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3 Nachweis Anwesenheit_Teilnahme_Teilnehmer\01 Bearbeitung\"/>
    </mc:Choice>
  </mc:AlternateContent>
  <bookViews>
    <workbookView xWindow="-15" yWindow="-15" windowWidth="12600" windowHeight="11340" activeTab="1"/>
  </bookViews>
  <sheets>
    <sheet name="Änderungsdoku" sheetId="2" r:id="rId1"/>
    <sheet name="Anwesenheitsliste" sheetId="1" r:id="rId2"/>
  </sheets>
  <definedNames>
    <definedName name="Bereich_0_">Anwesenheitsliste!$B$463</definedName>
    <definedName name="Bereich_1_">Anwesenheitsliste!$B$464:$B$534</definedName>
    <definedName name="Bereich_2_">Anwesenheitsliste!$B$535:$B$604</definedName>
    <definedName name="Bereich_3_">Anwesenheitsliste!$B$605:$B$681</definedName>
    <definedName name="Bereich_4_">Anwesenheitsliste!$B$682:$B$761</definedName>
    <definedName name="Bereich_5_">Anwesenheitsliste!$B$762:$B$844</definedName>
    <definedName name="Bereich_6_">Anwesenheitsliste!$B$845:$B$928</definedName>
    <definedName name="_xlnm.Print_Area" localSheetId="0">Änderungsdoku!$A$1:$C$17</definedName>
    <definedName name="_xlnm.Print_Area" localSheetId="1">Anwesenheitsliste!$A$1:$AK$40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J10" i="1" l="1"/>
  <c r="F462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D845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AF30" i="1" l="1"/>
  <c r="Y30" i="1"/>
  <c r="R30" i="1"/>
  <c r="K30" i="1"/>
  <c r="D30" i="1"/>
  <c r="G682" i="1" l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463" i="1"/>
  <c r="D762" i="1"/>
  <c r="D682" i="1"/>
  <c r="D605" i="1"/>
  <c r="D536" i="1"/>
  <c r="D535" i="1"/>
  <c r="D464" i="1"/>
  <c r="D844" i="1" l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1" i="1" l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3" i="1"/>
  <c r="G462" i="1" l="1"/>
  <c r="D462" i="1"/>
  <c r="A2" i="1" l="1"/>
  <c r="A3" i="1"/>
  <c r="AL25" i="1" l="1"/>
  <c r="AL21" i="1"/>
  <c r="AL22" i="1"/>
  <c r="AL23" i="1"/>
  <c r="AL24" i="1"/>
  <c r="AL26" i="1"/>
  <c r="AL27" i="1"/>
  <c r="AL28" i="1"/>
  <c r="AL29" i="1"/>
  <c r="AL20" i="1"/>
  <c r="AE30" i="1"/>
  <c r="X30" i="1"/>
  <c r="Q30" i="1"/>
  <c r="J30" i="1"/>
  <c r="C30" i="1"/>
  <c r="AE6" i="1"/>
  <c r="C16" i="1" s="1"/>
  <c r="E42" i="1"/>
  <c r="L42" i="1"/>
  <c r="E43" i="1"/>
  <c r="E44" i="1"/>
  <c r="G44" i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AJ32" i="1" l="1"/>
  <c r="AJ33" i="1"/>
  <c r="C15" i="1"/>
  <c r="X16" i="1"/>
  <c r="Q16" i="1"/>
  <c r="AL30" i="1"/>
  <c r="R36" i="1" s="1"/>
  <c r="J16" i="1"/>
  <c r="AE16" i="1"/>
  <c r="D17" i="1"/>
  <c r="R17" i="1" l="1"/>
  <c r="Q15" i="1"/>
  <c r="AE15" i="1"/>
  <c r="AF17" i="1"/>
  <c r="Y17" i="1"/>
  <c r="X15" i="1"/>
  <c r="J15" i="1"/>
  <c r="K17" i="1"/>
</calcChain>
</file>

<file path=xl/comments1.xml><?xml version="1.0" encoding="utf-8"?>
<comments xmlns="http://schemas.openxmlformats.org/spreadsheetml/2006/main">
  <authors>
    <author>We</author>
  </authors>
  <commentList>
    <comment ref="J8" authorId="0" shapeId="0">
      <text>
        <r>
          <rPr>
            <sz val="9"/>
            <color indexed="81"/>
            <rFont val="Arial"/>
            <family val="2"/>
          </rPr>
          <t xml:space="preserve">Bitte geben Sie </t>
        </r>
        <r>
          <rPr>
            <b/>
            <u/>
            <sz val="9"/>
            <color indexed="81"/>
            <rFont val="Arial"/>
            <family val="2"/>
          </rPr>
          <t>zunächst</t>
        </r>
        <r>
          <rPr>
            <sz val="9"/>
            <color indexed="81"/>
            <rFont val="Arial"/>
            <family val="2"/>
          </rPr>
          <t xml:space="preserve"> den 
Beginn der Projektlaufzeit an!</t>
        </r>
      </text>
    </comment>
  </commentList>
</comments>
</file>

<file path=xl/sharedStrings.xml><?xml version="1.0" encoding="utf-8"?>
<sst xmlns="http://schemas.openxmlformats.org/spreadsheetml/2006/main" count="1461" uniqueCount="257">
  <si>
    <t xml:space="preserve">Aktenzeichen: </t>
  </si>
  <si>
    <t>Berufsgruppe (Berufsgattung):</t>
  </si>
  <si>
    <t>12 - Berufsgattung 1 oder 2</t>
  </si>
  <si>
    <t>Gartenbauberufe, Floristik [Helfer oder Fachkraft]</t>
  </si>
  <si>
    <t>223 - Berufsgattung 1 oder 2</t>
  </si>
  <si>
    <t>Holzbe- und verarbeitung [Helfer oder Fachkraft]</t>
  </si>
  <si>
    <t>232 - Berufsgattung 2</t>
  </si>
  <si>
    <t>Technische Mediengestaltung [Fachkraft]</t>
  </si>
  <si>
    <t>232 - Berufsgattung 3</t>
  </si>
  <si>
    <t>Technische Mediengestaltung [Spezialist]</t>
  </si>
  <si>
    <t>24 - Berufsgattung 1</t>
  </si>
  <si>
    <t>Metallerzeugung, Metallbearbeitung, Metallbau [Helfer]</t>
  </si>
  <si>
    <t>24 - Berufsgattung 2</t>
  </si>
  <si>
    <t>Metallerzeugung, Metallbearbeitung, Metallbau [Fachkraft]</t>
  </si>
  <si>
    <t>242 - Berufsgattung 3</t>
  </si>
  <si>
    <t>Spanende Metallbearbeitung [Spezialist]</t>
  </si>
  <si>
    <t>24422_G</t>
  </si>
  <si>
    <t>Gasschweißen (G) [Fachkraft]</t>
  </si>
  <si>
    <t>24422_E</t>
  </si>
  <si>
    <t>Lichtbogenschweißen (E) [Fachkraft]</t>
  </si>
  <si>
    <t>24422_WIG_St</t>
  </si>
  <si>
    <t>Wolfram-Inertgasschweißen (WIG) - Werkstoff Stahl (St) [Fachkraft]</t>
  </si>
  <si>
    <t>24422_WIG_CrNi</t>
  </si>
  <si>
    <t>Wolfram-Inertgasschweißen (WIG) - Werkstoff Chrom/Nickel (CrNi) [Fachkraft]</t>
  </si>
  <si>
    <t>24422_WIG_Al</t>
  </si>
  <si>
    <t>Wolfram-Inertgasschweißen (WIG) - Werkstoff Aluminium (Al) [Fachkraft]</t>
  </si>
  <si>
    <t>24422_WIG_Cu</t>
  </si>
  <si>
    <t>Wolfram-Inertgasschweißen (WIG) - Werkstoff Kupfer (Cu) [Fachkraft]</t>
  </si>
  <si>
    <t>24422_MSG_St</t>
  </si>
  <si>
    <t>Metallschutzgasschweißen Metallaktivgas (MAG), Metallinertgas (MIG) - Werkstoff Stahl (St) [Fachkraft]</t>
  </si>
  <si>
    <t>24422_MSG_CrNi</t>
  </si>
  <si>
    <t>Metallschutzgasschweißen Metallaktivgas (MAG), Metallinertgas (MIG) - Werkstoff Chrom/Nickel (CrNi) [Fachkraft]</t>
  </si>
  <si>
    <t>24422_MSG_Al</t>
  </si>
  <si>
    <t>Metallschutzgasschweißen Metallaktivgas (MAG), Metallinertgas (MIG) - Werkstoff Aluminium (Al) [Fachkraft]</t>
  </si>
  <si>
    <t>24422_B</t>
  </si>
  <si>
    <t>Brennschneiden [Fachkraft]</t>
  </si>
  <si>
    <t>24422_Anderes Verfahren</t>
  </si>
  <si>
    <t>Andere Verfahren der Schweiß-, Verbindungstechnik [Fachkraft]</t>
  </si>
  <si>
    <t>2442 - Berufsgattung 3 oder 4</t>
  </si>
  <si>
    <t>Schweiß-, Verbindungstechnik [Spezialist oder Experte]</t>
  </si>
  <si>
    <t>25 - Berufsgattung 2</t>
  </si>
  <si>
    <t>Maschinen- und Fahrzeugtechnikberufe [Fachkraft]</t>
  </si>
  <si>
    <t>26 - Berufsgattung 2</t>
  </si>
  <si>
    <t>Mechatronik-, Energie- und Elektroberufe [Fachkraft]</t>
  </si>
  <si>
    <t>26 - Berufsgattung 3</t>
  </si>
  <si>
    <t>Mechatronik-, Energie- und Elektroberufe [Spezialist]</t>
  </si>
  <si>
    <t>27 - Berufsgattung 2</t>
  </si>
  <si>
    <t>Technisches Zeichnen, Konstruktion, Modellbau [Fachkraft]</t>
  </si>
  <si>
    <t>27 - Berufsgattung 3</t>
  </si>
  <si>
    <t>Konstruktions- und Gerätebau, technische Qualitätssicherung [Spezialist]</t>
  </si>
  <si>
    <t>29 - Berufsgattung 1 oder 2</t>
  </si>
  <si>
    <t>Lebensmittelherstellung und -verarbeitung [Helfer oder Fachkraft]</t>
  </si>
  <si>
    <t>32 - Berufsgattung 1 oder 2</t>
  </si>
  <si>
    <t>Hoch- und Tiefbauberufe [Helfer oder Fachkraft]</t>
  </si>
  <si>
    <t>33 - Berufsgattung 1 oder 2</t>
  </si>
  <si>
    <t>(Innen-) Ausbauberufe [Helfer oder Fachkraft]</t>
  </si>
  <si>
    <t>34 - Berufsgattung 2</t>
  </si>
  <si>
    <t>Gebäudetechnik und versorgungstechnische Berufe [Fachkraft]</t>
  </si>
  <si>
    <t>41 - Berufsgattung 2</t>
  </si>
  <si>
    <t>Mathematik-, Biologie-, Chemie-, Physikberufe [Fachkraft]</t>
  </si>
  <si>
    <t>42 - Berufsgattung 3</t>
  </si>
  <si>
    <t>Geologie-, Geographie-, Umweltschutzberufe [Spezialist]</t>
  </si>
  <si>
    <t>43 - Berufsgattung 2</t>
  </si>
  <si>
    <t>Informatik und andere IKT-Berufe [Fachkraft]</t>
  </si>
  <si>
    <t>43 - Berufsgattung 3</t>
  </si>
  <si>
    <t>Informatik und andere IKT-Berufe [Spezialist]</t>
  </si>
  <si>
    <t>43 - Berufsgattung 4</t>
  </si>
  <si>
    <t>Informatik und andere IKT-Berufe [Experte]</t>
  </si>
  <si>
    <t>51 - Berufsgattung 1 oder 2</t>
  </si>
  <si>
    <t>Verkehr, Logistik (außer Fahrzeugführung) [Helfer oder Fachkraft]</t>
  </si>
  <si>
    <t>51 - Berufsgattung 3</t>
  </si>
  <si>
    <t xml:space="preserve">Verkehr, Logistik (außer Fahrzeugführung) [Spezialist] </t>
  </si>
  <si>
    <t>5252 - Berufsgattung 2</t>
  </si>
  <si>
    <t>Führer von Erdbewegungs- und verwandten Maschinen [Fachkraft]</t>
  </si>
  <si>
    <t>5253 - Berufsgattung 1</t>
  </si>
  <si>
    <t>Kranführer, Bediener Hebeeinrichtungen [Helfer]</t>
  </si>
  <si>
    <t>5253 - Berufsgattung 2</t>
  </si>
  <si>
    <t>Kranführer, Bediener Hebeeinrichtungen [Fachkraft]</t>
  </si>
  <si>
    <t>53 - Berufsgattung 2</t>
  </si>
  <si>
    <t>Schutz-, Sicherheits-, Überwachungsberufe [Fachkraft]</t>
  </si>
  <si>
    <t>53 - Berufsgattung 3</t>
  </si>
  <si>
    <t>Schutz-, Sicherheits-, Überwachungsberufe [Spezialist]</t>
  </si>
  <si>
    <t>54 - Berufsgattung 1 oder 2</t>
  </si>
  <si>
    <t>Reinigungsberufe [Helfer oder Fachkraft]</t>
  </si>
  <si>
    <t>61 - Berufsgattung 2</t>
  </si>
  <si>
    <t>Einkaufs-, Vertriebs- und Handelsberufe [Fachkraft]</t>
  </si>
  <si>
    <t>61 - Berufsgattung 3</t>
  </si>
  <si>
    <t>Einkaufs-, Vertriebs- und Handelsberufe [Spezialist]</t>
  </si>
  <si>
    <t>62 - Berufsgattung 1 oder 2</t>
  </si>
  <si>
    <t>Verkaufsberufe [Helfer oder Fachkraft]</t>
  </si>
  <si>
    <t>63 - Berufsgattung 1 oder 2</t>
  </si>
  <si>
    <t>Tourismus-, Hotel- und Gaststättenberufe [Helfer oder Fachkraft]</t>
  </si>
  <si>
    <t>71 - Berufsgattung 1 oder 2</t>
  </si>
  <si>
    <t>Unternehmensorganisation, -strategie, Büro und Sekretariat [Helfer oder Fachkraft]</t>
  </si>
  <si>
    <t>71 - Berufsgattung 3</t>
  </si>
  <si>
    <t>Unternehmensorganisation, -strategie, Büro und Sekretariat [Spezialist]</t>
  </si>
  <si>
    <t>71 - Berufsgattung 4</t>
  </si>
  <si>
    <t>Unternehmensorganisation, -strategie, Büro und Sekretariat [Experte]</t>
  </si>
  <si>
    <t>715 - Berufsgattung 2</t>
  </si>
  <si>
    <t>Personalwesen und -dienstleistung [Fachkraft]</t>
  </si>
  <si>
    <t>72 - Berufsgattung 2</t>
  </si>
  <si>
    <t>Finanzdienstleistungen, Rechnungswesen, Steuerberatung [Fachkraft]</t>
  </si>
  <si>
    <t>72 - Berufsgattung 3</t>
  </si>
  <si>
    <t>Finanzdienstleistungen, Rechnungswesen, Steuerberatung [Spezialist]</t>
  </si>
  <si>
    <t>73 - Berufsgattung 1 oder 2</t>
  </si>
  <si>
    <t>Berufe in Recht und Verwaltung [Helfer oder Fachkraft]</t>
  </si>
  <si>
    <t>73 - Berufsgattung 3</t>
  </si>
  <si>
    <t>Berufe in Recht und Verwaltung [Spezialist]</t>
  </si>
  <si>
    <t>81 - Berufsgattung 1 oder 2</t>
  </si>
  <si>
    <t>Medizinische Gesundheitsberufe [Helfer oder Fachkraft]</t>
  </si>
  <si>
    <t>81 - Berufsgattung 3</t>
  </si>
  <si>
    <t>Medizinische Gesundheitsberufe [Spezialist]</t>
  </si>
  <si>
    <t>81 - Berufsgattung 4</t>
  </si>
  <si>
    <t>Medizinische Gesundheitsberufe [Experte]</t>
  </si>
  <si>
    <t>82 - Berufsgattung 1 oder 2</t>
  </si>
  <si>
    <t>Nichtmedizinische Gesundheitsberufe, Körperpflege, Medizintechnik [Helfer oder Fachkraft]</t>
  </si>
  <si>
    <t>82Altenpflege - Berufsgattung 1 oder 2</t>
  </si>
  <si>
    <t>Altenpflege [Helfer oder Fachkraft]</t>
  </si>
  <si>
    <t>82 - Berufsgattung 3 oder 4</t>
  </si>
  <si>
    <t>Nichtmedizinische Gesundheitsberufe, Körperpflege, Medizintechnik [Spezialist oder Experte]</t>
  </si>
  <si>
    <t>831 - Berufsgattung 1 oder 2</t>
  </si>
  <si>
    <t>Erziehung, Sozialarbeit, Heilerziehungspflege [Helfer oder Fachkraft]</t>
  </si>
  <si>
    <t>832 - Berufsgattung 1 oder 2</t>
  </si>
  <si>
    <t>Hauswirtschaft [Helfer oder Fachkraft]</t>
  </si>
  <si>
    <t>84 - Berufsgattung 3</t>
  </si>
  <si>
    <t>Lehrende und ausbildende Berufe [Spezialist]</t>
  </si>
  <si>
    <t>84513 - Berufsgattung 3</t>
  </si>
  <si>
    <t>Fahrlehrer [Spezialist]</t>
  </si>
  <si>
    <t>84 - Berufsgattung 4</t>
  </si>
  <si>
    <t>Lehrende und ausbildende Berufe [Experte]</t>
  </si>
  <si>
    <t>92 - Berufsgattung 2</t>
  </si>
  <si>
    <t>Werbung, Marketing, kaufmännische und redaktionelle Medienberufe [Fachkraft]</t>
  </si>
  <si>
    <t>92 - Berufsgattung 3</t>
  </si>
  <si>
    <t>Werbung, Marketing, kaufmännische und redaktionelle Medienberufe [Spezialist]</t>
  </si>
  <si>
    <t>94 - Berufsgattung 3 oder 4</t>
  </si>
  <si>
    <t>Darstellende, unterhaltende Berufe [Spezialist oder Experte]</t>
  </si>
  <si>
    <t>000 - Berufsgattung 0_BPW</t>
  </si>
  <si>
    <t>Berufspraktische Weiterbildung mit mehreren fachlichen Schwerpunkten</t>
  </si>
  <si>
    <t>Schwellenwert - Berufsgattung 1 oder 2</t>
  </si>
  <si>
    <t>Bildungsziele, die nicht den oben genannten Berufsgruppen/-gattungen zugeordnet werden können [Helfer oder Fachkraft]</t>
  </si>
  <si>
    <t>Schwellenwert - Berufsgattung 3 oder 4</t>
  </si>
  <si>
    <t>Bildungsziele, die nicht den oben genannten Berufsgruppen/-gattungen zugeordnet werden können [Spezialist oder Experte]</t>
  </si>
  <si>
    <t>Kurzbezeichnung lt. KldB 2010:</t>
  </si>
  <si>
    <t>Titel des Vorhabens:</t>
  </si>
  <si>
    <t>Jahr</t>
  </si>
  <si>
    <t>1. Tag</t>
  </si>
  <si>
    <t>KW</t>
  </si>
  <si>
    <t>Datum</t>
  </si>
  <si>
    <t>Jahr:</t>
  </si>
  <si>
    <t>KW:</t>
  </si>
  <si>
    <t>Sollstunden</t>
  </si>
  <si>
    <t>Name, Vorname Teilnehmer</t>
  </si>
  <si>
    <t>Ist-
Stund.</t>
  </si>
  <si>
    <t>Wochentag</t>
  </si>
  <si>
    <t>lfd.
Nr.</t>
  </si>
  <si>
    <t>K = Krankheit</t>
  </si>
  <si>
    <t>U = Urlaub</t>
  </si>
  <si>
    <t>bis:</t>
  </si>
  <si>
    <t>Projektlaufzeit vom:</t>
  </si>
  <si>
    <t>Schweiß-, Verbindungstechnik [Spezialist]</t>
  </si>
  <si>
    <t>Schweiß-, Verbindungstechnik [Experte]</t>
  </si>
  <si>
    <t>63 - Berufsgattung 3 oder 4</t>
  </si>
  <si>
    <t>Tourismus-, Hotel- und Gaststättenberufe [Spezialist oder Experte]</t>
  </si>
  <si>
    <t>73 - Berufsgattung 3 oder 4</t>
  </si>
  <si>
    <t>Berufe in Recht und Verwaltung [Spezialist oder Experte]</t>
  </si>
  <si>
    <t>831 - Berufsgattung 3 oder 4</t>
  </si>
  <si>
    <t>Erziehung, Sozialarbeit, Heilerziehungspflege [Spezialist oder Experte]</t>
  </si>
  <si>
    <t>KW max</t>
  </si>
  <si>
    <t>Bitte auswählen!</t>
  </si>
  <si>
    <t xml:space="preserve"> </t>
  </si>
  <si>
    <t>KW min</t>
  </si>
  <si>
    <t>Bitte als Teilnahmenachweis
durch den Teilnehmer
abzeichnen lassen!</t>
  </si>
  <si>
    <t>E = entschudligte Fehlzeit</t>
  </si>
  <si>
    <t>UE = unentschuldigte Fehlzeit</t>
  </si>
  <si>
    <t>abwe-
sende
Stund.</t>
  </si>
  <si>
    <t>Unterschrift 
bei Anwesenheit</t>
  </si>
  <si>
    <t>Datum, Unterschrift</t>
  </si>
  <si>
    <t>Abwe-
senheits-
grund</t>
  </si>
  <si>
    <t>Erläuterung zum Abwesenheitsgrund:</t>
  </si>
  <si>
    <t>durch (Name):</t>
  </si>
  <si>
    <t>Bestätigung des Zuwendungsempfängers für die abrechnungsfähigen Stunden</t>
  </si>
  <si>
    <t>Gesamtstunden pro Tag</t>
  </si>
  <si>
    <t>abwesende Stunden</t>
  </si>
  <si>
    <t>Ist-Stunden</t>
  </si>
  <si>
    <t>Gesamtstunden 
pro Woche</t>
  </si>
  <si>
    <t>Änderungsdokumentation</t>
  </si>
  <si>
    <t>Version</t>
  </si>
  <si>
    <t>Beschreibung der Änderung</t>
  </si>
  <si>
    <t>V 1.0</t>
  </si>
  <si>
    <t>Ersterstellung</t>
  </si>
  <si>
    <t>V 1.1</t>
  </si>
  <si>
    <t>V 1.2</t>
  </si>
  <si>
    <t>Anwesenheitsliste für die berufliche Qualifizierung Langzeitarbeitsloser (Integrationsrichtlinie)</t>
  </si>
  <si>
    <t>Ergänzung der Plausibilitätsprüfung</t>
  </si>
  <si>
    <t>Bereich</t>
  </si>
  <si>
    <t>Berufsgruppe (Berufsgattung)</t>
  </si>
  <si>
    <t>Kurzbezeichnung lt. KldB 2010</t>
  </si>
  <si>
    <t>B-DKS</t>
  </si>
  <si>
    <t>Bereich_0_</t>
  </si>
  <si>
    <t>Bereich_1_</t>
  </si>
  <si>
    <t>Bereich_2_</t>
  </si>
  <si>
    <t>Bereich_3_</t>
  </si>
  <si>
    <t>22 - Berufsgattung 1 oder 2</t>
  </si>
  <si>
    <t>Kunststoff- und Holzherstellung, -verarbeitung [Helfer oder Fachkraft]</t>
  </si>
  <si>
    <t>232 - Berufsgattung 3 oder 4</t>
  </si>
  <si>
    <t>Technische Mediengestaltung [Spezialist oder Experte]</t>
  </si>
  <si>
    <t>Schweiß-, Verbindungstechnik [Fachkraft]</t>
  </si>
  <si>
    <t>24422_S</t>
  </si>
  <si>
    <t>Sonstige Verfahren der Schweiß-, Verbindungstechnik [Fachkraft]</t>
  </si>
  <si>
    <t>26 - Berufsgattung 3 oder 4</t>
  </si>
  <si>
    <t>Mechatronik-, Energie- und Elektroberufe [Spezialist oder Experte]</t>
  </si>
  <si>
    <t>3 - Berufsgruppe 3 oder 4</t>
  </si>
  <si>
    <t>Bau, Architektur, Vermessung, Gebäudetechnik [Spezialist oder Experte]</t>
  </si>
  <si>
    <t>Industriekletterer [Fachkraft]</t>
  </si>
  <si>
    <t>41 - Berufsgattung 1 oder 2</t>
  </si>
  <si>
    <t>Mathematik-, Biologie-, Physikberufe [Helfer oder Fachkraft]</t>
  </si>
  <si>
    <t>41 - Berufsgattung 3 oder 4</t>
  </si>
  <si>
    <t>Mathematik-, Biologie-, Physikberufe [Spezialist oder Experte]</t>
  </si>
  <si>
    <t>42 - Berufsgattung 3 oder 4</t>
  </si>
  <si>
    <t>Geologie-, Geographie-, Umweltschutzberufe [Spezialist oder Experte]</t>
  </si>
  <si>
    <t>61 - Berufsgattung 3 oder 4</t>
  </si>
  <si>
    <t>Einkaufs-, Vertriebs- und Handelsberufe [Spezialist oder Experte]</t>
  </si>
  <si>
    <t>72 - Berufsgattung 3 oder 4</t>
  </si>
  <si>
    <t>Finanzdienstleistungen, Rechnungswesen, Steuerberatung [Spezialist oder Experte]</t>
  </si>
  <si>
    <t>82 - Berufsgattung 2</t>
  </si>
  <si>
    <t>Nichtmedizinische Gesundheitsberufe, Körperpflege, Medizintechnik [Fachkraft]</t>
  </si>
  <si>
    <t>821 - Berufsgattung 1 oder 2</t>
  </si>
  <si>
    <t>92 - Berufsgattung 3 oder 4</t>
  </si>
  <si>
    <t>Werbung, Marketing, kaufmännische und redaktionelle Medienberufe [Spezialist oder Experte]</t>
  </si>
  <si>
    <t>00000_BPW</t>
  </si>
  <si>
    <t>00000_HSA</t>
  </si>
  <si>
    <t>Erwerb des Hauptschulabschlusses (HSA)</t>
  </si>
  <si>
    <t>00000_1Hilfe</t>
  </si>
  <si>
    <t>Erste Hilfe Lehrgang</t>
  </si>
  <si>
    <t>Bereich_4_</t>
  </si>
  <si>
    <t>27 - Berufsgattung 3 oder 4</t>
  </si>
  <si>
    <t>Konstruktions- und Gerätebau, technische Qualitätssicherung [Spezialist oder Experte]</t>
  </si>
  <si>
    <t>3 - Berufsgattung 3 oder 4</t>
  </si>
  <si>
    <t>5220 - Berufsgattung 2</t>
  </si>
  <si>
    <t>Triebfahrzeugführer Eisenbahnverkehr [Fachkraft]</t>
  </si>
  <si>
    <t>00000_GK</t>
  </si>
  <si>
    <t>Erwerb von Grundkompetenzen</t>
  </si>
  <si>
    <t>00000_Kletterer</t>
  </si>
  <si>
    <t>Industrie- bzw. Baumkletterer</t>
  </si>
  <si>
    <t>00000_UBH</t>
  </si>
  <si>
    <t>Umschulungsbegleitende Hilfen … [mit und ohne Lernprozessbegleitung]</t>
  </si>
  <si>
    <t>Umstellung auf Office-Version ab 2007 (Format .xlsx), Ergänzung der Berufsgruppen für Projektbeginn ab 01.01.2017 und ab 01.09.2017</t>
  </si>
  <si>
    <t>Bereich_5_</t>
  </si>
  <si>
    <t>28 - Berufsgattung 1 oder 2</t>
  </si>
  <si>
    <t>Textil- und Lederberufe [Helfer oder Fachkraft]</t>
  </si>
  <si>
    <t>28 - Berufsgattung 3 oder 4</t>
  </si>
  <si>
    <t>Textil- und Lederberufe [Spezialist oder Experte]</t>
  </si>
  <si>
    <t>53 - Berufsgattung 3 oder 4</t>
  </si>
  <si>
    <t>Schutz- Sicherheits-, Überwachungsberufe [Spezialist oder Experte]</t>
  </si>
  <si>
    <t>V 1.3</t>
  </si>
  <si>
    <t>Ergänzung der Berufsgruppen mit Projektbeginn zum 01.09.2018 und 01.09.2019</t>
  </si>
  <si>
    <t>Bereich_6_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</si>
</sst>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1]_-;\-* #,##0.00\ [$€-1]_-;_-* &quot;-&quot;??\ [$€-1]_-"/>
    <numFmt numFmtId="165" formatCode="dddd"/>
    <numFmt numFmtId="166" formatCode="dd/mm/yy;@"/>
    <numFmt numFmtId="167" formatCode="0;\-0;"/>
  </numFmts>
  <fonts count="20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1"/>
      <name val="Arial"/>
      <family val="2"/>
    </font>
    <font>
      <b/>
      <u/>
      <sz val="9"/>
      <color indexed="8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2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185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20" applyFont="1" applyBorder="1" applyAlignment="1" applyProtection="1">
      <alignment horizontal="right" vertical="center" indent="1"/>
      <protection hidden="1"/>
    </xf>
    <xf numFmtId="0" fontId="3" fillId="0" borderId="0" xfId="20" applyFont="1" applyBorder="1" applyAlignment="1" applyProtection="1">
      <alignment vertical="center"/>
      <protection hidden="1"/>
    </xf>
    <xf numFmtId="0" fontId="3" fillId="0" borderId="3" xfId="20" applyFont="1" applyBorder="1" applyAlignment="1" applyProtection="1">
      <alignment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6" fillId="0" borderId="0" xfId="21" applyFont="1" applyBorder="1" applyAlignment="1" applyProtection="1">
      <alignment horizontal="left" vertical="center"/>
      <protection hidden="1"/>
    </xf>
    <xf numFmtId="0" fontId="6" fillId="0" borderId="4" xfId="21" applyFont="1" applyBorder="1" applyAlignment="1" applyProtection="1">
      <alignment horizontal="left" vertical="center"/>
      <protection hidden="1"/>
    </xf>
    <xf numFmtId="0" fontId="3" fillId="0" borderId="4" xfId="20" applyFont="1" applyBorder="1" applyAlignment="1" applyProtection="1">
      <alignment vertical="center"/>
      <protection hidden="1"/>
    </xf>
    <xf numFmtId="0" fontId="6" fillId="0" borderId="0" xfId="21" applyFont="1" applyAlignment="1" applyProtection="1">
      <alignment horizontal="left" vertical="center"/>
      <protection hidden="1"/>
    </xf>
    <xf numFmtId="0" fontId="3" fillId="0" borderId="0" xfId="20" applyFont="1" applyFill="1" applyBorder="1" applyAlignment="1" applyProtection="1">
      <alignment horizontal="left" vertical="center" indent="1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3" fontId="3" fillId="0" borderId="6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Font="1" applyBorder="1" applyAlignment="1" applyProtection="1">
      <alignment horizontal="right" vertical="center" indent="1"/>
      <protection hidden="1"/>
    </xf>
    <xf numFmtId="0" fontId="3" fillId="0" borderId="6" xfId="20" applyFont="1" applyBorder="1" applyAlignment="1" applyProtection="1">
      <alignment vertical="center"/>
      <protection hidden="1"/>
    </xf>
    <xf numFmtId="0" fontId="3" fillId="0" borderId="6" xfId="20" applyFont="1" applyBorder="1" applyAlignment="1" applyProtection="1">
      <alignment horizontal="left" vertical="center" indent="1"/>
      <protection hidden="1"/>
    </xf>
    <xf numFmtId="0" fontId="6" fillId="0" borderId="6" xfId="21" applyFont="1" applyBorder="1" applyAlignment="1" applyProtection="1">
      <alignment horizontal="left" vertical="center"/>
      <protection hidden="1"/>
    </xf>
    <xf numFmtId="0" fontId="3" fillId="0" borderId="3" xfId="20" applyFont="1" applyFill="1" applyBorder="1" applyAlignment="1" applyProtection="1">
      <alignment horizontal="left" vertical="center" indent="1"/>
      <protection hidden="1"/>
    </xf>
    <xf numFmtId="0" fontId="6" fillId="0" borderId="7" xfId="21" applyFont="1" applyBorder="1" applyAlignment="1" applyProtection="1">
      <alignment horizontal="left" vertical="center"/>
      <protection hidden="1"/>
    </xf>
    <xf numFmtId="0" fontId="3" fillId="0" borderId="8" xfId="20" applyFont="1" applyBorder="1" applyAlignment="1" applyProtection="1">
      <alignment vertical="center"/>
      <protection hidden="1"/>
    </xf>
    <xf numFmtId="0" fontId="3" fillId="0" borderId="9" xfId="20" applyFont="1" applyBorder="1" applyAlignment="1" applyProtection="1">
      <alignment vertical="center"/>
      <protection hidden="1"/>
    </xf>
    <xf numFmtId="165" fontId="9" fillId="0" borderId="0" xfId="0" applyNumberFormat="1" applyFont="1" applyAlignment="1" applyProtection="1">
      <protection hidden="1"/>
    </xf>
    <xf numFmtId="3" fontId="3" fillId="0" borderId="0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20" applyFont="1" applyBorder="1" applyAlignment="1" applyProtection="1">
      <alignment horizontal="left" vertical="center" indent="1"/>
      <protection hidden="1"/>
    </xf>
    <xf numFmtId="0" fontId="3" fillId="0" borderId="11" xfId="20" applyFont="1" applyBorder="1" applyAlignment="1" applyProtection="1">
      <alignment vertical="center"/>
      <protection hidden="1"/>
    </xf>
    <xf numFmtId="0" fontId="6" fillId="11" borderId="12" xfId="21" applyFont="1" applyFill="1" applyBorder="1" applyAlignment="1" applyProtection="1">
      <alignment horizontal="right" vertical="center" indent="1"/>
      <protection locked="0"/>
    </xf>
    <xf numFmtId="0" fontId="3" fillId="0" borderId="13" xfId="20" applyFont="1" applyBorder="1" applyAlignment="1" applyProtection="1">
      <alignment vertical="center"/>
      <protection hidden="1"/>
    </xf>
    <xf numFmtId="0" fontId="15" fillId="0" borderId="9" xfId="20" applyFont="1" applyBorder="1" applyAlignment="1" applyProtection="1">
      <alignment horizontal="left" vertical="center" indent="1"/>
      <protection hidden="1"/>
    </xf>
    <xf numFmtId="0" fontId="3" fillId="0" borderId="14" xfId="20" applyFont="1" applyBorder="1" applyAlignment="1" applyProtection="1">
      <alignment vertical="center"/>
      <protection hidden="1"/>
    </xf>
    <xf numFmtId="0" fontId="5" fillId="10" borderId="0" xfId="20" applyFont="1" applyFill="1" applyAlignment="1" applyProtection="1">
      <alignment vertical="center"/>
      <protection hidden="1"/>
    </xf>
    <xf numFmtId="0" fontId="5" fillId="10" borderId="0" xfId="20" applyFont="1" applyFill="1" applyAlignment="1" applyProtection="1">
      <alignment horizontal="left" vertical="center"/>
      <protection hidden="1"/>
    </xf>
    <xf numFmtId="0" fontId="3" fillId="0" borderId="15" xfId="20" applyFont="1" applyBorder="1" applyAlignment="1" applyProtection="1">
      <alignment vertical="center"/>
      <protection hidden="1"/>
    </xf>
    <xf numFmtId="0" fontId="3" fillId="0" borderId="16" xfId="20" applyFont="1" applyBorder="1" applyAlignment="1" applyProtection="1">
      <alignment vertical="center"/>
      <protection hidden="1"/>
    </xf>
    <xf numFmtId="0" fontId="3" fillId="0" borderId="17" xfId="20" applyFont="1" applyBorder="1" applyAlignment="1" applyProtection="1">
      <alignment vertical="center"/>
      <protection hidden="1"/>
    </xf>
    <xf numFmtId="0" fontId="3" fillId="0" borderId="18" xfId="20" applyFont="1" applyBorder="1" applyAlignment="1" applyProtection="1">
      <alignment vertical="center"/>
      <protection hidden="1"/>
    </xf>
    <xf numFmtId="0" fontId="3" fillId="0" borderId="19" xfId="20" applyFont="1" applyBorder="1" applyAlignment="1" applyProtection="1">
      <alignment vertical="center"/>
      <protection hidden="1"/>
    </xf>
    <xf numFmtId="0" fontId="3" fillId="0" borderId="20" xfId="20" applyFont="1" applyBorder="1" applyAlignment="1" applyProtection="1">
      <alignment vertical="center"/>
      <protection hidden="1"/>
    </xf>
    <xf numFmtId="0" fontId="16" fillId="0" borderId="16" xfId="20" applyFont="1" applyBorder="1" applyAlignment="1" applyProtection="1">
      <alignment vertical="center"/>
      <protection hidden="1"/>
    </xf>
    <xf numFmtId="0" fontId="16" fillId="0" borderId="0" xfId="20" applyFont="1" applyBorder="1" applyAlignment="1" applyProtection="1">
      <alignment vertical="center"/>
      <protection hidden="1"/>
    </xf>
    <xf numFmtId="0" fontId="16" fillId="0" borderId="11" xfId="20" applyFont="1" applyBorder="1" applyAlignment="1" applyProtection="1">
      <alignment vertical="center"/>
      <protection hidden="1"/>
    </xf>
    <xf numFmtId="0" fontId="4" fillId="0" borderId="21" xfId="20" applyFont="1" applyBorder="1" applyAlignment="1" applyProtection="1">
      <alignment horizontal="left" vertical="center" indent="2"/>
      <protection hidden="1"/>
    </xf>
    <xf numFmtId="0" fontId="4" fillId="0" borderId="19" xfId="20" applyFont="1" applyBorder="1" applyAlignment="1" applyProtection="1">
      <alignment horizontal="left" vertical="center" indent="2"/>
      <protection hidden="1"/>
    </xf>
    <xf numFmtId="0" fontId="4" fillId="12" borderId="13" xfId="20" applyFont="1" applyFill="1" applyBorder="1" applyAlignment="1" applyProtection="1">
      <alignment horizontal="left" vertical="center" indent="1"/>
      <protection hidden="1"/>
    </xf>
    <xf numFmtId="0" fontId="16" fillId="12" borderId="9" xfId="20" applyFont="1" applyFill="1" applyBorder="1" applyAlignment="1" applyProtection="1">
      <alignment vertical="center"/>
      <protection hidden="1"/>
    </xf>
    <xf numFmtId="0" fontId="3" fillId="0" borderId="21" xfId="20" applyFont="1" applyBorder="1" applyAlignment="1" applyProtection="1">
      <alignment vertical="center"/>
      <protection hidden="1"/>
    </xf>
    <xf numFmtId="0" fontId="3" fillId="12" borderId="9" xfId="20" applyFont="1" applyFill="1" applyBorder="1" applyAlignment="1" applyProtection="1">
      <alignment vertical="center"/>
      <protection hidden="1"/>
    </xf>
    <xf numFmtId="0" fontId="3" fillId="12" borderId="22" xfId="20" applyFont="1" applyFill="1" applyBorder="1" applyAlignment="1" applyProtection="1">
      <alignment vertical="center"/>
      <protection hidden="1"/>
    </xf>
    <xf numFmtId="0" fontId="4" fillId="0" borderId="15" xfId="20" applyFont="1" applyBorder="1" applyAlignment="1" applyProtection="1">
      <alignment horizontal="left" vertical="center" indent="2"/>
      <protection hidden="1"/>
    </xf>
    <xf numFmtId="0" fontId="15" fillId="12" borderId="13" xfId="20" applyFont="1" applyFill="1" applyBorder="1" applyAlignment="1" applyProtection="1">
      <alignment horizontal="left" vertical="center" indent="1"/>
      <protection hidden="1"/>
    </xf>
    <xf numFmtId="0" fontId="5" fillId="0" borderId="11" xfId="20" applyFont="1" applyBorder="1" applyAlignment="1" applyProtection="1">
      <alignment horizontal="left" vertical="top" indent="1"/>
      <protection hidden="1"/>
    </xf>
    <xf numFmtId="0" fontId="3" fillId="11" borderId="23" xfId="20" applyFont="1" applyFill="1" applyBorder="1" applyAlignment="1" applyProtection="1">
      <alignment horizontal="center" vertical="center"/>
      <protection locked="0"/>
    </xf>
    <xf numFmtId="0" fontId="5" fillId="11" borderId="13" xfId="20" applyFont="1" applyFill="1" applyBorder="1" applyAlignment="1" applyProtection="1">
      <alignment horizontal="left" vertical="center" indent="1"/>
      <protection locked="0"/>
    </xf>
    <xf numFmtId="0" fontId="6" fillId="11" borderId="24" xfId="21" applyFont="1" applyFill="1" applyBorder="1" applyAlignment="1" applyProtection="1">
      <alignment horizontal="center" vertical="center"/>
      <protection locked="0"/>
    </xf>
    <xf numFmtId="0" fontId="5" fillId="11" borderId="23" xfId="20" applyFont="1" applyFill="1" applyBorder="1" applyAlignment="1" applyProtection="1">
      <alignment horizontal="left" vertical="center" indent="1"/>
      <protection locked="0"/>
    </xf>
    <xf numFmtId="0" fontId="3" fillId="0" borderId="13" xfId="20" applyFont="1" applyBorder="1" applyAlignment="1" applyProtection="1">
      <alignment horizontal="left" vertical="center" indent="1"/>
      <protection hidden="1"/>
    </xf>
    <xf numFmtId="0" fontId="3" fillId="0" borderId="9" xfId="20" applyFont="1" applyBorder="1" applyAlignment="1" applyProtection="1">
      <alignment horizontal="left" vertical="center" indent="1"/>
      <protection hidden="1"/>
    </xf>
    <xf numFmtId="0" fontId="3" fillId="0" borderId="26" xfId="20" applyFont="1" applyBorder="1" applyAlignment="1" applyProtection="1">
      <alignment vertical="center"/>
      <protection hidden="1"/>
    </xf>
    <xf numFmtId="0" fontId="1" fillId="11" borderId="24" xfId="21" applyFont="1" applyFill="1" applyBorder="1" applyAlignment="1" applyProtection="1">
      <alignment horizontal="center" vertical="center"/>
      <protection locked="0"/>
    </xf>
    <xf numFmtId="0" fontId="1" fillId="0" borderId="27" xfId="21" applyFont="1" applyBorder="1" applyAlignment="1" applyProtection="1">
      <alignment horizontal="left" vertical="center" indent="1"/>
      <protection hidden="1"/>
    </xf>
    <xf numFmtId="0" fontId="1" fillId="0" borderId="28" xfId="21" applyFont="1" applyBorder="1" applyAlignment="1" applyProtection="1">
      <alignment horizontal="left" vertical="center" indent="1"/>
      <protection hidden="1"/>
    </xf>
    <xf numFmtId="0" fontId="3" fillId="10" borderId="0" xfId="20" applyFont="1" applyFill="1" applyAlignment="1" applyProtection="1">
      <alignment vertical="center"/>
      <protection hidden="1"/>
    </xf>
    <xf numFmtId="0" fontId="17" fillId="0" borderId="29" xfId="21" applyFont="1" applyFill="1" applyBorder="1" applyAlignment="1" applyProtection="1">
      <alignment horizontal="left" vertical="center" indent="1"/>
      <protection hidden="1"/>
    </xf>
    <xf numFmtId="0" fontId="3" fillId="10" borderId="0" xfId="20" applyFont="1" applyFill="1" applyAlignment="1" applyProtection="1">
      <alignment horizontal="left" vertical="center" indent="1"/>
      <protection hidden="1"/>
    </xf>
    <xf numFmtId="0" fontId="15" fillId="10" borderId="0" xfId="20" applyFont="1" applyFill="1" applyAlignment="1" applyProtection="1">
      <alignment horizontal="left" vertical="center" indent="1"/>
      <protection hidden="1"/>
    </xf>
    <xf numFmtId="0" fontId="3" fillId="10" borderId="0" xfId="0" applyFont="1" applyFill="1" applyAlignment="1" applyProtection="1">
      <alignment vertical="center"/>
      <protection hidden="1"/>
    </xf>
    <xf numFmtId="1" fontId="6" fillId="11" borderId="13" xfId="21" applyNumberFormat="1" applyFont="1" applyFill="1" applyBorder="1" applyAlignment="1" applyProtection="1">
      <alignment horizontal="right" vertical="center" indent="1"/>
      <protection locked="0" hidden="1"/>
    </xf>
    <xf numFmtId="1" fontId="6" fillId="11" borderId="24" xfId="21" applyNumberFormat="1" applyFont="1" applyFill="1" applyBorder="1" applyAlignment="1" applyProtection="1">
      <alignment horizontal="right" vertical="center" indent="1"/>
      <protection locked="0" hidden="1"/>
    </xf>
    <xf numFmtId="0" fontId="3" fillId="0" borderId="0" xfId="22" applyNumberFormat="1" applyAlignment="1" applyProtection="1">
      <alignment vertical="center"/>
      <protection hidden="1"/>
    </xf>
    <xf numFmtId="0" fontId="3" fillId="0" borderId="0" xfId="22" applyNumberFormat="1" applyAlignment="1" applyProtection="1">
      <alignment horizontal="center" vertical="center"/>
      <protection hidden="1"/>
    </xf>
    <xf numFmtId="0" fontId="3" fillId="0" borderId="0" xfId="22" applyNumberFormat="1" applyBorder="1" applyAlignment="1" applyProtection="1">
      <alignment vertical="center"/>
      <protection hidden="1"/>
    </xf>
    <xf numFmtId="0" fontId="15" fillId="15" borderId="10" xfId="22" applyNumberFormat="1" applyFont="1" applyFill="1" applyBorder="1" applyAlignment="1" applyProtection="1">
      <alignment horizontal="center" vertical="center"/>
      <protection hidden="1"/>
    </xf>
    <xf numFmtId="0" fontId="15" fillId="15" borderId="10" xfId="22" applyNumberFormat="1" applyFont="1" applyFill="1" applyBorder="1" applyAlignment="1" applyProtection="1">
      <alignment horizontal="left" vertical="center" indent="1"/>
      <protection hidden="1"/>
    </xf>
    <xf numFmtId="0" fontId="3" fillId="0" borderId="0" xfId="22" quotePrefix="1" applyNumberFormat="1" applyFont="1" applyBorder="1" applyAlignment="1" applyProtection="1">
      <alignment vertical="center"/>
      <protection hidden="1"/>
    </xf>
    <xf numFmtId="166" fontId="3" fillId="0" borderId="10" xfId="22" applyNumberFormat="1" applyBorder="1" applyAlignment="1" applyProtection="1">
      <alignment horizontal="left" vertical="center" indent="1"/>
      <protection hidden="1"/>
    </xf>
    <xf numFmtId="166" fontId="3" fillId="0" borderId="10" xfId="22" applyNumberFormat="1" applyFont="1" applyBorder="1" applyAlignment="1" applyProtection="1">
      <alignment horizontal="center" vertical="center"/>
      <protection hidden="1"/>
    </xf>
    <xf numFmtId="0" fontId="3" fillId="0" borderId="10" xfId="22" applyNumberFormat="1" applyFont="1" applyBorder="1" applyAlignment="1" applyProtection="1">
      <alignment horizontal="left" vertical="center" wrapText="1" indent="1"/>
      <protection hidden="1"/>
    </xf>
    <xf numFmtId="166" fontId="3" fillId="0" borderId="10" xfId="22" applyNumberFormat="1" applyFont="1" applyBorder="1" applyAlignment="1" applyProtection="1">
      <alignment horizontal="left" vertical="center" indent="1"/>
      <protection hidden="1"/>
    </xf>
    <xf numFmtId="0" fontId="3" fillId="15" borderId="9" xfId="0" applyFont="1" applyFill="1" applyBorder="1" applyAlignment="1" applyProtection="1">
      <alignment horizontal="left" vertical="center" indent="1"/>
      <protection hidden="1"/>
    </xf>
    <xf numFmtId="4" fontId="3" fillId="15" borderId="9" xfId="0" applyNumberFormat="1" applyFont="1" applyFill="1" applyBorder="1" applyAlignment="1" applyProtection="1">
      <alignment horizontal="right" vertical="center" indent="1"/>
      <protection hidden="1"/>
    </xf>
    <xf numFmtId="14" fontId="3" fillId="16" borderId="23" xfId="0" applyNumberFormat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3" fillId="10" borderId="14" xfId="0" applyFont="1" applyFill="1" applyBorder="1" applyAlignment="1">
      <alignment horizontal="left" vertical="center" indent="1"/>
    </xf>
    <xf numFmtId="0" fontId="3" fillId="10" borderId="38" xfId="0" applyFont="1" applyFill="1" applyBorder="1" applyAlignment="1">
      <alignment horizontal="left" vertical="center" indent="1"/>
    </xf>
    <xf numFmtId="4" fontId="3" fillId="10" borderId="14" xfId="0" applyNumberFormat="1" applyFont="1" applyFill="1" applyBorder="1" applyAlignment="1">
      <alignment horizontal="right" vertical="center" indent="1"/>
    </xf>
    <xf numFmtId="0" fontId="3" fillId="0" borderId="38" xfId="0" applyFont="1" applyFill="1" applyBorder="1" applyAlignment="1">
      <alignment horizontal="left" vertical="center" indent="1"/>
    </xf>
    <xf numFmtId="4" fontId="3" fillId="10" borderId="38" xfId="0" applyNumberFormat="1" applyFont="1" applyFill="1" applyBorder="1" applyAlignment="1">
      <alignment horizontal="right" vertical="center" indent="1"/>
    </xf>
    <xf numFmtId="0" fontId="3" fillId="17" borderId="14" xfId="0" applyFont="1" applyFill="1" applyBorder="1" applyAlignment="1">
      <alignment horizontal="left" vertical="center" indent="1"/>
    </xf>
    <xf numFmtId="4" fontId="3" fillId="17" borderId="14" xfId="0" applyNumberFormat="1" applyFont="1" applyFill="1" applyBorder="1" applyAlignment="1">
      <alignment horizontal="right" vertical="center" indent="1"/>
    </xf>
    <xf numFmtId="0" fontId="3" fillId="17" borderId="38" xfId="0" applyFont="1" applyFill="1" applyBorder="1" applyAlignment="1">
      <alignment horizontal="left" vertical="center" indent="1"/>
    </xf>
    <xf numFmtId="4" fontId="3" fillId="17" borderId="38" xfId="0" applyNumberFormat="1" applyFont="1" applyFill="1" applyBorder="1" applyAlignment="1">
      <alignment horizontal="right" vertical="center" indent="1"/>
    </xf>
    <xf numFmtId="1" fontId="3" fillId="17" borderId="14" xfId="0" applyNumberFormat="1" applyFont="1" applyFill="1" applyBorder="1" applyAlignment="1">
      <alignment horizontal="right" vertical="center"/>
    </xf>
    <xf numFmtId="1" fontId="3" fillId="10" borderId="14" xfId="0" applyNumberFormat="1" applyFont="1" applyFill="1" applyBorder="1" applyAlignment="1">
      <alignment horizontal="right" vertical="center"/>
    </xf>
    <xf numFmtId="1" fontId="3" fillId="10" borderId="38" xfId="0" applyNumberFormat="1" applyFont="1" applyFill="1" applyBorder="1" applyAlignment="1">
      <alignment horizontal="right" vertical="center"/>
    </xf>
    <xf numFmtId="1" fontId="3" fillId="17" borderId="38" xfId="0" applyNumberFormat="1" applyFont="1" applyFill="1" applyBorder="1" applyAlignment="1">
      <alignment horizontal="right" vertical="center"/>
    </xf>
    <xf numFmtId="0" fontId="3" fillId="15" borderId="13" xfId="0" applyFont="1" applyFill="1" applyBorder="1" applyAlignment="1" applyProtection="1">
      <alignment horizontal="right" vertical="center"/>
      <protection hidden="1"/>
    </xf>
    <xf numFmtId="167" fontId="3" fillId="0" borderId="25" xfId="20" applyNumberFormat="1" applyFont="1" applyBorder="1" applyAlignment="1" applyProtection="1">
      <alignment horizontal="right" vertical="center" indent="1"/>
      <protection hidden="1"/>
    </xf>
    <xf numFmtId="167" fontId="3" fillId="0" borderId="24" xfId="20" applyNumberFormat="1" applyFont="1" applyBorder="1" applyAlignment="1" applyProtection="1">
      <alignment horizontal="right" vertical="center" indent="1"/>
      <protection hidden="1"/>
    </xf>
    <xf numFmtId="0" fontId="3" fillId="0" borderId="24" xfId="20" applyFont="1" applyBorder="1" applyAlignment="1" applyProtection="1">
      <alignment vertical="center"/>
      <protection hidden="1"/>
    </xf>
    <xf numFmtId="0" fontId="3" fillId="0" borderId="22" xfId="20" applyFont="1" applyBorder="1" applyAlignment="1" applyProtection="1">
      <alignment vertical="center"/>
      <protection hidden="1"/>
    </xf>
    <xf numFmtId="0" fontId="19" fillId="0" borderId="0" xfId="22" applyNumberFormat="1" applyFont="1" applyBorder="1" applyAlignment="1" applyProtection="1">
      <alignment vertical="center"/>
      <protection hidden="1"/>
    </xf>
    <xf numFmtId="0" fontId="19" fillId="0" borderId="43" xfId="22" applyNumberFormat="1" applyFont="1" applyBorder="1" applyAlignment="1" applyProtection="1">
      <alignment vertical="center"/>
      <protection hidden="1"/>
    </xf>
    <xf numFmtId="0" fontId="9" fillId="0" borderId="44" xfId="22" applyNumberFormat="1" applyFont="1" applyBorder="1" applyAlignment="1" applyProtection="1">
      <alignment vertical="center" wrapText="1"/>
      <protection hidden="1"/>
    </xf>
    <xf numFmtId="0" fontId="9" fillId="0" borderId="0" xfId="22" applyNumberFormat="1" applyFont="1" applyBorder="1" applyAlignment="1" applyProtection="1">
      <alignment vertical="center" wrapText="1"/>
      <protection hidden="1"/>
    </xf>
    <xf numFmtId="0" fontId="0" fillId="18" borderId="34" xfId="0" applyFill="1" applyBorder="1" applyProtection="1">
      <protection hidden="1"/>
    </xf>
    <xf numFmtId="0" fontId="0" fillId="18" borderId="45" xfId="0" applyFill="1" applyBorder="1" applyProtection="1">
      <protection hidden="1"/>
    </xf>
    <xf numFmtId="0" fontId="0" fillId="18" borderId="35" xfId="0" applyFill="1" applyBorder="1" applyProtection="1">
      <protection hidden="1"/>
    </xf>
    <xf numFmtId="0" fontId="12" fillId="12" borderId="15" xfId="21" applyFont="1" applyFill="1" applyBorder="1" applyAlignment="1" applyProtection="1">
      <alignment horizontal="center" vertical="center" wrapText="1"/>
      <protection hidden="1"/>
    </xf>
    <xf numFmtId="0" fontId="12" fillId="12" borderId="19" xfId="21" applyFont="1" applyFill="1" applyBorder="1" applyAlignment="1" applyProtection="1">
      <alignment horizontal="center" vertical="center" wrapText="1"/>
      <protection hidden="1"/>
    </xf>
    <xf numFmtId="0" fontId="11" fillId="0" borderId="30" xfId="21" applyFont="1" applyBorder="1" applyAlignment="1" applyProtection="1">
      <alignment horizontal="left" vertical="center" indent="1"/>
      <protection hidden="1"/>
    </xf>
    <xf numFmtId="0" fontId="11" fillId="0" borderId="9" xfId="21" applyFont="1" applyBorder="1" applyAlignment="1" applyProtection="1">
      <alignment horizontal="left" vertical="center" indent="1"/>
      <protection hidden="1"/>
    </xf>
    <xf numFmtId="0" fontId="11" fillId="0" borderId="22" xfId="21" applyFont="1" applyBorder="1" applyAlignment="1" applyProtection="1">
      <alignment horizontal="left" vertical="center" indent="1"/>
      <protection hidden="1"/>
    </xf>
    <xf numFmtId="165" fontId="3" fillId="0" borderId="31" xfId="20" applyNumberFormat="1" applyFont="1" applyFill="1" applyBorder="1" applyAlignment="1" applyProtection="1">
      <alignment horizontal="center" vertical="center"/>
      <protection hidden="1"/>
    </xf>
    <xf numFmtId="165" fontId="3" fillId="0" borderId="32" xfId="20" applyNumberFormat="1" applyFont="1" applyFill="1" applyBorder="1" applyAlignment="1" applyProtection="1">
      <alignment horizontal="center" vertical="center"/>
      <protection hidden="1"/>
    </xf>
    <xf numFmtId="165" fontId="3" fillId="0" borderId="33" xfId="20" applyNumberFormat="1" applyFont="1" applyFill="1" applyBorder="1" applyAlignment="1" applyProtection="1">
      <alignment horizontal="center" vertical="center"/>
      <protection hidden="1"/>
    </xf>
    <xf numFmtId="0" fontId="3" fillId="11" borderId="13" xfId="20" applyFont="1" applyFill="1" applyBorder="1" applyAlignment="1" applyProtection="1">
      <alignment horizontal="left" vertical="center" wrapText="1" indent="1"/>
      <protection locked="0"/>
    </xf>
    <xf numFmtId="0" fontId="3" fillId="11" borderId="9" xfId="20" applyFont="1" applyFill="1" applyBorder="1" applyAlignment="1" applyProtection="1">
      <alignment horizontal="left" vertical="center" wrapText="1" indent="1"/>
      <protection locked="0"/>
    </xf>
    <xf numFmtId="0" fontId="3" fillId="11" borderId="22" xfId="20" applyFont="1" applyFill="1" applyBorder="1" applyAlignment="1" applyProtection="1">
      <alignment horizontal="left" vertical="center" wrapText="1" indent="1"/>
      <protection locked="0"/>
    </xf>
    <xf numFmtId="0" fontId="3" fillId="0" borderId="13" xfId="20" applyFont="1" applyFill="1" applyBorder="1" applyAlignment="1" applyProtection="1">
      <alignment horizontal="left" vertical="center" indent="1"/>
      <protection hidden="1"/>
    </xf>
    <xf numFmtId="0" fontId="3" fillId="0" borderId="9" xfId="20" applyFont="1" applyFill="1" applyBorder="1" applyAlignment="1" applyProtection="1">
      <alignment horizontal="left" vertical="center" indent="1"/>
      <protection hidden="1"/>
    </xf>
    <xf numFmtId="0" fontId="3" fillId="0" borderId="22" xfId="20" applyFont="1" applyFill="1" applyBorder="1" applyAlignment="1" applyProtection="1">
      <alignment horizontal="left" vertical="center" indent="1"/>
      <protection hidden="1"/>
    </xf>
    <xf numFmtId="49" fontId="3" fillId="11" borderId="13" xfId="0" applyNumberFormat="1" applyFont="1" applyFill="1" applyBorder="1" applyAlignment="1" applyProtection="1">
      <alignment horizontal="left" vertical="center" indent="1"/>
      <protection locked="0"/>
    </xf>
    <xf numFmtId="49" fontId="3" fillId="11" borderId="9" xfId="0" applyNumberFormat="1" applyFont="1" applyFill="1" applyBorder="1" applyAlignment="1" applyProtection="1">
      <alignment horizontal="left" vertical="center" indent="1"/>
      <protection locked="0"/>
    </xf>
    <xf numFmtId="49" fontId="3" fillId="11" borderId="22" xfId="0" applyNumberFormat="1" applyFont="1" applyFill="1" applyBorder="1" applyAlignment="1" applyProtection="1">
      <alignment horizontal="left" vertical="center" indent="1"/>
      <protection locked="0"/>
    </xf>
    <xf numFmtId="14" fontId="3" fillId="11" borderId="13" xfId="20" applyNumberFormat="1" applyFont="1" applyFill="1" applyBorder="1" applyAlignment="1" applyProtection="1">
      <alignment horizontal="center" vertical="center"/>
      <protection locked="0"/>
    </xf>
    <xf numFmtId="14" fontId="3" fillId="11" borderId="9" xfId="20" applyNumberFormat="1" applyFont="1" applyFill="1" applyBorder="1" applyAlignment="1" applyProtection="1">
      <alignment horizontal="center" vertical="center"/>
      <protection locked="0"/>
    </xf>
    <xf numFmtId="14" fontId="3" fillId="11" borderId="22" xfId="20" applyNumberFormat="1" applyFont="1" applyFill="1" applyBorder="1" applyAlignment="1" applyProtection="1">
      <alignment horizontal="center" vertical="center"/>
      <protection locked="0"/>
    </xf>
    <xf numFmtId="0" fontId="12" fillId="12" borderId="39" xfId="21" applyFont="1" applyFill="1" applyBorder="1" applyAlignment="1" applyProtection="1">
      <alignment horizontal="center" vertical="center" wrapText="1"/>
      <protection hidden="1"/>
    </xf>
    <xf numFmtId="0" fontId="12" fillId="12" borderId="40" xfId="21" applyFont="1" applyFill="1" applyBorder="1" applyAlignment="1" applyProtection="1">
      <alignment horizontal="center" vertical="center" wrapText="1"/>
      <protection hidden="1"/>
    </xf>
    <xf numFmtId="0" fontId="11" fillId="12" borderId="41" xfId="21" applyFont="1" applyFill="1" applyBorder="1" applyAlignment="1" applyProtection="1">
      <alignment horizontal="left" vertical="center" wrapText="1" indent="1"/>
      <protection hidden="1"/>
    </xf>
    <xf numFmtId="0" fontId="11" fillId="12" borderId="16" xfId="21" applyFont="1" applyFill="1" applyBorder="1" applyAlignment="1" applyProtection="1">
      <alignment horizontal="left" vertical="center" indent="1"/>
      <protection hidden="1"/>
    </xf>
    <xf numFmtId="0" fontId="11" fillId="12" borderId="17" xfId="21" applyFont="1" applyFill="1" applyBorder="1" applyAlignment="1" applyProtection="1">
      <alignment horizontal="left" vertical="center" indent="1"/>
      <protection hidden="1"/>
    </xf>
    <xf numFmtId="0" fontId="11" fillId="12" borderId="42" xfId="21" applyFont="1" applyFill="1" applyBorder="1" applyAlignment="1" applyProtection="1">
      <alignment horizontal="left" vertical="center" indent="1"/>
      <protection hidden="1"/>
    </xf>
    <xf numFmtId="0" fontId="11" fillId="12" borderId="11" xfId="21" applyFont="1" applyFill="1" applyBorder="1" applyAlignment="1" applyProtection="1">
      <alignment horizontal="left" vertical="center" indent="1"/>
      <protection hidden="1"/>
    </xf>
    <xf numFmtId="0" fontId="11" fillId="12" borderId="20" xfId="21" applyFont="1" applyFill="1" applyBorder="1" applyAlignment="1" applyProtection="1">
      <alignment horizontal="left" vertical="center" indent="1"/>
      <protection hidden="1"/>
    </xf>
    <xf numFmtId="14" fontId="3" fillId="11" borderId="36" xfId="20" applyNumberFormat="1" applyFont="1" applyFill="1" applyBorder="1" applyAlignment="1" applyProtection="1">
      <alignment horizontal="center" vertical="center"/>
      <protection locked="0" hidden="1"/>
    </xf>
    <xf numFmtId="14" fontId="3" fillId="11" borderId="38" xfId="20" applyNumberFormat="1" applyFont="1" applyFill="1" applyBorder="1" applyAlignment="1" applyProtection="1">
      <alignment horizontal="center" vertical="center"/>
      <protection locked="0" hidden="1"/>
    </xf>
    <xf numFmtId="14" fontId="3" fillId="11" borderId="37" xfId="20" applyNumberFormat="1" applyFont="1" applyFill="1" applyBorder="1" applyAlignment="1" applyProtection="1">
      <alignment horizontal="center" vertical="center"/>
      <protection locked="0" hidden="1"/>
    </xf>
    <xf numFmtId="14" fontId="5" fillId="10" borderId="0" xfId="20" applyNumberFormat="1" applyFont="1" applyFill="1" applyAlignment="1" applyProtection="1">
      <alignment horizontal="left" vertical="center"/>
      <protection hidden="1"/>
    </xf>
    <xf numFmtId="0" fontId="5" fillId="12" borderId="34" xfId="20" applyFont="1" applyFill="1" applyBorder="1" applyAlignment="1" applyProtection="1">
      <alignment horizontal="center" vertical="center" wrapText="1"/>
      <protection hidden="1"/>
    </xf>
    <xf numFmtId="0" fontId="5" fillId="12" borderId="35" xfId="20" applyFont="1" applyFill="1" applyBorder="1" applyAlignment="1" applyProtection="1">
      <alignment horizontal="center" vertical="center"/>
      <protection hidden="1"/>
    </xf>
    <xf numFmtId="0" fontId="10" fillId="14" borderId="5" xfId="0" applyFont="1" applyFill="1" applyBorder="1" applyAlignment="1" applyProtection="1">
      <alignment horizontal="center" vertical="center" wrapText="1"/>
      <protection hidden="1"/>
    </xf>
    <xf numFmtId="0" fontId="10" fillId="14" borderId="2" xfId="0" applyFont="1" applyFill="1" applyBorder="1" applyAlignment="1" applyProtection="1">
      <alignment horizontal="center" vertical="center" wrapText="1"/>
      <protection hidden="1"/>
    </xf>
    <xf numFmtId="0" fontId="10" fillId="14" borderId="6" xfId="0" applyFont="1" applyFill="1" applyBorder="1" applyAlignment="1" applyProtection="1">
      <alignment horizontal="center" vertical="center" wrapText="1"/>
      <protection hidden="1"/>
    </xf>
    <xf numFmtId="0" fontId="10" fillId="14" borderId="3" xfId="0" applyFont="1" applyFill="1" applyBorder="1" applyAlignment="1" applyProtection="1">
      <alignment horizontal="center" vertical="center" wrapText="1"/>
      <protection hidden="1"/>
    </xf>
    <xf numFmtId="0" fontId="10" fillId="14" borderId="7" xfId="0" applyFont="1" applyFill="1" applyBorder="1" applyAlignment="1" applyProtection="1">
      <alignment horizontal="center" vertical="center" wrapText="1"/>
      <protection hidden="1"/>
    </xf>
    <xf numFmtId="0" fontId="10" fillId="14" borderId="8" xfId="0" applyFont="1" applyFill="1" applyBorder="1" applyAlignment="1" applyProtection="1">
      <alignment horizontal="center" vertical="center" wrapText="1"/>
      <protection hidden="1"/>
    </xf>
    <xf numFmtId="0" fontId="1" fillId="12" borderId="31" xfId="21" applyFont="1" applyFill="1" applyBorder="1" applyAlignment="1" applyProtection="1">
      <alignment horizontal="right" vertical="center" indent="1"/>
      <protection hidden="1"/>
    </xf>
    <xf numFmtId="0" fontId="1" fillId="12" borderId="33" xfId="21" applyFont="1" applyFill="1" applyBorder="1" applyAlignment="1" applyProtection="1">
      <alignment horizontal="right" vertical="center" indent="1"/>
      <protection hidden="1"/>
    </xf>
    <xf numFmtId="0" fontId="1" fillId="12" borderId="36" xfId="21" applyFont="1" applyFill="1" applyBorder="1" applyAlignment="1" applyProtection="1">
      <alignment horizontal="right" vertical="center" indent="1"/>
      <protection hidden="1"/>
    </xf>
    <xf numFmtId="0" fontId="1" fillId="12" borderId="37" xfId="21" applyFont="1" applyFill="1" applyBorder="1" applyAlignment="1" applyProtection="1">
      <alignment horizontal="right" vertical="center" indent="1"/>
      <protection hidden="1"/>
    </xf>
    <xf numFmtId="0" fontId="1" fillId="12" borderId="12" xfId="21" applyFont="1" applyFill="1" applyBorder="1" applyAlignment="1" applyProtection="1">
      <alignment horizontal="right" vertical="center" indent="1"/>
      <protection hidden="1"/>
    </xf>
    <xf numFmtId="0" fontId="1" fillId="12" borderId="28" xfId="21" applyFont="1" applyFill="1" applyBorder="1" applyAlignment="1" applyProtection="1">
      <alignment horizontal="right" vertical="center" indent="1"/>
      <protection hidden="1"/>
    </xf>
    <xf numFmtId="0" fontId="5" fillId="12" borderId="34" xfId="20" applyFont="1" applyFill="1" applyBorder="1" applyAlignment="1" applyProtection="1">
      <alignment horizontal="left" vertical="center" indent="1"/>
      <protection hidden="1"/>
    </xf>
    <xf numFmtId="0" fontId="5" fillId="12" borderId="35" xfId="20" applyFont="1" applyFill="1" applyBorder="1" applyAlignment="1" applyProtection="1">
      <alignment horizontal="left" vertical="center" indent="1"/>
      <protection hidden="1"/>
    </xf>
    <xf numFmtId="0" fontId="3" fillId="11" borderId="13" xfId="20" applyFont="1" applyFill="1" applyBorder="1" applyAlignment="1" applyProtection="1">
      <alignment horizontal="left" vertical="center" indent="1"/>
      <protection locked="0"/>
    </xf>
    <xf numFmtId="0" fontId="3" fillId="11" borderId="9" xfId="20" applyFont="1" applyFill="1" applyBorder="1" applyAlignment="1" applyProtection="1">
      <alignment horizontal="left" vertical="center" indent="1"/>
      <protection locked="0"/>
    </xf>
    <xf numFmtId="0" fontId="3" fillId="11" borderId="22" xfId="20" applyFont="1" applyFill="1" applyBorder="1" applyAlignment="1" applyProtection="1">
      <alignment horizontal="left" vertical="center" indent="1"/>
      <protection locked="0"/>
    </xf>
    <xf numFmtId="0" fontId="5" fillId="10" borderId="0" xfId="20" applyFont="1" applyFill="1" applyAlignment="1" applyProtection="1">
      <alignment vertical="center"/>
      <protection hidden="1"/>
    </xf>
    <xf numFmtId="1" fontId="3" fillId="11" borderId="13" xfId="21" applyNumberFormat="1" applyFont="1" applyFill="1" applyBorder="1" applyAlignment="1" applyProtection="1">
      <alignment horizontal="center" vertical="center"/>
      <protection locked="0"/>
    </xf>
    <xf numFmtId="1" fontId="3" fillId="11" borderId="22" xfId="21" applyNumberFormat="1" applyFont="1" applyFill="1" applyBorder="1" applyAlignment="1" applyProtection="1">
      <alignment horizontal="center" vertical="center"/>
      <protection locked="0"/>
    </xf>
    <xf numFmtId="0" fontId="5" fillId="10" borderId="0" xfId="20" applyFont="1" applyFill="1" applyAlignment="1" applyProtection="1">
      <alignment horizontal="left" vertical="center"/>
      <protection hidden="1"/>
    </xf>
    <xf numFmtId="0" fontId="18" fillId="0" borderId="0" xfId="0" quotePrefix="1" applyFont="1" applyAlignment="1" applyProtection="1">
      <alignment horizontal="left" vertical="center" wrapText="1" indent="1"/>
      <protection hidden="1"/>
    </xf>
    <xf numFmtId="0" fontId="18" fillId="0" borderId="0" xfId="0" applyFont="1" applyAlignment="1" applyProtection="1">
      <alignment horizontal="left" vertical="center" wrapText="1" indent="1"/>
      <protection hidden="1"/>
    </xf>
    <xf numFmtId="0" fontId="9" fillId="0" borderId="0" xfId="20" applyFont="1" applyBorder="1" applyAlignment="1" applyProtection="1">
      <alignment horizontal="center" vertical="center" wrapText="1"/>
      <protection hidden="1"/>
    </xf>
    <xf numFmtId="0" fontId="3" fillId="10" borderId="0" xfId="20" applyFont="1" applyFill="1" applyAlignment="1" applyProtection="1">
      <alignment vertical="center"/>
      <protection hidden="1"/>
    </xf>
    <xf numFmtId="0" fontId="5" fillId="13" borderId="13" xfId="20" applyFont="1" applyFill="1" applyBorder="1" applyAlignment="1" applyProtection="1">
      <alignment horizontal="center" vertical="center"/>
      <protection hidden="1"/>
    </xf>
    <xf numFmtId="0" fontId="5" fillId="13" borderId="22" xfId="20" applyFont="1" applyFill="1" applyBorder="1" applyAlignment="1" applyProtection="1">
      <alignment horizontal="center" vertical="center"/>
      <protection hidden="1"/>
    </xf>
    <xf numFmtId="167" fontId="3" fillId="0" borderId="30" xfId="20" applyNumberFormat="1" applyFont="1" applyBorder="1" applyAlignment="1" applyProtection="1">
      <alignment horizontal="right" vertical="center" indent="1"/>
      <protection hidden="1"/>
    </xf>
    <xf numFmtId="167" fontId="3" fillId="0" borderId="22" xfId="20" applyNumberFormat="1" applyFont="1" applyBorder="1" applyAlignment="1" applyProtection="1">
      <alignment horizontal="right" vertical="center" indent="1"/>
      <protection hidden="1"/>
    </xf>
    <xf numFmtId="0" fontId="15" fillId="0" borderId="15" xfId="20" applyFont="1" applyBorder="1" applyAlignment="1" applyProtection="1">
      <alignment horizontal="left" vertical="center" wrapText="1" indent="1"/>
      <protection hidden="1"/>
    </xf>
    <xf numFmtId="0" fontId="15" fillId="0" borderId="16" xfId="20" applyFont="1" applyBorder="1" applyAlignment="1" applyProtection="1">
      <alignment horizontal="left" vertical="center" wrapText="1" indent="1"/>
      <protection hidden="1"/>
    </xf>
    <xf numFmtId="0" fontId="15" fillId="0" borderId="17" xfId="20" applyFont="1" applyBorder="1" applyAlignment="1" applyProtection="1">
      <alignment horizontal="left" vertical="center" wrapText="1" indent="1"/>
      <protection hidden="1"/>
    </xf>
    <xf numFmtId="0" fontId="15" fillId="0" borderId="19" xfId="20" applyFont="1" applyBorder="1" applyAlignment="1" applyProtection="1">
      <alignment horizontal="left" vertical="center" wrapText="1" indent="1"/>
      <protection hidden="1"/>
    </xf>
    <xf numFmtId="0" fontId="15" fillId="0" borderId="11" xfId="20" applyFont="1" applyBorder="1" applyAlignment="1" applyProtection="1">
      <alignment horizontal="left" vertical="center" wrapText="1" indent="1"/>
      <protection hidden="1"/>
    </xf>
    <xf numFmtId="0" fontId="15" fillId="0" borderId="20" xfId="20" applyFont="1" applyBorder="1" applyAlignment="1" applyProtection="1">
      <alignment horizontal="left" vertical="center" wrapText="1" indent="1"/>
      <protection hidden="1"/>
    </xf>
    <xf numFmtId="0" fontId="5" fillId="11" borderId="13" xfId="20" applyFont="1" applyFill="1" applyBorder="1" applyAlignment="1" applyProtection="1">
      <alignment horizontal="left" vertical="center" wrapText="1" indent="1"/>
      <protection locked="0"/>
    </xf>
    <xf numFmtId="0" fontId="5" fillId="11" borderId="9" xfId="20" applyFont="1" applyFill="1" applyBorder="1" applyAlignment="1" applyProtection="1">
      <alignment horizontal="left" vertical="center" wrapText="1" indent="1"/>
      <protection locked="0"/>
    </xf>
    <xf numFmtId="0" fontId="5" fillId="11" borderId="22" xfId="20" applyFont="1" applyFill="1" applyBorder="1" applyAlignment="1" applyProtection="1">
      <alignment horizontal="left" vertical="center" wrapText="1" indent="1"/>
      <protection locked="0"/>
    </xf>
  </cellXfs>
  <cellStyles count="2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  <cellStyle name="Standard 3" xfId="22"/>
    <cellStyle name="Standard_KMU-Bewertung 2" xfId="21"/>
  </cellStyles>
  <dxfs count="11"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ill>
        <patternFill>
          <bgColor rgb="FF00B0F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lor auto="1"/>
      </font>
      <fill>
        <patternFill>
          <bgColor rgb="FF00B0F0"/>
        </patternFill>
      </fill>
    </dxf>
    <dxf>
      <font>
        <b val="0"/>
        <i val="0"/>
        <strike val="0"/>
        <color auto="1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371475</xdr:colOff>
      <xdr:row>0</xdr:row>
      <xdr:rowOff>9525</xdr:rowOff>
    </xdr:from>
    <xdr:to>
      <xdr:col>37</xdr:col>
      <xdr:colOff>0</xdr:colOff>
      <xdr:row>3</xdr:row>
      <xdr:rowOff>28575</xdr:rowOff>
    </xdr:to>
    <xdr:pic>
      <xdr:nvPicPr>
        <xdr:cNvPr id="1225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8" t="14645" r="2910" b="14558"/>
        <a:stretch>
          <a:fillRect/>
        </a:stretch>
      </xdr:blipFill>
      <xdr:spPr bwMode="auto">
        <a:xfrm>
          <a:off x="12439650" y="9525"/>
          <a:ext cx="3057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161925</xdr:colOff>
      <xdr:row>35</xdr:row>
      <xdr:rowOff>123825</xdr:rowOff>
    </xdr:from>
    <xdr:to>
      <xdr:col>37</xdr:col>
      <xdr:colOff>0</xdr:colOff>
      <xdr:row>40</xdr:row>
      <xdr:rowOff>0</xdr:rowOff>
    </xdr:to>
    <xdr:pic>
      <xdr:nvPicPr>
        <xdr:cNvPr id="1226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12611100" y="928687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A13" sqref="A13"/>
    </sheetView>
  </sheetViews>
  <sheetFormatPr baseColWidth="10" defaultRowHeight="12" x14ac:dyDescent="0.2"/>
  <cols>
    <col min="1" max="1" width="10.7109375" style="74" customWidth="1"/>
    <col min="2" max="2" width="15.7109375" style="75" customWidth="1"/>
    <col min="3" max="3" width="78.7109375" style="74" customWidth="1"/>
    <col min="4" max="16384" width="11.42578125" style="74"/>
  </cols>
  <sheetData>
    <row r="1" spans="1:8" ht="15" customHeight="1" x14ac:dyDescent="0.2">
      <c r="B1" s="74"/>
    </row>
    <row r="2" spans="1:8" ht="15" customHeight="1" x14ac:dyDescent="0.2">
      <c r="A2" s="106" t="s">
        <v>185</v>
      </c>
      <c r="B2" s="106"/>
      <c r="C2" s="106"/>
    </row>
    <row r="3" spans="1:8" ht="15" customHeight="1" x14ac:dyDescent="0.2">
      <c r="A3" s="106"/>
      <c r="B3" s="106"/>
      <c r="C3" s="106"/>
    </row>
    <row r="4" spans="1:8" ht="15" customHeight="1" thickBot="1" x14ac:dyDescent="0.25">
      <c r="A4" s="107"/>
      <c r="B4" s="107"/>
      <c r="C4" s="107"/>
    </row>
    <row r="5" spans="1:8" ht="15" customHeight="1" thickTop="1" x14ac:dyDescent="0.2">
      <c r="A5" s="108" t="s">
        <v>192</v>
      </c>
      <c r="B5" s="108"/>
      <c r="C5" s="108"/>
    </row>
    <row r="6" spans="1:8" ht="15" customHeight="1" x14ac:dyDescent="0.2">
      <c r="A6" s="109"/>
      <c r="B6" s="109"/>
      <c r="C6" s="109"/>
    </row>
    <row r="7" spans="1:8" ht="15" customHeight="1" x14ac:dyDescent="0.2">
      <c r="F7" s="76"/>
    </row>
    <row r="8" spans="1:8" s="76" customFormat="1" ht="18" customHeight="1" x14ac:dyDescent="0.2">
      <c r="A8" s="77" t="s">
        <v>186</v>
      </c>
      <c r="B8" s="77" t="s">
        <v>147</v>
      </c>
      <c r="C8" s="78" t="s">
        <v>187</v>
      </c>
      <c r="D8" s="74"/>
      <c r="F8" s="79"/>
    </row>
    <row r="9" spans="1:8" s="76" customFormat="1" ht="24" customHeight="1" x14ac:dyDescent="0.2">
      <c r="A9" s="80" t="s">
        <v>188</v>
      </c>
      <c r="B9" s="81">
        <v>42292</v>
      </c>
      <c r="C9" s="82" t="s">
        <v>189</v>
      </c>
      <c r="D9" s="74"/>
      <c r="F9" s="74"/>
      <c r="G9" s="74"/>
    </row>
    <row r="10" spans="1:8" ht="24" customHeight="1" x14ac:dyDescent="0.2">
      <c r="A10" s="83" t="s">
        <v>190</v>
      </c>
      <c r="B10" s="81">
        <v>42480</v>
      </c>
      <c r="C10" s="82" t="s">
        <v>193</v>
      </c>
      <c r="H10" s="76"/>
    </row>
    <row r="11" spans="1:8" ht="36" customHeight="1" x14ac:dyDescent="0.2">
      <c r="A11" s="83" t="s">
        <v>191</v>
      </c>
      <c r="B11" s="81">
        <v>42982</v>
      </c>
      <c r="C11" s="82" t="s">
        <v>246</v>
      </c>
    </row>
    <row r="12" spans="1:8" ht="24" customHeight="1" x14ac:dyDescent="0.2">
      <c r="A12" s="83" t="s">
        <v>254</v>
      </c>
      <c r="B12" s="81">
        <v>43661</v>
      </c>
      <c r="C12" s="82" t="s">
        <v>255</v>
      </c>
    </row>
    <row r="13" spans="1:8" ht="24" customHeight="1" x14ac:dyDescent="0.2">
      <c r="A13" s="80"/>
      <c r="B13" s="81"/>
      <c r="C13" s="82"/>
    </row>
    <row r="14" spans="1:8" ht="24" customHeight="1" x14ac:dyDescent="0.2">
      <c r="A14" s="80"/>
      <c r="B14" s="81"/>
      <c r="C14" s="82"/>
    </row>
    <row r="15" spans="1:8" ht="24" customHeight="1" x14ac:dyDescent="0.2">
      <c r="A15" s="80"/>
      <c r="B15" s="81"/>
      <c r="C15" s="82"/>
    </row>
    <row r="16" spans="1:8" ht="24" customHeight="1" x14ac:dyDescent="0.2">
      <c r="A16" s="80"/>
      <c r="B16" s="81"/>
      <c r="C16" s="82"/>
    </row>
    <row r="17" spans="1:3" ht="24" customHeight="1" x14ac:dyDescent="0.2">
      <c r="A17" s="80"/>
      <c r="B17" s="81"/>
      <c r="C17" s="82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928"/>
  <sheetViews>
    <sheetView showGridLines="0" tabSelected="1" zoomScaleNormal="100" workbookViewId="0">
      <selection activeCell="J6" sqref="J6:N6"/>
    </sheetView>
  </sheetViews>
  <sheetFormatPr baseColWidth="10" defaultRowHeight="12" x14ac:dyDescent="0.2"/>
  <cols>
    <col min="1" max="1" width="3.7109375" style="11" customWidth="1"/>
    <col min="2" max="2" width="28.7109375" style="11" customWidth="1"/>
    <col min="3" max="37" width="5.7109375" style="11" customWidth="1"/>
    <col min="38" max="38" width="11.42578125" style="11" hidden="1" customWidth="1"/>
    <col min="39" max="16384" width="11.42578125" style="11"/>
  </cols>
  <sheetData>
    <row r="1" spans="1:38" s="1" customFormat="1" ht="12" customHeigh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AL1" s="71"/>
    </row>
    <row r="2" spans="1:38" s="1" customFormat="1" ht="15" customHeight="1" x14ac:dyDescent="0.25">
      <c r="A2" s="2" t="str">
        <f>Änderungsdoku!$A$5</f>
        <v>Anwesenheitsliste für die berufliche Qualifizierung Langzeitarbeitsloser (Integrationsrichtlinie)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G2" s="2"/>
      <c r="AH2" s="2"/>
      <c r="AI2" s="2"/>
      <c r="AJ2" s="2"/>
      <c r="AK2" s="2"/>
      <c r="AL2" s="71"/>
    </row>
    <row r="3" spans="1:38" s="1" customFormat="1" ht="15" customHeight="1" x14ac:dyDescent="0.25">
      <c r="A3" s="3" t="str">
        <f>CONCATENATE("Formularversion: ",LOOKUP(2,1/(Änderungsdoku!$A$1:$A$998&lt;&gt;""),Änderungsdoku!A:A)," vom ",TEXT(VLOOKUP(LOOKUP(2,1/(Änderungsdoku!$A$1:$A$998&lt;&gt;""),Änderungsdoku!A:A),Änderungsdoku!$A$1:$B$998,2,FALSE),"TT.MM.JJ"))</f>
        <v>Formularversion: V 1.3 vom 15.07.19</v>
      </c>
      <c r="C3" s="2"/>
      <c r="D3" s="2"/>
      <c r="E3" s="2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AG3" s="2"/>
      <c r="AH3" s="2"/>
      <c r="AI3" s="2"/>
      <c r="AJ3" s="2"/>
      <c r="AK3" s="2"/>
      <c r="AL3" s="71"/>
    </row>
    <row r="4" spans="1:38" s="1" customFormat="1" ht="5.0999999999999996" customHeight="1" thickBot="1" x14ac:dyDescent="0.25">
      <c r="AL4" s="71"/>
    </row>
    <row r="5" spans="1:38" s="1" customFormat="1" ht="5.0999999999999996" customHeight="1" thickTop="1" x14ac:dyDescent="0.2">
      <c r="A5" s="147" t="s">
        <v>171</v>
      </c>
      <c r="B5" s="148"/>
      <c r="C5" s="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  <c r="AL5" s="71"/>
    </row>
    <row r="6" spans="1:38" s="1" customFormat="1" ht="18" customHeight="1" x14ac:dyDescent="0.2">
      <c r="A6" s="149"/>
      <c r="B6" s="150"/>
      <c r="C6" s="19" t="s">
        <v>0</v>
      </c>
      <c r="D6" s="29"/>
      <c r="E6" s="7"/>
      <c r="F6" s="7"/>
      <c r="G6" s="7"/>
      <c r="H6" s="7"/>
      <c r="I6" s="7"/>
      <c r="J6" s="127"/>
      <c r="K6" s="128"/>
      <c r="L6" s="128"/>
      <c r="M6" s="128"/>
      <c r="N6" s="129"/>
      <c r="AA6" s="8" t="s">
        <v>158</v>
      </c>
      <c r="AB6" s="130"/>
      <c r="AC6" s="131"/>
      <c r="AD6" s="132"/>
      <c r="AE6" s="168" t="str">
        <f>IF(OR(AB6=0,AB8=0,AI6=0,AND(AI6&gt;=YEAR(AB6),AI6&lt;=YEAR(AB8))),"","Die Auswahl des Jahres ist ungültig!")</f>
        <v/>
      </c>
      <c r="AF6" s="168"/>
      <c r="AG6" s="169"/>
      <c r="AH6" s="7" t="s">
        <v>148</v>
      </c>
      <c r="AI6" s="165"/>
      <c r="AJ6" s="166"/>
      <c r="AK6" s="6"/>
      <c r="AL6" s="71"/>
    </row>
    <row r="7" spans="1:38" ht="5.0999999999999996" customHeight="1" x14ac:dyDescent="0.2">
      <c r="A7" s="149"/>
      <c r="B7" s="150"/>
      <c r="C7" s="2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69"/>
      <c r="AF7" s="169"/>
      <c r="AG7" s="169"/>
      <c r="AI7" s="9"/>
      <c r="AJ7" s="9"/>
      <c r="AK7" s="10"/>
      <c r="AL7" s="67"/>
    </row>
    <row r="8" spans="1:38" ht="18" customHeight="1" x14ac:dyDescent="0.2">
      <c r="A8" s="149"/>
      <c r="B8" s="150"/>
      <c r="C8" s="22" t="s">
        <v>1</v>
      </c>
      <c r="D8" s="30"/>
      <c r="E8" s="9"/>
      <c r="F8" s="9"/>
      <c r="G8" s="9"/>
      <c r="H8" s="9"/>
      <c r="I8" s="9"/>
      <c r="J8" s="121" t="s">
        <v>168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3"/>
      <c r="X8" s="9"/>
      <c r="Y8" s="9"/>
      <c r="AA8" s="20" t="s">
        <v>157</v>
      </c>
      <c r="AB8" s="130"/>
      <c r="AC8" s="131"/>
      <c r="AD8" s="132"/>
      <c r="AE8" s="169"/>
      <c r="AF8" s="169"/>
      <c r="AG8" s="169"/>
      <c r="AH8" s="7" t="s">
        <v>149</v>
      </c>
      <c r="AI8" s="165"/>
      <c r="AJ8" s="166"/>
      <c r="AK8" s="10"/>
      <c r="AL8" s="67"/>
    </row>
    <row r="9" spans="1:38" ht="5.0999999999999996" customHeight="1" x14ac:dyDescent="0.2">
      <c r="A9" s="149"/>
      <c r="B9" s="150"/>
      <c r="C9" s="23"/>
      <c r="D9" s="12"/>
      <c r="E9" s="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9"/>
      <c r="AF9" s="9"/>
      <c r="AG9" s="9"/>
      <c r="AH9" s="9"/>
      <c r="AI9" s="9"/>
      <c r="AJ9" s="9"/>
      <c r="AK9" s="10"/>
      <c r="AL9" s="67"/>
    </row>
    <row r="10" spans="1:38" ht="18" customHeight="1" x14ac:dyDescent="0.2">
      <c r="A10" s="149"/>
      <c r="B10" s="150"/>
      <c r="C10" s="22" t="s">
        <v>142</v>
      </c>
      <c r="D10" s="30"/>
      <c r="E10" s="9"/>
      <c r="F10" s="9"/>
      <c r="G10" s="9"/>
      <c r="H10" s="9"/>
      <c r="I10" s="9"/>
      <c r="J10" s="124" t="str">
        <f>IF(OR(J8="Bitte auswählen!",AB6=0),"",VLOOKUP(CONCATENATE(F462,J8),D463:G928,4,FALSE))</f>
        <v/>
      </c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6"/>
      <c r="AK10" s="10"/>
      <c r="AL10" s="67"/>
    </row>
    <row r="11" spans="1:38" ht="5.0999999999999996" customHeight="1" x14ac:dyDescent="0.2">
      <c r="A11" s="149"/>
      <c r="B11" s="150"/>
      <c r="C11" s="22"/>
      <c r="D11" s="3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4"/>
      <c r="AL11" s="67"/>
    </row>
    <row r="12" spans="1:38" ht="18" customHeight="1" x14ac:dyDescent="0.2">
      <c r="A12" s="149"/>
      <c r="B12" s="150"/>
      <c r="C12" s="22" t="s">
        <v>143</v>
      </c>
      <c r="D12" s="30"/>
      <c r="E12" s="9"/>
      <c r="F12" s="9"/>
      <c r="G12" s="9"/>
      <c r="H12" s="9"/>
      <c r="I12" s="9"/>
      <c r="J12" s="161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3"/>
      <c r="AK12" s="10"/>
      <c r="AL12" s="67"/>
    </row>
    <row r="13" spans="1:38" ht="5.0999999999999996" customHeight="1" thickBot="1" x14ac:dyDescent="0.25">
      <c r="A13" s="151"/>
      <c r="B13" s="152"/>
      <c r="C13" s="2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4"/>
      <c r="AG13" s="14"/>
      <c r="AH13" s="14"/>
      <c r="AI13" s="14"/>
      <c r="AJ13" s="14"/>
      <c r="AK13" s="26"/>
      <c r="AL13" s="67"/>
    </row>
    <row r="14" spans="1:38" ht="5.0999999999999996" customHeight="1" thickTop="1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L14" s="67"/>
    </row>
    <row r="15" spans="1:38" ht="18" customHeight="1" x14ac:dyDescent="0.2">
      <c r="A15" s="153" t="s">
        <v>153</v>
      </c>
      <c r="B15" s="154"/>
      <c r="C15" s="118" t="str">
        <f>IF(C16="","Montag",C16)</f>
        <v>Montag</v>
      </c>
      <c r="D15" s="119"/>
      <c r="E15" s="119"/>
      <c r="F15" s="119"/>
      <c r="G15" s="119"/>
      <c r="H15" s="119"/>
      <c r="I15" s="120"/>
      <c r="J15" s="118" t="str">
        <f>IF(J16="","Dienstag",J16)</f>
        <v>Dienstag</v>
      </c>
      <c r="K15" s="119"/>
      <c r="L15" s="119"/>
      <c r="M15" s="119"/>
      <c r="N15" s="119"/>
      <c r="O15" s="119"/>
      <c r="P15" s="120"/>
      <c r="Q15" s="118" t="str">
        <f>IF(Q16="","Mittwoch",Q16)</f>
        <v>Mittwoch</v>
      </c>
      <c r="R15" s="119"/>
      <c r="S15" s="119"/>
      <c r="T15" s="119"/>
      <c r="U15" s="119"/>
      <c r="V15" s="119"/>
      <c r="W15" s="120"/>
      <c r="X15" s="118" t="str">
        <f>IF(X16="","Donnerstag",X16)</f>
        <v>Donnerstag</v>
      </c>
      <c r="Y15" s="119"/>
      <c r="Z15" s="119"/>
      <c r="AA15" s="119"/>
      <c r="AB15" s="119"/>
      <c r="AC15" s="119"/>
      <c r="AD15" s="120"/>
      <c r="AE15" s="118" t="str">
        <f>IF(AE16="","Freitag",AE16)</f>
        <v>Freitag</v>
      </c>
      <c r="AF15" s="119"/>
      <c r="AG15" s="119"/>
      <c r="AH15" s="119"/>
      <c r="AI15" s="119"/>
      <c r="AJ15" s="119"/>
      <c r="AK15" s="120"/>
      <c r="AL15" s="67"/>
    </row>
    <row r="16" spans="1:38" ht="24" customHeight="1" x14ac:dyDescent="0.2">
      <c r="A16" s="155" t="s">
        <v>147</v>
      </c>
      <c r="B16" s="156"/>
      <c r="C16" s="141" t="str">
        <f>IF(OR(AI6=0,AI8=0,AE6="Die Auswahl des Jahres ist ungültig!"),"",VLOOKUP(Anwesenheitsliste!L42,Anwesenheitsliste!E43:H460,3,FALSE))</f>
        <v/>
      </c>
      <c r="D16" s="142"/>
      <c r="E16" s="142"/>
      <c r="F16" s="142"/>
      <c r="G16" s="142"/>
      <c r="H16" s="142"/>
      <c r="I16" s="143"/>
      <c r="J16" s="141" t="str">
        <f>IF(C16="","",C16+1)</f>
        <v/>
      </c>
      <c r="K16" s="142"/>
      <c r="L16" s="142"/>
      <c r="M16" s="142"/>
      <c r="N16" s="142"/>
      <c r="O16" s="142"/>
      <c r="P16" s="143"/>
      <c r="Q16" s="141" t="str">
        <f>IF(C16="","",J16+1)</f>
        <v/>
      </c>
      <c r="R16" s="142"/>
      <c r="S16" s="142"/>
      <c r="T16" s="142"/>
      <c r="U16" s="142"/>
      <c r="V16" s="142"/>
      <c r="W16" s="143"/>
      <c r="X16" s="141" t="str">
        <f>IF(C16="","",Q16+1)</f>
        <v/>
      </c>
      <c r="Y16" s="142"/>
      <c r="Z16" s="142"/>
      <c r="AA16" s="142"/>
      <c r="AB16" s="142"/>
      <c r="AC16" s="142"/>
      <c r="AD16" s="143"/>
      <c r="AE16" s="141" t="str">
        <f>IF(C16="","",X16+1)</f>
        <v/>
      </c>
      <c r="AF16" s="142"/>
      <c r="AG16" s="142"/>
      <c r="AH16" s="142"/>
      <c r="AI16" s="142"/>
      <c r="AJ16" s="142"/>
      <c r="AK16" s="143"/>
      <c r="AL16" s="67"/>
    </row>
    <row r="17" spans="1:38" ht="24" customHeight="1" x14ac:dyDescent="0.2">
      <c r="A17" s="157" t="s">
        <v>150</v>
      </c>
      <c r="B17" s="158"/>
      <c r="C17" s="32"/>
      <c r="D17" s="68" t="str">
        <f>IF(AND(C16&lt;&gt;"",C17=""),"Bitte geben Sie unbedingt die Sollstunden an!","")</f>
        <v/>
      </c>
      <c r="E17" s="65"/>
      <c r="F17" s="65"/>
      <c r="G17" s="65"/>
      <c r="H17" s="65"/>
      <c r="I17" s="66"/>
      <c r="J17" s="32"/>
      <c r="K17" s="68" t="str">
        <f>IF(AND(J16&lt;&gt;"",J17=""),"Bitte geben Sie unbedingt die Sollstunden an!","")</f>
        <v/>
      </c>
      <c r="L17" s="65"/>
      <c r="M17" s="65"/>
      <c r="N17" s="65"/>
      <c r="O17" s="65"/>
      <c r="P17" s="66"/>
      <c r="Q17" s="32"/>
      <c r="R17" s="68" t="str">
        <f>IF(AND(Q16&lt;&gt;"",Q17=""),"Bitte geben Sie unbedingt die Sollstunden an!","")</f>
        <v/>
      </c>
      <c r="S17" s="65"/>
      <c r="T17" s="65"/>
      <c r="U17" s="65"/>
      <c r="V17" s="65"/>
      <c r="W17" s="66"/>
      <c r="X17" s="32"/>
      <c r="Y17" s="68" t="str">
        <f>IF(AND(X16&lt;&gt;"",X17=""),"Bitte geben Sie unbedingt die Sollstunden an!","")</f>
        <v/>
      </c>
      <c r="Z17" s="65"/>
      <c r="AA17" s="65"/>
      <c r="AB17" s="65"/>
      <c r="AC17" s="65"/>
      <c r="AD17" s="66"/>
      <c r="AE17" s="32"/>
      <c r="AF17" s="68" t="str">
        <f>IF(AND(AE16&lt;&gt;"",AE17=""),"Bitte geben Sie unbedingt die Sollstunden an!","")</f>
        <v/>
      </c>
      <c r="AG17" s="65"/>
      <c r="AH17" s="65"/>
      <c r="AI17" s="65"/>
      <c r="AJ17" s="65"/>
      <c r="AK17" s="66"/>
      <c r="AL17" s="67"/>
    </row>
    <row r="18" spans="1:38" ht="18" customHeight="1" x14ac:dyDescent="0.2">
      <c r="A18" s="145" t="s">
        <v>154</v>
      </c>
      <c r="B18" s="159" t="s">
        <v>151</v>
      </c>
      <c r="C18" s="113" t="s">
        <v>152</v>
      </c>
      <c r="D18" s="133" t="s">
        <v>174</v>
      </c>
      <c r="E18" s="133" t="s">
        <v>177</v>
      </c>
      <c r="F18" s="135" t="s">
        <v>175</v>
      </c>
      <c r="G18" s="136"/>
      <c r="H18" s="136"/>
      <c r="I18" s="137"/>
      <c r="J18" s="113" t="s">
        <v>152</v>
      </c>
      <c r="K18" s="133" t="s">
        <v>174</v>
      </c>
      <c r="L18" s="133" t="s">
        <v>177</v>
      </c>
      <c r="M18" s="135" t="s">
        <v>175</v>
      </c>
      <c r="N18" s="136"/>
      <c r="O18" s="136"/>
      <c r="P18" s="137"/>
      <c r="Q18" s="113" t="s">
        <v>152</v>
      </c>
      <c r="R18" s="133" t="s">
        <v>174</v>
      </c>
      <c r="S18" s="133" t="s">
        <v>177</v>
      </c>
      <c r="T18" s="135" t="s">
        <v>175</v>
      </c>
      <c r="U18" s="136"/>
      <c r="V18" s="136"/>
      <c r="W18" s="137"/>
      <c r="X18" s="113" t="s">
        <v>152</v>
      </c>
      <c r="Y18" s="133" t="s">
        <v>174</v>
      </c>
      <c r="Z18" s="133" t="s">
        <v>177</v>
      </c>
      <c r="AA18" s="135" t="s">
        <v>175</v>
      </c>
      <c r="AB18" s="136"/>
      <c r="AC18" s="136"/>
      <c r="AD18" s="137"/>
      <c r="AE18" s="113" t="s">
        <v>152</v>
      </c>
      <c r="AF18" s="133" t="s">
        <v>174</v>
      </c>
      <c r="AG18" s="133" t="s">
        <v>177</v>
      </c>
      <c r="AH18" s="135" t="s">
        <v>175</v>
      </c>
      <c r="AI18" s="136"/>
      <c r="AJ18" s="136"/>
      <c r="AK18" s="137"/>
      <c r="AL18" s="67"/>
    </row>
    <row r="19" spans="1:38" ht="18" customHeight="1" x14ac:dyDescent="0.2">
      <c r="A19" s="146"/>
      <c r="B19" s="160"/>
      <c r="C19" s="114"/>
      <c r="D19" s="134"/>
      <c r="E19" s="134"/>
      <c r="F19" s="138"/>
      <c r="G19" s="139"/>
      <c r="H19" s="139"/>
      <c r="I19" s="140"/>
      <c r="J19" s="114"/>
      <c r="K19" s="134"/>
      <c r="L19" s="134"/>
      <c r="M19" s="138"/>
      <c r="N19" s="139"/>
      <c r="O19" s="139"/>
      <c r="P19" s="140"/>
      <c r="Q19" s="114"/>
      <c r="R19" s="134"/>
      <c r="S19" s="134"/>
      <c r="T19" s="138"/>
      <c r="U19" s="139"/>
      <c r="V19" s="139"/>
      <c r="W19" s="140"/>
      <c r="X19" s="114"/>
      <c r="Y19" s="134"/>
      <c r="Z19" s="134"/>
      <c r="AA19" s="138"/>
      <c r="AB19" s="139"/>
      <c r="AC19" s="139"/>
      <c r="AD19" s="140"/>
      <c r="AE19" s="114"/>
      <c r="AF19" s="134"/>
      <c r="AG19" s="134"/>
      <c r="AH19" s="138"/>
      <c r="AI19" s="139"/>
      <c r="AJ19" s="139"/>
      <c r="AK19" s="140"/>
      <c r="AL19" s="67"/>
    </row>
    <row r="20" spans="1:38" ht="38.1" customHeight="1" x14ac:dyDescent="0.2">
      <c r="A20" s="57">
        <v>1</v>
      </c>
      <c r="B20" s="58"/>
      <c r="C20" s="72"/>
      <c r="D20" s="73"/>
      <c r="E20" s="64"/>
      <c r="F20" s="115"/>
      <c r="G20" s="116"/>
      <c r="H20" s="116"/>
      <c r="I20" s="117"/>
      <c r="J20" s="72"/>
      <c r="K20" s="73"/>
      <c r="L20" s="59"/>
      <c r="M20" s="115"/>
      <c r="N20" s="116"/>
      <c r="O20" s="116"/>
      <c r="P20" s="117"/>
      <c r="Q20" s="72"/>
      <c r="R20" s="73"/>
      <c r="S20" s="59"/>
      <c r="T20" s="115"/>
      <c r="U20" s="116"/>
      <c r="V20" s="116"/>
      <c r="W20" s="117"/>
      <c r="X20" s="72"/>
      <c r="Y20" s="73"/>
      <c r="Z20" s="59"/>
      <c r="AA20" s="115"/>
      <c r="AB20" s="116"/>
      <c r="AC20" s="116"/>
      <c r="AD20" s="117"/>
      <c r="AE20" s="72"/>
      <c r="AF20" s="73"/>
      <c r="AG20" s="59"/>
      <c r="AH20" s="115"/>
      <c r="AI20" s="116"/>
      <c r="AJ20" s="116"/>
      <c r="AK20" s="117"/>
      <c r="AL20" s="69" t="str">
        <f>IF(C20+D20&gt;C$17,1,0)&amp;IF(J20+K20&gt;J$17,1,0)&amp;IF(Q20+R20&gt;Q$17,1,0)&amp;IF(X20+Y20&gt;X$17,1,0)&amp;IF(AE20+AF20&gt;AE$17,1,0)</f>
        <v>00000</v>
      </c>
    </row>
    <row r="21" spans="1:38" ht="38.1" customHeight="1" x14ac:dyDescent="0.2">
      <c r="A21" s="57">
        <v>2</v>
      </c>
      <c r="B21" s="58"/>
      <c r="C21" s="72"/>
      <c r="D21" s="73"/>
      <c r="E21" s="64"/>
      <c r="F21" s="115"/>
      <c r="G21" s="116"/>
      <c r="H21" s="116"/>
      <c r="I21" s="117"/>
      <c r="J21" s="72"/>
      <c r="K21" s="73"/>
      <c r="L21" s="59"/>
      <c r="M21" s="115"/>
      <c r="N21" s="116"/>
      <c r="O21" s="116"/>
      <c r="P21" s="117"/>
      <c r="Q21" s="72"/>
      <c r="R21" s="73"/>
      <c r="S21" s="59"/>
      <c r="T21" s="115"/>
      <c r="U21" s="116"/>
      <c r="V21" s="116"/>
      <c r="W21" s="117"/>
      <c r="X21" s="72"/>
      <c r="Y21" s="73"/>
      <c r="Z21" s="59"/>
      <c r="AA21" s="115"/>
      <c r="AB21" s="116"/>
      <c r="AC21" s="116"/>
      <c r="AD21" s="117"/>
      <c r="AE21" s="72"/>
      <c r="AF21" s="73"/>
      <c r="AG21" s="59"/>
      <c r="AH21" s="115"/>
      <c r="AI21" s="116"/>
      <c r="AJ21" s="116"/>
      <c r="AK21" s="117"/>
      <c r="AL21" s="69" t="str">
        <f t="shared" ref="AL21:AL29" si="0">IF(C21+D21&gt;C$17,1,0)&amp;IF(J21+K21&gt;J$17,1,0)&amp;IF(Q21+R21&gt;Q$17,1,0)&amp;IF(X21+Y21&gt;X$17,1,0)&amp;IF(AE21+AF21&gt;AE$17,1,0)</f>
        <v>00000</v>
      </c>
    </row>
    <row r="22" spans="1:38" ht="38.1" customHeight="1" x14ac:dyDescent="0.2">
      <c r="A22" s="57">
        <v>3</v>
      </c>
      <c r="B22" s="58"/>
      <c r="C22" s="72"/>
      <c r="D22" s="73"/>
      <c r="E22" s="64"/>
      <c r="F22" s="115"/>
      <c r="G22" s="116"/>
      <c r="H22" s="116"/>
      <c r="I22" s="117"/>
      <c r="J22" s="72"/>
      <c r="K22" s="73"/>
      <c r="L22" s="59"/>
      <c r="M22" s="115"/>
      <c r="N22" s="116"/>
      <c r="O22" s="116"/>
      <c r="P22" s="117"/>
      <c r="Q22" s="72"/>
      <c r="R22" s="73"/>
      <c r="S22" s="59"/>
      <c r="T22" s="115"/>
      <c r="U22" s="116"/>
      <c r="V22" s="116"/>
      <c r="W22" s="117"/>
      <c r="X22" s="72"/>
      <c r="Y22" s="73"/>
      <c r="Z22" s="59"/>
      <c r="AA22" s="115"/>
      <c r="AB22" s="116"/>
      <c r="AC22" s="116"/>
      <c r="AD22" s="117"/>
      <c r="AE22" s="72"/>
      <c r="AF22" s="73"/>
      <c r="AG22" s="59"/>
      <c r="AH22" s="115"/>
      <c r="AI22" s="116"/>
      <c r="AJ22" s="116"/>
      <c r="AK22" s="117"/>
      <c r="AL22" s="69" t="str">
        <f t="shared" si="0"/>
        <v>00000</v>
      </c>
    </row>
    <row r="23" spans="1:38" ht="38.1" customHeight="1" x14ac:dyDescent="0.2">
      <c r="A23" s="57">
        <v>4</v>
      </c>
      <c r="B23" s="58"/>
      <c r="C23" s="72"/>
      <c r="D23" s="73"/>
      <c r="E23" s="64"/>
      <c r="F23" s="115"/>
      <c r="G23" s="116"/>
      <c r="H23" s="116"/>
      <c r="I23" s="117"/>
      <c r="J23" s="72"/>
      <c r="K23" s="73"/>
      <c r="L23" s="59"/>
      <c r="M23" s="115"/>
      <c r="N23" s="116"/>
      <c r="O23" s="116"/>
      <c r="P23" s="117"/>
      <c r="Q23" s="72"/>
      <c r="R23" s="73"/>
      <c r="S23" s="59"/>
      <c r="T23" s="115"/>
      <c r="U23" s="116"/>
      <c r="V23" s="116"/>
      <c r="W23" s="117"/>
      <c r="X23" s="72"/>
      <c r="Y23" s="73"/>
      <c r="Z23" s="59"/>
      <c r="AA23" s="115"/>
      <c r="AB23" s="116"/>
      <c r="AC23" s="116"/>
      <c r="AD23" s="117"/>
      <c r="AE23" s="72"/>
      <c r="AF23" s="73"/>
      <c r="AG23" s="59"/>
      <c r="AH23" s="115"/>
      <c r="AI23" s="116"/>
      <c r="AJ23" s="116"/>
      <c r="AK23" s="117"/>
      <c r="AL23" s="69" t="str">
        <f t="shared" si="0"/>
        <v>00000</v>
      </c>
    </row>
    <row r="24" spans="1:38" ht="38.1" customHeight="1" x14ac:dyDescent="0.2">
      <c r="A24" s="57">
        <v>5</v>
      </c>
      <c r="B24" s="58"/>
      <c r="C24" s="72"/>
      <c r="D24" s="73"/>
      <c r="E24" s="64"/>
      <c r="F24" s="115"/>
      <c r="G24" s="116"/>
      <c r="H24" s="116"/>
      <c r="I24" s="117"/>
      <c r="J24" s="72"/>
      <c r="K24" s="73"/>
      <c r="L24" s="59"/>
      <c r="M24" s="115"/>
      <c r="N24" s="116"/>
      <c r="O24" s="116"/>
      <c r="P24" s="117"/>
      <c r="Q24" s="72"/>
      <c r="R24" s="73"/>
      <c r="S24" s="59"/>
      <c r="T24" s="115"/>
      <c r="U24" s="116"/>
      <c r="V24" s="116"/>
      <c r="W24" s="117"/>
      <c r="X24" s="72"/>
      <c r="Y24" s="73"/>
      <c r="Z24" s="59"/>
      <c r="AA24" s="115"/>
      <c r="AB24" s="116"/>
      <c r="AC24" s="116"/>
      <c r="AD24" s="117"/>
      <c r="AE24" s="72"/>
      <c r="AF24" s="73"/>
      <c r="AG24" s="59"/>
      <c r="AH24" s="115"/>
      <c r="AI24" s="116"/>
      <c r="AJ24" s="116"/>
      <c r="AK24" s="117"/>
      <c r="AL24" s="69" t="str">
        <f t="shared" si="0"/>
        <v>00000</v>
      </c>
    </row>
    <row r="25" spans="1:38" ht="38.1" customHeight="1" x14ac:dyDescent="0.2">
      <c r="A25" s="57">
        <v>6</v>
      </c>
      <c r="B25" s="58"/>
      <c r="C25" s="72"/>
      <c r="D25" s="73"/>
      <c r="E25" s="64"/>
      <c r="F25" s="115"/>
      <c r="G25" s="116"/>
      <c r="H25" s="116"/>
      <c r="I25" s="117"/>
      <c r="J25" s="72"/>
      <c r="K25" s="73"/>
      <c r="L25" s="59"/>
      <c r="M25" s="115"/>
      <c r="N25" s="116"/>
      <c r="O25" s="116"/>
      <c r="P25" s="117"/>
      <c r="Q25" s="72"/>
      <c r="R25" s="73"/>
      <c r="S25" s="59"/>
      <c r="T25" s="115"/>
      <c r="U25" s="116"/>
      <c r="V25" s="116"/>
      <c r="W25" s="117"/>
      <c r="X25" s="72"/>
      <c r="Y25" s="73"/>
      <c r="Z25" s="59"/>
      <c r="AA25" s="115"/>
      <c r="AB25" s="116"/>
      <c r="AC25" s="116"/>
      <c r="AD25" s="117"/>
      <c r="AE25" s="72"/>
      <c r="AF25" s="73"/>
      <c r="AG25" s="59"/>
      <c r="AH25" s="115"/>
      <c r="AI25" s="116"/>
      <c r="AJ25" s="116"/>
      <c r="AK25" s="117"/>
      <c r="AL25" s="69" t="str">
        <f>IF(C25+D25&gt;C$17,1,0)&amp;IF(J25+K25&gt;J$17,1,0)&amp;IF(Q25+R25&gt;Q$17,1,0)&amp;IF(X25+Y25&gt;X$17,1,0)&amp;IF(AE25+AF25&gt;AE$17,1,0)</f>
        <v>00000</v>
      </c>
    </row>
    <row r="26" spans="1:38" ht="38.1" customHeight="1" x14ac:dyDescent="0.2">
      <c r="A26" s="57">
        <v>7</v>
      </c>
      <c r="B26" s="58"/>
      <c r="C26" s="72"/>
      <c r="D26" s="73"/>
      <c r="E26" s="64"/>
      <c r="F26" s="115"/>
      <c r="G26" s="116"/>
      <c r="H26" s="116"/>
      <c r="I26" s="117"/>
      <c r="J26" s="72"/>
      <c r="K26" s="73"/>
      <c r="L26" s="59"/>
      <c r="M26" s="115"/>
      <c r="N26" s="116"/>
      <c r="O26" s="116"/>
      <c r="P26" s="117"/>
      <c r="Q26" s="72"/>
      <c r="R26" s="73"/>
      <c r="S26" s="59"/>
      <c r="T26" s="115"/>
      <c r="U26" s="116"/>
      <c r="V26" s="116"/>
      <c r="W26" s="117"/>
      <c r="X26" s="72"/>
      <c r="Y26" s="73"/>
      <c r="Z26" s="59"/>
      <c r="AA26" s="115"/>
      <c r="AB26" s="116"/>
      <c r="AC26" s="116"/>
      <c r="AD26" s="117"/>
      <c r="AE26" s="72"/>
      <c r="AF26" s="73"/>
      <c r="AG26" s="59"/>
      <c r="AH26" s="115"/>
      <c r="AI26" s="116"/>
      <c r="AJ26" s="116"/>
      <c r="AK26" s="117"/>
      <c r="AL26" s="69" t="str">
        <f t="shared" si="0"/>
        <v>00000</v>
      </c>
    </row>
    <row r="27" spans="1:38" ht="38.1" customHeight="1" x14ac:dyDescent="0.2">
      <c r="A27" s="57">
        <v>8</v>
      </c>
      <c r="B27" s="58"/>
      <c r="C27" s="72"/>
      <c r="D27" s="73"/>
      <c r="E27" s="64"/>
      <c r="F27" s="115"/>
      <c r="G27" s="116"/>
      <c r="H27" s="116"/>
      <c r="I27" s="117"/>
      <c r="J27" s="72"/>
      <c r="K27" s="73"/>
      <c r="L27" s="59"/>
      <c r="M27" s="115"/>
      <c r="N27" s="116"/>
      <c r="O27" s="116"/>
      <c r="P27" s="117"/>
      <c r="Q27" s="72"/>
      <c r="R27" s="73"/>
      <c r="S27" s="59"/>
      <c r="T27" s="115"/>
      <c r="U27" s="116"/>
      <c r="V27" s="116"/>
      <c r="W27" s="117"/>
      <c r="X27" s="72"/>
      <c r="Y27" s="73"/>
      <c r="Z27" s="59"/>
      <c r="AA27" s="115"/>
      <c r="AB27" s="116"/>
      <c r="AC27" s="116"/>
      <c r="AD27" s="117"/>
      <c r="AE27" s="72"/>
      <c r="AF27" s="73"/>
      <c r="AG27" s="59"/>
      <c r="AH27" s="115"/>
      <c r="AI27" s="116"/>
      <c r="AJ27" s="116"/>
      <c r="AK27" s="117"/>
      <c r="AL27" s="69" t="str">
        <f t="shared" si="0"/>
        <v>00000</v>
      </c>
    </row>
    <row r="28" spans="1:38" ht="38.1" customHeight="1" x14ac:dyDescent="0.2">
      <c r="A28" s="57">
        <v>9</v>
      </c>
      <c r="B28" s="58"/>
      <c r="C28" s="72"/>
      <c r="D28" s="73"/>
      <c r="E28" s="64"/>
      <c r="F28" s="115"/>
      <c r="G28" s="116"/>
      <c r="H28" s="116"/>
      <c r="I28" s="117"/>
      <c r="J28" s="72"/>
      <c r="K28" s="73"/>
      <c r="L28" s="59"/>
      <c r="M28" s="115"/>
      <c r="N28" s="116"/>
      <c r="O28" s="116"/>
      <c r="P28" s="117"/>
      <c r="Q28" s="72"/>
      <c r="R28" s="73"/>
      <c r="S28" s="59"/>
      <c r="T28" s="115"/>
      <c r="U28" s="116"/>
      <c r="V28" s="116"/>
      <c r="W28" s="117"/>
      <c r="X28" s="72"/>
      <c r="Y28" s="73"/>
      <c r="Z28" s="59"/>
      <c r="AA28" s="115"/>
      <c r="AB28" s="116"/>
      <c r="AC28" s="116"/>
      <c r="AD28" s="117"/>
      <c r="AE28" s="72"/>
      <c r="AF28" s="73"/>
      <c r="AG28" s="59"/>
      <c r="AH28" s="115"/>
      <c r="AI28" s="116"/>
      <c r="AJ28" s="116"/>
      <c r="AK28" s="117"/>
      <c r="AL28" s="69" t="str">
        <f t="shared" si="0"/>
        <v>00000</v>
      </c>
    </row>
    <row r="29" spans="1:38" ht="38.1" customHeight="1" x14ac:dyDescent="0.2">
      <c r="A29" s="57">
        <v>10</v>
      </c>
      <c r="B29" s="60"/>
      <c r="C29" s="72"/>
      <c r="D29" s="73"/>
      <c r="E29" s="64"/>
      <c r="F29" s="115"/>
      <c r="G29" s="116"/>
      <c r="H29" s="116"/>
      <c r="I29" s="117"/>
      <c r="J29" s="72"/>
      <c r="K29" s="73"/>
      <c r="L29" s="59"/>
      <c r="M29" s="115"/>
      <c r="N29" s="116"/>
      <c r="O29" s="116"/>
      <c r="P29" s="117"/>
      <c r="Q29" s="72"/>
      <c r="R29" s="73"/>
      <c r="S29" s="59"/>
      <c r="T29" s="115"/>
      <c r="U29" s="116"/>
      <c r="V29" s="116"/>
      <c r="W29" s="117"/>
      <c r="X29" s="72"/>
      <c r="Y29" s="73"/>
      <c r="Z29" s="59"/>
      <c r="AA29" s="115"/>
      <c r="AB29" s="116"/>
      <c r="AC29" s="116"/>
      <c r="AD29" s="117"/>
      <c r="AE29" s="72"/>
      <c r="AF29" s="73"/>
      <c r="AG29" s="59"/>
      <c r="AH29" s="115"/>
      <c r="AI29" s="116"/>
      <c r="AJ29" s="116"/>
      <c r="AK29" s="117"/>
      <c r="AL29" s="69" t="str">
        <f t="shared" si="0"/>
        <v>00000</v>
      </c>
    </row>
    <row r="30" spans="1:38" ht="24" customHeight="1" x14ac:dyDescent="0.2">
      <c r="A30" s="33"/>
      <c r="B30" s="34" t="s">
        <v>181</v>
      </c>
      <c r="C30" s="102">
        <f>IF(C17=0,0,SUMPRODUCT(ROUND(C20:C29,0)))</f>
        <v>0</v>
      </c>
      <c r="D30" s="103">
        <f>IF(C17=0,0,SUMPRODUCT((E20:E29="K")*(ROUND(D20:D29,0)))+SUMPRODUCT((E20:E29="U")*(ROUND(D20:D29,0)))+SUMPRODUCT((E20:E29="E")*(ROUND(D20:D29,0))))</f>
        <v>0</v>
      </c>
      <c r="E30" s="104"/>
      <c r="F30" s="27"/>
      <c r="G30" s="27"/>
      <c r="H30" s="27"/>
      <c r="I30" s="27"/>
      <c r="J30" s="102">
        <f>IF(J17=0,0,SUMPRODUCT(ROUND(J20:J29,0)))</f>
        <v>0</v>
      </c>
      <c r="K30" s="103">
        <f>IF(J17=0,0,SUMPRODUCT((L20:L29="K")*(ROUND(K20:K29,0)))+SUMPRODUCT((L20:L29="U")*(ROUND(K20:K29,0)))+SUMPRODUCT((L20:L29="E")*(ROUND(K20:K29,0))))</f>
        <v>0</v>
      </c>
      <c r="L30" s="104"/>
      <c r="M30" s="27"/>
      <c r="N30" s="27"/>
      <c r="O30" s="27"/>
      <c r="P30" s="27"/>
      <c r="Q30" s="102">
        <f>IF(Q17=0,0,SUMPRODUCT(ROUND(Q20:Q29,0)))</f>
        <v>0</v>
      </c>
      <c r="R30" s="103">
        <f>IF(Q17=0,0,SUMPRODUCT((S20:S29="K")*(ROUND(R20:R29,0)))+SUMPRODUCT((S20:S29="U")*(ROUND(R20:R29,0)))+SUMPRODUCT((S20:S29="E")*(ROUND(R20:R29,0))))</f>
        <v>0</v>
      </c>
      <c r="S30" s="104"/>
      <c r="T30" s="27"/>
      <c r="U30" s="27"/>
      <c r="V30" s="27"/>
      <c r="W30" s="27"/>
      <c r="X30" s="102">
        <f>IF(X17=0,0,SUMPRODUCT(ROUND(X20:X29,0)))</f>
        <v>0</v>
      </c>
      <c r="Y30" s="103">
        <f>IF(X17=0,0,SUMPRODUCT((Z20:Z29="K")*(ROUND(Y20:Y29,0)))+SUMPRODUCT((Z20:Z29="U")*(ROUND(Y20:Y29,0)))+SUMPRODUCT((Z20:Z29="E")*(ROUND(Y20:Y29,0))))</f>
        <v>0</v>
      </c>
      <c r="Z30" s="104"/>
      <c r="AA30" s="27"/>
      <c r="AB30" s="27"/>
      <c r="AC30" s="27"/>
      <c r="AD30" s="27"/>
      <c r="AE30" s="102">
        <f>IF(AE17=0,0,SUMPRODUCT(ROUND(AE20:AE29,0)))</f>
        <v>0</v>
      </c>
      <c r="AF30" s="103">
        <f>IF(AE17=0,0,SUMPRODUCT((AG20:AG29="K")*(ROUND(AF20:AF29,0)))+SUMPRODUCT((AG20:AG29="U")*(ROUND(AF20:AF29,0)))+SUMPRODUCT((AG20:AG29="E")*(ROUND(AF20:AF29,0))))</f>
        <v>0</v>
      </c>
      <c r="AG30" s="104"/>
      <c r="AH30" s="27"/>
      <c r="AI30" s="27"/>
      <c r="AJ30" s="27"/>
      <c r="AK30" s="105"/>
      <c r="AL30" s="70">
        <f>COUNTIF(AL20:AL29,"00000")</f>
        <v>10</v>
      </c>
    </row>
    <row r="31" spans="1:38" ht="5.0999999999999996" customHeight="1" x14ac:dyDescent="0.2">
      <c r="E31" s="9"/>
      <c r="AL31" s="67"/>
    </row>
    <row r="32" spans="1:38" ht="24" customHeight="1" x14ac:dyDescent="0.2">
      <c r="E32" s="9"/>
      <c r="AA32" s="176" t="s">
        <v>184</v>
      </c>
      <c r="AB32" s="177"/>
      <c r="AC32" s="177"/>
      <c r="AD32" s="178"/>
      <c r="AE32" s="61" t="s">
        <v>183</v>
      </c>
      <c r="AF32" s="27"/>
      <c r="AG32" s="62"/>
      <c r="AH32" s="27"/>
      <c r="AI32" s="63"/>
      <c r="AJ32" s="174">
        <f>C30+J30+Q30+X30+AE30</f>
        <v>0</v>
      </c>
      <c r="AK32" s="175"/>
      <c r="AL32" s="67"/>
    </row>
    <row r="33" spans="1:38" ht="24" customHeight="1" x14ac:dyDescent="0.2">
      <c r="A33" s="55" t="s">
        <v>180</v>
      </c>
      <c r="B33" s="52"/>
      <c r="C33" s="52"/>
      <c r="D33" s="52"/>
      <c r="E33" s="52"/>
      <c r="F33" s="52"/>
      <c r="G33" s="52"/>
      <c r="H33" s="52"/>
      <c r="I33" s="53"/>
      <c r="AA33" s="179"/>
      <c r="AB33" s="180"/>
      <c r="AC33" s="180"/>
      <c r="AD33" s="181"/>
      <c r="AE33" s="61" t="s">
        <v>182</v>
      </c>
      <c r="AF33" s="27"/>
      <c r="AG33" s="27"/>
      <c r="AH33" s="27"/>
      <c r="AI33" s="63"/>
      <c r="AJ33" s="174">
        <f>D30+K30+R30+Y30+AF30</f>
        <v>0</v>
      </c>
      <c r="AK33" s="175"/>
      <c r="AL33" s="67"/>
    </row>
    <row r="34" spans="1:38" ht="5.0999999999999996" customHeight="1" x14ac:dyDescent="0.2">
      <c r="A34" s="38"/>
      <c r="B34" s="39"/>
      <c r="C34" s="39"/>
      <c r="D34" s="39"/>
      <c r="E34" s="39"/>
      <c r="F34" s="39"/>
      <c r="G34" s="39"/>
      <c r="H34" s="39"/>
      <c r="I34" s="40"/>
      <c r="AE34" s="39"/>
      <c r="AF34" s="9"/>
      <c r="AG34" s="9"/>
      <c r="AH34" s="9"/>
      <c r="AI34" s="9"/>
      <c r="AJ34" s="9"/>
      <c r="AK34" s="39"/>
      <c r="AL34" s="67"/>
    </row>
    <row r="35" spans="1:38" ht="18" customHeight="1" x14ac:dyDescent="0.2">
      <c r="A35" s="51"/>
      <c r="B35" s="30" t="s">
        <v>179</v>
      </c>
      <c r="C35" s="182"/>
      <c r="D35" s="183"/>
      <c r="E35" s="183"/>
      <c r="F35" s="183"/>
      <c r="G35" s="183"/>
      <c r="H35" s="184"/>
      <c r="I35" s="41"/>
      <c r="AE35" s="9"/>
      <c r="AF35" s="9"/>
      <c r="AG35" s="9"/>
      <c r="AH35" s="9"/>
      <c r="AI35" s="9"/>
      <c r="AJ35" s="9"/>
      <c r="AK35" s="9"/>
      <c r="AL35" s="67"/>
    </row>
    <row r="36" spans="1:38" ht="14.1" customHeight="1" x14ac:dyDescent="0.2">
      <c r="A36" s="51"/>
      <c r="B36" s="9"/>
      <c r="C36" s="9"/>
      <c r="D36" s="9"/>
      <c r="E36" s="9"/>
      <c r="F36" s="9"/>
      <c r="G36" s="9"/>
      <c r="H36" s="9"/>
      <c r="I36" s="41"/>
      <c r="K36" s="49" t="s">
        <v>178</v>
      </c>
      <c r="L36" s="50"/>
      <c r="M36" s="52"/>
      <c r="N36" s="52"/>
      <c r="O36" s="52"/>
      <c r="P36" s="53"/>
      <c r="R36" s="170" t="str">
        <f>IF(AL30&lt;10,"Diese Angaben sind unplausibel
oder es fehlt die Angabe der Sollstunden!","")</f>
        <v/>
      </c>
      <c r="S36" s="170"/>
      <c r="T36" s="170"/>
      <c r="U36" s="170"/>
      <c r="V36" s="170"/>
      <c r="W36" s="170"/>
      <c r="X36" s="170"/>
      <c r="Y36" s="170"/>
      <c r="Z36" s="170"/>
      <c r="AL36" s="67"/>
    </row>
    <row r="37" spans="1:38" ht="14.1" customHeight="1" x14ac:dyDescent="0.2">
      <c r="A37" s="51"/>
      <c r="B37" s="9"/>
      <c r="C37" s="9"/>
      <c r="D37" s="9"/>
      <c r="E37" s="9"/>
      <c r="F37" s="9"/>
      <c r="G37" s="9"/>
      <c r="H37" s="9"/>
      <c r="I37" s="41"/>
      <c r="K37" s="54" t="s">
        <v>155</v>
      </c>
      <c r="L37" s="44"/>
      <c r="M37" s="39"/>
      <c r="N37" s="39"/>
      <c r="O37" s="39"/>
      <c r="P37" s="40"/>
      <c r="R37" s="170"/>
      <c r="S37" s="170"/>
      <c r="T37" s="170"/>
      <c r="U37" s="170"/>
      <c r="V37" s="170"/>
      <c r="W37" s="170"/>
      <c r="X37" s="170"/>
      <c r="Y37" s="170"/>
      <c r="Z37" s="170"/>
      <c r="AL37" s="67"/>
    </row>
    <row r="38" spans="1:38" ht="14.1" customHeight="1" x14ac:dyDescent="0.2">
      <c r="A38" s="51"/>
      <c r="B38" s="9"/>
      <c r="C38" s="9"/>
      <c r="D38" s="9"/>
      <c r="E38" s="9"/>
      <c r="F38" s="9"/>
      <c r="G38" s="9"/>
      <c r="H38" s="9"/>
      <c r="I38" s="41"/>
      <c r="K38" s="47" t="s">
        <v>156</v>
      </c>
      <c r="L38" s="45"/>
      <c r="M38" s="9"/>
      <c r="N38" s="9"/>
      <c r="O38" s="9"/>
      <c r="P38" s="41"/>
      <c r="R38" s="170"/>
      <c r="S38" s="170"/>
      <c r="T38" s="170"/>
      <c r="U38" s="170"/>
      <c r="V38" s="170"/>
      <c r="W38" s="170"/>
      <c r="X38" s="170"/>
      <c r="Y38" s="170"/>
      <c r="Z38" s="170"/>
      <c r="AL38" s="67"/>
    </row>
    <row r="39" spans="1:38" ht="14.1" customHeight="1" x14ac:dyDescent="0.2">
      <c r="A39" s="51"/>
      <c r="B39" s="35"/>
      <c r="C39" s="35"/>
      <c r="D39" s="35"/>
      <c r="E39" s="35"/>
      <c r="F39" s="35"/>
      <c r="G39" s="35"/>
      <c r="H39" s="35"/>
      <c r="I39" s="41"/>
      <c r="K39" s="47" t="s">
        <v>172</v>
      </c>
      <c r="L39" s="45"/>
      <c r="M39" s="9"/>
      <c r="N39" s="9"/>
      <c r="O39" s="9"/>
      <c r="P39" s="41"/>
      <c r="R39" s="170"/>
      <c r="S39" s="170"/>
      <c r="T39" s="170"/>
      <c r="U39" s="170"/>
      <c r="V39" s="170"/>
      <c r="W39" s="170"/>
      <c r="X39" s="170"/>
      <c r="Y39" s="170"/>
      <c r="Z39" s="170"/>
      <c r="AL39" s="67"/>
    </row>
    <row r="40" spans="1:38" ht="14.1" customHeight="1" x14ac:dyDescent="0.2">
      <c r="A40" s="42"/>
      <c r="B40" s="56" t="s">
        <v>176</v>
      </c>
      <c r="C40" s="31"/>
      <c r="D40" s="31"/>
      <c r="E40" s="31"/>
      <c r="F40" s="31"/>
      <c r="G40" s="31"/>
      <c r="H40" s="31"/>
      <c r="I40" s="43"/>
      <c r="K40" s="48" t="s">
        <v>173</v>
      </c>
      <c r="L40" s="46"/>
      <c r="M40" s="31"/>
      <c r="N40" s="31"/>
      <c r="O40" s="31"/>
      <c r="P40" s="43"/>
      <c r="R40" s="170"/>
      <c r="S40" s="170"/>
      <c r="T40" s="170"/>
      <c r="U40" s="170"/>
      <c r="V40" s="170"/>
      <c r="W40" s="170"/>
      <c r="X40" s="170"/>
      <c r="Y40" s="170"/>
      <c r="Z40" s="170"/>
      <c r="AL40" s="67"/>
    </row>
    <row r="42" spans="1:38" hidden="1" x14ac:dyDescent="0.2">
      <c r="A42" s="171"/>
      <c r="B42" s="37" t="s">
        <v>144</v>
      </c>
      <c r="C42" s="37" t="s">
        <v>146</v>
      </c>
      <c r="D42" s="37"/>
      <c r="E42" s="164" t="str">
        <f t="shared" ref="E42:E105" si="1">B42&amp;"/"&amp;C42</f>
        <v>Jahr/KW</v>
      </c>
      <c r="F42" s="164"/>
      <c r="G42" s="167" t="s">
        <v>145</v>
      </c>
      <c r="H42" s="167"/>
      <c r="I42" s="37" t="s">
        <v>144</v>
      </c>
      <c r="J42" s="36" t="s">
        <v>170</v>
      </c>
      <c r="K42" s="36" t="s">
        <v>167</v>
      </c>
      <c r="L42" s="172" t="str">
        <f>Anwesenheitsliste!AI6&amp;"/"&amp;Anwesenheitsliste!AI8</f>
        <v>/</v>
      </c>
      <c r="M42" s="173"/>
    </row>
    <row r="43" spans="1:38" hidden="1" x14ac:dyDescent="0.2">
      <c r="A43" s="171"/>
      <c r="B43" s="37">
        <v>2015</v>
      </c>
      <c r="C43" s="37">
        <v>1</v>
      </c>
      <c r="D43" s="37"/>
      <c r="E43" s="164" t="str">
        <f t="shared" si="1"/>
        <v>2015/1</v>
      </c>
      <c r="F43" s="164"/>
      <c r="G43" s="144">
        <v>42002</v>
      </c>
      <c r="H43" s="144"/>
      <c r="I43" s="37">
        <v>2015</v>
      </c>
      <c r="J43" s="37">
        <v>19</v>
      </c>
      <c r="K43" s="37">
        <v>53</v>
      </c>
    </row>
    <row r="44" spans="1:38" hidden="1" x14ac:dyDescent="0.2">
      <c r="A44" s="171"/>
      <c r="B44" s="37">
        <v>2015</v>
      </c>
      <c r="C44" s="37">
        <v>2</v>
      </c>
      <c r="D44" s="37"/>
      <c r="E44" s="164" t="str">
        <f t="shared" si="1"/>
        <v>2015/2</v>
      </c>
      <c r="F44" s="164"/>
      <c r="G44" s="144">
        <f t="shared" ref="G44:G107" si="2">G43+7</f>
        <v>42009</v>
      </c>
      <c r="H44" s="144"/>
      <c r="I44" s="37">
        <v>2016</v>
      </c>
      <c r="J44" s="37">
        <v>1</v>
      </c>
      <c r="K44" s="37">
        <v>52</v>
      </c>
    </row>
    <row r="45" spans="1:38" hidden="1" x14ac:dyDescent="0.2">
      <c r="A45" s="171"/>
      <c r="B45" s="37">
        <v>2015</v>
      </c>
      <c r="C45" s="37">
        <v>3</v>
      </c>
      <c r="D45" s="37"/>
      <c r="E45" s="164" t="str">
        <f t="shared" si="1"/>
        <v>2015/3</v>
      </c>
      <c r="F45" s="164"/>
      <c r="G45" s="144">
        <f t="shared" si="2"/>
        <v>42016</v>
      </c>
      <c r="H45" s="144"/>
      <c r="I45" s="37">
        <v>2017</v>
      </c>
      <c r="J45" s="37">
        <v>1</v>
      </c>
      <c r="K45" s="37">
        <v>52</v>
      </c>
    </row>
    <row r="46" spans="1:38" hidden="1" x14ac:dyDescent="0.2">
      <c r="A46" s="171"/>
      <c r="B46" s="37">
        <v>2015</v>
      </c>
      <c r="C46" s="37">
        <v>4</v>
      </c>
      <c r="D46" s="37"/>
      <c r="E46" s="164" t="str">
        <f t="shared" si="1"/>
        <v>2015/4</v>
      </c>
      <c r="F46" s="164"/>
      <c r="G46" s="144">
        <f t="shared" si="2"/>
        <v>42023</v>
      </c>
      <c r="H46" s="144"/>
      <c r="I46" s="37">
        <v>2018</v>
      </c>
      <c r="J46" s="37">
        <v>1</v>
      </c>
      <c r="K46" s="37">
        <v>52</v>
      </c>
    </row>
    <row r="47" spans="1:38" hidden="1" x14ac:dyDescent="0.2">
      <c r="A47" s="171"/>
      <c r="B47" s="37">
        <v>2015</v>
      </c>
      <c r="C47" s="37">
        <v>5</v>
      </c>
      <c r="D47" s="37"/>
      <c r="E47" s="164" t="str">
        <f t="shared" si="1"/>
        <v>2015/5</v>
      </c>
      <c r="F47" s="164"/>
      <c r="G47" s="144">
        <f t="shared" si="2"/>
        <v>42030</v>
      </c>
      <c r="H47" s="144"/>
      <c r="I47" s="37">
        <v>2019</v>
      </c>
      <c r="J47" s="37">
        <v>1</v>
      </c>
      <c r="K47" s="37">
        <v>52</v>
      </c>
    </row>
    <row r="48" spans="1:38" hidden="1" x14ac:dyDescent="0.2">
      <c r="A48" s="171"/>
      <c r="B48" s="37">
        <v>2015</v>
      </c>
      <c r="C48" s="37">
        <v>6</v>
      </c>
      <c r="D48" s="37"/>
      <c r="E48" s="164" t="str">
        <f t="shared" si="1"/>
        <v>2015/6</v>
      </c>
      <c r="F48" s="164"/>
      <c r="G48" s="144">
        <f t="shared" si="2"/>
        <v>42037</v>
      </c>
      <c r="H48" s="144"/>
      <c r="I48" s="37">
        <v>2020</v>
      </c>
      <c r="J48" s="37">
        <v>1</v>
      </c>
      <c r="K48" s="37">
        <v>53</v>
      </c>
    </row>
    <row r="49" spans="1:11" hidden="1" x14ac:dyDescent="0.2">
      <c r="A49" s="171"/>
      <c r="B49" s="37">
        <v>2015</v>
      </c>
      <c r="C49" s="37">
        <v>7</v>
      </c>
      <c r="D49" s="37"/>
      <c r="E49" s="164" t="str">
        <f t="shared" si="1"/>
        <v>2015/7</v>
      </c>
      <c r="F49" s="164"/>
      <c r="G49" s="144">
        <f t="shared" si="2"/>
        <v>42044</v>
      </c>
      <c r="H49" s="144"/>
      <c r="I49" s="37">
        <v>2021</v>
      </c>
      <c r="J49" s="37">
        <v>1</v>
      </c>
      <c r="K49" s="37">
        <v>52</v>
      </c>
    </row>
    <row r="50" spans="1:11" hidden="1" x14ac:dyDescent="0.2">
      <c r="A50" s="171"/>
      <c r="B50" s="37">
        <v>2015</v>
      </c>
      <c r="C50" s="37">
        <v>8</v>
      </c>
      <c r="D50" s="37"/>
      <c r="E50" s="164" t="str">
        <f t="shared" si="1"/>
        <v>2015/8</v>
      </c>
      <c r="F50" s="164"/>
      <c r="G50" s="144">
        <f t="shared" si="2"/>
        <v>42051</v>
      </c>
      <c r="H50" s="144"/>
      <c r="I50" s="37">
        <v>2022</v>
      </c>
      <c r="J50" s="37">
        <v>1</v>
      </c>
      <c r="K50" s="37">
        <v>52</v>
      </c>
    </row>
    <row r="51" spans="1:11" hidden="1" x14ac:dyDescent="0.2">
      <c r="A51" s="171"/>
      <c r="B51" s="37">
        <v>2015</v>
      </c>
      <c r="C51" s="37">
        <v>9</v>
      </c>
      <c r="D51" s="37"/>
      <c r="E51" s="164" t="str">
        <f t="shared" si="1"/>
        <v>2015/9</v>
      </c>
      <c r="F51" s="164"/>
      <c r="G51" s="144">
        <f t="shared" si="2"/>
        <v>42058</v>
      </c>
      <c r="H51" s="144"/>
      <c r="I51" s="17"/>
      <c r="J51" s="17"/>
      <c r="K51" s="17"/>
    </row>
    <row r="52" spans="1:11" hidden="1" x14ac:dyDescent="0.2">
      <c r="A52" s="171"/>
      <c r="B52" s="37">
        <v>2015</v>
      </c>
      <c r="C52" s="37">
        <v>10</v>
      </c>
      <c r="D52" s="37"/>
      <c r="E52" s="164" t="str">
        <f t="shared" si="1"/>
        <v>2015/10</v>
      </c>
      <c r="F52" s="164"/>
      <c r="G52" s="144">
        <f t="shared" si="2"/>
        <v>42065</v>
      </c>
      <c r="H52" s="144"/>
      <c r="I52" s="17"/>
      <c r="J52" s="17"/>
      <c r="K52" s="17"/>
    </row>
    <row r="53" spans="1:11" hidden="1" x14ac:dyDescent="0.2">
      <c r="A53" s="171"/>
      <c r="B53" s="37">
        <v>2015</v>
      </c>
      <c r="C53" s="37">
        <v>11</v>
      </c>
      <c r="D53" s="37"/>
      <c r="E53" s="164" t="str">
        <f t="shared" si="1"/>
        <v>2015/11</v>
      </c>
      <c r="F53" s="164"/>
      <c r="G53" s="144">
        <f t="shared" si="2"/>
        <v>42072</v>
      </c>
      <c r="H53" s="144"/>
      <c r="I53" s="17"/>
      <c r="J53" s="17"/>
      <c r="K53" s="17"/>
    </row>
    <row r="54" spans="1:11" hidden="1" x14ac:dyDescent="0.2">
      <c r="A54" s="171"/>
      <c r="B54" s="37">
        <v>2015</v>
      </c>
      <c r="C54" s="37">
        <v>12</v>
      </c>
      <c r="D54" s="37"/>
      <c r="E54" s="164" t="str">
        <f t="shared" si="1"/>
        <v>2015/12</v>
      </c>
      <c r="F54" s="164"/>
      <c r="G54" s="144">
        <f t="shared" si="2"/>
        <v>42079</v>
      </c>
      <c r="H54" s="144"/>
      <c r="I54" s="17"/>
      <c r="J54" s="17"/>
      <c r="K54" s="17"/>
    </row>
    <row r="55" spans="1:11" hidden="1" x14ac:dyDescent="0.2">
      <c r="A55" s="171"/>
      <c r="B55" s="37">
        <v>2015</v>
      </c>
      <c r="C55" s="37">
        <v>13</v>
      </c>
      <c r="D55" s="37"/>
      <c r="E55" s="164" t="str">
        <f t="shared" si="1"/>
        <v>2015/13</v>
      </c>
      <c r="F55" s="164"/>
      <c r="G55" s="144">
        <f t="shared" si="2"/>
        <v>42086</v>
      </c>
      <c r="H55" s="144"/>
      <c r="I55" s="17"/>
      <c r="J55" s="17"/>
      <c r="K55" s="17"/>
    </row>
    <row r="56" spans="1:11" hidden="1" x14ac:dyDescent="0.2">
      <c r="A56" s="171"/>
      <c r="B56" s="37">
        <v>2015</v>
      </c>
      <c r="C56" s="37">
        <v>14</v>
      </c>
      <c r="D56" s="37"/>
      <c r="E56" s="164" t="str">
        <f t="shared" si="1"/>
        <v>2015/14</v>
      </c>
      <c r="F56" s="164"/>
      <c r="G56" s="144">
        <f t="shared" si="2"/>
        <v>42093</v>
      </c>
      <c r="H56" s="144"/>
      <c r="I56" s="17"/>
      <c r="J56" s="17"/>
      <c r="K56" s="17"/>
    </row>
    <row r="57" spans="1:11" hidden="1" x14ac:dyDescent="0.2">
      <c r="A57" s="171"/>
      <c r="B57" s="37">
        <v>2015</v>
      </c>
      <c r="C57" s="37">
        <v>15</v>
      </c>
      <c r="D57" s="37"/>
      <c r="E57" s="164" t="str">
        <f t="shared" si="1"/>
        <v>2015/15</v>
      </c>
      <c r="F57" s="164"/>
      <c r="G57" s="144">
        <f t="shared" si="2"/>
        <v>42100</v>
      </c>
      <c r="H57" s="144"/>
      <c r="I57" s="17"/>
      <c r="J57" s="17"/>
      <c r="K57" s="17"/>
    </row>
    <row r="58" spans="1:11" hidden="1" x14ac:dyDescent="0.2">
      <c r="A58" s="171"/>
      <c r="B58" s="37">
        <v>2015</v>
      </c>
      <c r="C58" s="37">
        <v>16</v>
      </c>
      <c r="D58" s="37"/>
      <c r="E58" s="164" t="str">
        <f t="shared" si="1"/>
        <v>2015/16</v>
      </c>
      <c r="F58" s="164"/>
      <c r="G58" s="144">
        <f t="shared" si="2"/>
        <v>42107</v>
      </c>
      <c r="H58" s="144"/>
      <c r="I58" s="17"/>
      <c r="J58" s="17"/>
      <c r="K58" s="17"/>
    </row>
    <row r="59" spans="1:11" hidden="1" x14ac:dyDescent="0.2">
      <c r="A59" s="171"/>
      <c r="B59" s="37">
        <v>2015</v>
      </c>
      <c r="C59" s="37">
        <v>17</v>
      </c>
      <c r="D59" s="37"/>
      <c r="E59" s="164" t="str">
        <f t="shared" si="1"/>
        <v>2015/17</v>
      </c>
      <c r="F59" s="164"/>
      <c r="G59" s="144">
        <f t="shared" si="2"/>
        <v>42114</v>
      </c>
      <c r="H59" s="144"/>
      <c r="I59" s="17"/>
      <c r="J59" s="17"/>
      <c r="K59" s="17"/>
    </row>
    <row r="60" spans="1:11" hidden="1" x14ac:dyDescent="0.2">
      <c r="A60" s="171"/>
      <c r="B60" s="37">
        <v>2015</v>
      </c>
      <c r="C60" s="37">
        <v>18</v>
      </c>
      <c r="D60" s="37"/>
      <c r="E60" s="164" t="str">
        <f t="shared" si="1"/>
        <v>2015/18</v>
      </c>
      <c r="F60" s="164"/>
      <c r="G60" s="144">
        <f t="shared" si="2"/>
        <v>42121</v>
      </c>
      <c r="H60" s="144"/>
      <c r="I60" s="17"/>
      <c r="J60" s="17"/>
      <c r="K60" s="17"/>
    </row>
    <row r="61" spans="1:11" hidden="1" x14ac:dyDescent="0.2">
      <c r="A61" s="171"/>
      <c r="B61" s="37">
        <v>2015</v>
      </c>
      <c r="C61" s="37">
        <v>19</v>
      </c>
      <c r="D61" s="37"/>
      <c r="E61" s="164" t="str">
        <f t="shared" si="1"/>
        <v>2015/19</v>
      </c>
      <c r="F61" s="164"/>
      <c r="G61" s="144">
        <f t="shared" si="2"/>
        <v>42128</v>
      </c>
      <c r="H61" s="144"/>
      <c r="I61" s="17"/>
      <c r="J61" s="17"/>
      <c r="K61" s="17"/>
    </row>
    <row r="62" spans="1:11" hidden="1" x14ac:dyDescent="0.2">
      <c r="A62" s="171"/>
      <c r="B62" s="37">
        <v>2015</v>
      </c>
      <c r="C62" s="37">
        <v>20</v>
      </c>
      <c r="D62" s="37"/>
      <c r="E62" s="164" t="str">
        <f t="shared" si="1"/>
        <v>2015/20</v>
      </c>
      <c r="F62" s="164"/>
      <c r="G62" s="144">
        <f t="shared" si="2"/>
        <v>42135</v>
      </c>
      <c r="H62" s="144"/>
      <c r="I62" s="17"/>
      <c r="J62" s="17"/>
      <c r="K62" s="17"/>
    </row>
    <row r="63" spans="1:11" hidden="1" x14ac:dyDescent="0.2">
      <c r="A63" s="171"/>
      <c r="B63" s="37">
        <v>2015</v>
      </c>
      <c r="C63" s="37">
        <v>21</v>
      </c>
      <c r="D63" s="37"/>
      <c r="E63" s="164" t="str">
        <f t="shared" si="1"/>
        <v>2015/21</v>
      </c>
      <c r="F63" s="164"/>
      <c r="G63" s="144">
        <f t="shared" si="2"/>
        <v>42142</v>
      </c>
      <c r="H63" s="144"/>
      <c r="I63" s="17"/>
      <c r="J63" s="17"/>
      <c r="K63" s="17"/>
    </row>
    <row r="64" spans="1:11" hidden="1" x14ac:dyDescent="0.2">
      <c r="A64" s="171"/>
      <c r="B64" s="37">
        <v>2015</v>
      </c>
      <c r="C64" s="37">
        <v>22</v>
      </c>
      <c r="D64" s="37"/>
      <c r="E64" s="164" t="str">
        <f t="shared" si="1"/>
        <v>2015/22</v>
      </c>
      <c r="F64" s="164"/>
      <c r="G64" s="144">
        <f t="shared" si="2"/>
        <v>42149</v>
      </c>
      <c r="H64" s="144"/>
      <c r="I64" s="17"/>
      <c r="J64" s="17"/>
      <c r="K64" s="17"/>
    </row>
    <row r="65" spans="1:11" hidden="1" x14ac:dyDescent="0.2">
      <c r="A65" s="171"/>
      <c r="B65" s="37">
        <v>2015</v>
      </c>
      <c r="C65" s="37">
        <v>23</v>
      </c>
      <c r="D65" s="37"/>
      <c r="E65" s="164" t="str">
        <f t="shared" si="1"/>
        <v>2015/23</v>
      </c>
      <c r="F65" s="164"/>
      <c r="G65" s="144">
        <f t="shared" si="2"/>
        <v>42156</v>
      </c>
      <c r="H65" s="144"/>
      <c r="I65" s="17"/>
      <c r="J65" s="17"/>
      <c r="K65" s="17"/>
    </row>
    <row r="66" spans="1:11" hidden="1" x14ac:dyDescent="0.2">
      <c r="A66" s="171"/>
      <c r="B66" s="37">
        <v>2015</v>
      </c>
      <c r="C66" s="37">
        <v>24</v>
      </c>
      <c r="D66" s="37"/>
      <c r="E66" s="164" t="str">
        <f t="shared" si="1"/>
        <v>2015/24</v>
      </c>
      <c r="F66" s="164"/>
      <c r="G66" s="144">
        <f t="shared" si="2"/>
        <v>42163</v>
      </c>
      <c r="H66" s="144"/>
      <c r="I66" s="17"/>
      <c r="J66" s="17"/>
      <c r="K66" s="17"/>
    </row>
    <row r="67" spans="1:11" hidden="1" x14ac:dyDescent="0.2">
      <c r="A67" s="171"/>
      <c r="B67" s="37">
        <v>2015</v>
      </c>
      <c r="C67" s="37">
        <v>25</v>
      </c>
      <c r="D67" s="37"/>
      <c r="E67" s="164" t="str">
        <f t="shared" si="1"/>
        <v>2015/25</v>
      </c>
      <c r="F67" s="164"/>
      <c r="G67" s="144">
        <f t="shared" si="2"/>
        <v>42170</v>
      </c>
      <c r="H67" s="144"/>
      <c r="I67" s="17"/>
      <c r="J67" s="17"/>
      <c r="K67" s="17"/>
    </row>
    <row r="68" spans="1:11" hidden="1" x14ac:dyDescent="0.2">
      <c r="A68" s="171"/>
      <c r="B68" s="37">
        <v>2015</v>
      </c>
      <c r="C68" s="37">
        <v>26</v>
      </c>
      <c r="D68" s="37"/>
      <c r="E68" s="164" t="str">
        <f t="shared" si="1"/>
        <v>2015/26</v>
      </c>
      <c r="F68" s="164"/>
      <c r="G68" s="144">
        <f t="shared" si="2"/>
        <v>42177</v>
      </c>
      <c r="H68" s="144"/>
      <c r="I68" s="17"/>
      <c r="J68" s="17"/>
      <c r="K68" s="17"/>
    </row>
    <row r="69" spans="1:11" hidden="1" x14ac:dyDescent="0.2">
      <c r="A69" s="171"/>
      <c r="B69" s="37">
        <v>2015</v>
      </c>
      <c r="C69" s="37">
        <v>27</v>
      </c>
      <c r="D69" s="37"/>
      <c r="E69" s="164" t="str">
        <f t="shared" si="1"/>
        <v>2015/27</v>
      </c>
      <c r="F69" s="164"/>
      <c r="G69" s="144">
        <f t="shared" si="2"/>
        <v>42184</v>
      </c>
      <c r="H69" s="144"/>
      <c r="I69" s="17"/>
      <c r="J69" s="17"/>
      <c r="K69" s="17"/>
    </row>
    <row r="70" spans="1:11" hidden="1" x14ac:dyDescent="0.2">
      <c r="A70" s="171"/>
      <c r="B70" s="37">
        <v>2015</v>
      </c>
      <c r="C70" s="37">
        <v>28</v>
      </c>
      <c r="D70" s="37"/>
      <c r="E70" s="164" t="str">
        <f t="shared" si="1"/>
        <v>2015/28</v>
      </c>
      <c r="F70" s="164"/>
      <c r="G70" s="144">
        <f t="shared" si="2"/>
        <v>42191</v>
      </c>
      <c r="H70" s="144"/>
      <c r="I70" s="17"/>
      <c r="J70" s="17"/>
      <c r="K70" s="17"/>
    </row>
    <row r="71" spans="1:11" hidden="1" x14ac:dyDescent="0.2">
      <c r="A71" s="171"/>
      <c r="B71" s="37">
        <v>2015</v>
      </c>
      <c r="C71" s="37">
        <v>29</v>
      </c>
      <c r="D71" s="37"/>
      <c r="E71" s="164" t="str">
        <f t="shared" si="1"/>
        <v>2015/29</v>
      </c>
      <c r="F71" s="164"/>
      <c r="G71" s="144">
        <f t="shared" si="2"/>
        <v>42198</v>
      </c>
      <c r="H71" s="144"/>
      <c r="I71" s="17"/>
      <c r="J71" s="17"/>
      <c r="K71" s="17"/>
    </row>
    <row r="72" spans="1:11" hidden="1" x14ac:dyDescent="0.2">
      <c r="A72" s="171"/>
      <c r="B72" s="37">
        <v>2015</v>
      </c>
      <c r="C72" s="37">
        <v>30</v>
      </c>
      <c r="D72" s="37"/>
      <c r="E72" s="164" t="str">
        <f t="shared" si="1"/>
        <v>2015/30</v>
      </c>
      <c r="F72" s="164"/>
      <c r="G72" s="144">
        <f t="shared" si="2"/>
        <v>42205</v>
      </c>
      <c r="H72" s="144"/>
      <c r="I72" s="17"/>
      <c r="J72" s="17"/>
      <c r="K72" s="17"/>
    </row>
    <row r="73" spans="1:11" hidden="1" x14ac:dyDescent="0.2">
      <c r="A73" s="171"/>
      <c r="B73" s="37">
        <v>2015</v>
      </c>
      <c r="C73" s="37">
        <v>31</v>
      </c>
      <c r="D73" s="37"/>
      <c r="E73" s="164" t="str">
        <f t="shared" si="1"/>
        <v>2015/31</v>
      </c>
      <c r="F73" s="164"/>
      <c r="G73" s="144">
        <f t="shared" si="2"/>
        <v>42212</v>
      </c>
      <c r="H73" s="144"/>
      <c r="I73" s="17"/>
      <c r="J73" s="17"/>
      <c r="K73" s="17"/>
    </row>
    <row r="74" spans="1:11" hidden="1" x14ac:dyDescent="0.2">
      <c r="A74" s="171"/>
      <c r="B74" s="37">
        <v>2015</v>
      </c>
      <c r="C74" s="37">
        <v>32</v>
      </c>
      <c r="D74" s="37"/>
      <c r="E74" s="164" t="str">
        <f t="shared" si="1"/>
        <v>2015/32</v>
      </c>
      <c r="F74" s="164"/>
      <c r="G74" s="144">
        <f t="shared" si="2"/>
        <v>42219</v>
      </c>
      <c r="H74" s="144"/>
      <c r="I74" s="17"/>
      <c r="J74" s="17"/>
      <c r="K74" s="17"/>
    </row>
    <row r="75" spans="1:11" hidden="1" x14ac:dyDescent="0.2">
      <c r="A75" s="171"/>
      <c r="B75" s="37">
        <v>2015</v>
      </c>
      <c r="C75" s="37">
        <v>33</v>
      </c>
      <c r="D75" s="37"/>
      <c r="E75" s="164" t="str">
        <f t="shared" si="1"/>
        <v>2015/33</v>
      </c>
      <c r="F75" s="164"/>
      <c r="G75" s="144">
        <f t="shared" si="2"/>
        <v>42226</v>
      </c>
      <c r="H75" s="144"/>
      <c r="I75" s="17"/>
      <c r="J75" s="17"/>
      <c r="K75" s="17"/>
    </row>
    <row r="76" spans="1:11" hidden="1" x14ac:dyDescent="0.2">
      <c r="A76" s="171"/>
      <c r="B76" s="37">
        <v>2015</v>
      </c>
      <c r="C76" s="37">
        <v>34</v>
      </c>
      <c r="D76" s="37"/>
      <c r="E76" s="164" t="str">
        <f t="shared" si="1"/>
        <v>2015/34</v>
      </c>
      <c r="F76" s="164"/>
      <c r="G76" s="144">
        <f t="shared" si="2"/>
        <v>42233</v>
      </c>
      <c r="H76" s="144"/>
      <c r="I76" s="17"/>
      <c r="J76" s="17"/>
      <c r="K76" s="17"/>
    </row>
    <row r="77" spans="1:11" hidden="1" x14ac:dyDescent="0.2">
      <c r="A77" s="171"/>
      <c r="B77" s="37">
        <v>2015</v>
      </c>
      <c r="C77" s="37">
        <v>35</v>
      </c>
      <c r="D77" s="37"/>
      <c r="E77" s="164" t="str">
        <f t="shared" si="1"/>
        <v>2015/35</v>
      </c>
      <c r="F77" s="164"/>
      <c r="G77" s="144">
        <f t="shared" si="2"/>
        <v>42240</v>
      </c>
      <c r="H77" s="144"/>
      <c r="I77" s="17"/>
      <c r="J77" s="17"/>
      <c r="K77" s="17"/>
    </row>
    <row r="78" spans="1:11" hidden="1" x14ac:dyDescent="0.2">
      <c r="A78" s="171"/>
      <c r="B78" s="37">
        <v>2015</v>
      </c>
      <c r="C78" s="37">
        <v>36</v>
      </c>
      <c r="D78" s="37"/>
      <c r="E78" s="164" t="str">
        <f t="shared" si="1"/>
        <v>2015/36</v>
      </c>
      <c r="F78" s="164"/>
      <c r="G78" s="144">
        <f t="shared" si="2"/>
        <v>42247</v>
      </c>
      <c r="H78" s="144"/>
      <c r="I78" s="17"/>
      <c r="J78" s="17"/>
      <c r="K78" s="17"/>
    </row>
    <row r="79" spans="1:11" hidden="1" x14ac:dyDescent="0.2">
      <c r="A79" s="171"/>
      <c r="B79" s="37">
        <v>2015</v>
      </c>
      <c r="C79" s="37">
        <v>37</v>
      </c>
      <c r="D79" s="37"/>
      <c r="E79" s="164" t="str">
        <f t="shared" si="1"/>
        <v>2015/37</v>
      </c>
      <c r="F79" s="164"/>
      <c r="G79" s="144">
        <f t="shared" si="2"/>
        <v>42254</v>
      </c>
      <c r="H79" s="144"/>
      <c r="I79" s="17"/>
      <c r="J79" s="17"/>
      <c r="K79" s="17"/>
    </row>
    <row r="80" spans="1:11" hidden="1" x14ac:dyDescent="0.2">
      <c r="A80" s="171"/>
      <c r="B80" s="37">
        <v>2015</v>
      </c>
      <c r="C80" s="37">
        <v>38</v>
      </c>
      <c r="D80" s="37"/>
      <c r="E80" s="164" t="str">
        <f t="shared" si="1"/>
        <v>2015/38</v>
      </c>
      <c r="F80" s="164"/>
      <c r="G80" s="144">
        <f t="shared" si="2"/>
        <v>42261</v>
      </c>
      <c r="H80" s="144"/>
      <c r="I80" s="17"/>
      <c r="J80" s="17"/>
      <c r="K80" s="17"/>
    </row>
    <row r="81" spans="1:11" hidden="1" x14ac:dyDescent="0.2">
      <c r="A81" s="171"/>
      <c r="B81" s="37">
        <v>2015</v>
      </c>
      <c r="C81" s="37">
        <v>39</v>
      </c>
      <c r="D81" s="37"/>
      <c r="E81" s="164" t="str">
        <f t="shared" si="1"/>
        <v>2015/39</v>
      </c>
      <c r="F81" s="164"/>
      <c r="G81" s="144">
        <f t="shared" si="2"/>
        <v>42268</v>
      </c>
      <c r="H81" s="144"/>
      <c r="I81" s="17"/>
      <c r="J81" s="17"/>
      <c r="K81" s="17"/>
    </row>
    <row r="82" spans="1:11" hidden="1" x14ac:dyDescent="0.2">
      <c r="A82" s="171"/>
      <c r="B82" s="37">
        <v>2015</v>
      </c>
      <c r="C82" s="37">
        <v>40</v>
      </c>
      <c r="D82" s="37"/>
      <c r="E82" s="164" t="str">
        <f t="shared" si="1"/>
        <v>2015/40</v>
      </c>
      <c r="F82" s="164"/>
      <c r="G82" s="144">
        <f t="shared" si="2"/>
        <v>42275</v>
      </c>
      <c r="H82" s="144"/>
      <c r="I82" s="17"/>
      <c r="J82" s="17"/>
      <c r="K82" s="17"/>
    </row>
    <row r="83" spans="1:11" hidden="1" x14ac:dyDescent="0.2">
      <c r="A83" s="171"/>
      <c r="B83" s="37">
        <v>2015</v>
      </c>
      <c r="C83" s="37">
        <v>41</v>
      </c>
      <c r="D83" s="37"/>
      <c r="E83" s="164" t="str">
        <f t="shared" si="1"/>
        <v>2015/41</v>
      </c>
      <c r="F83" s="164"/>
      <c r="G83" s="144">
        <f t="shared" si="2"/>
        <v>42282</v>
      </c>
      <c r="H83" s="144"/>
      <c r="I83" s="17"/>
      <c r="J83" s="17"/>
      <c r="K83" s="17"/>
    </row>
    <row r="84" spans="1:11" hidden="1" x14ac:dyDescent="0.2">
      <c r="A84" s="171"/>
      <c r="B84" s="37">
        <v>2015</v>
      </c>
      <c r="C84" s="37">
        <v>42</v>
      </c>
      <c r="D84" s="37"/>
      <c r="E84" s="164" t="str">
        <f t="shared" si="1"/>
        <v>2015/42</v>
      </c>
      <c r="F84" s="164"/>
      <c r="G84" s="144">
        <f t="shared" si="2"/>
        <v>42289</v>
      </c>
      <c r="H84" s="144"/>
      <c r="I84" s="17"/>
      <c r="J84" s="17"/>
      <c r="K84" s="17"/>
    </row>
    <row r="85" spans="1:11" hidden="1" x14ac:dyDescent="0.2">
      <c r="A85" s="171"/>
      <c r="B85" s="37">
        <v>2015</v>
      </c>
      <c r="C85" s="37">
        <v>43</v>
      </c>
      <c r="D85" s="37"/>
      <c r="E85" s="164" t="str">
        <f t="shared" si="1"/>
        <v>2015/43</v>
      </c>
      <c r="F85" s="164"/>
      <c r="G85" s="144">
        <f t="shared" si="2"/>
        <v>42296</v>
      </c>
      <c r="H85" s="144"/>
      <c r="I85" s="17"/>
      <c r="J85" s="17"/>
      <c r="K85" s="17"/>
    </row>
    <row r="86" spans="1:11" hidden="1" x14ac:dyDescent="0.2">
      <c r="A86" s="171"/>
      <c r="B86" s="37">
        <v>2015</v>
      </c>
      <c r="C86" s="37">
        <v>44</v>
      </c>
      <c r="D86" s="37"/>
      <c r="E86" s="164" t="str">
        <f t="shared" si="1"/>
        <v>2015/44</v>
      </c>
      <c r="F86" s="164"/>
      <c r="G86" s="144">
        <f t="shared" si="2"/>
        <v>42303</v>
      </c>
      <c r="H86" s="144"/>
      <c r="I86" s="17"/>
      <c r="J86" s="17"/>
      <c r="K86" s="17"/>
    </row>
    <row r="87" spans="1:11" hidden="1" x14ac:dyDescent="0.2">
      <c r="A87" s="171"/>
      <c r="B87" s="37">
        <v>2015</v>
      </c>
      <c r="C87" s="37">
        <v>45</v>
      </c>
      <c r="D87" s="37"/>
      <c r="E87" s="164" t="str">
        <f t="shared" si="1"/>
        <v>2015/45</v>
      </c>
      <c r="F87" s="164"/>
      <c r="G87" s="144">
        <f t="shared" si="2"/>
        <v>42310</v>
      </c>
      <c r="H87" s="144"/>
      <c r="I87" s="17"/>
      <c r="J87" s="17"/>
      <c r="K87" s="17"/>
    </row>
    <row r="88" spans="1:11" hidden="1" x14ac:dyDescent="0.2">
      <c r="A88" s="171"/>
      <c r="B88" s="37">
        <v>2015</v>
      </c>
      <c r="C88" s="37">
        <v>46</v>
      </c>
      <c r="D88" s="37"/>
      <c r="E88" s="164" t="str">
        <f t="shared" si="1"/>
        <v>2015/46</v>
      </c>
      <c r="F88" s="164"/>
      <c r="G88" s="144">
        <f t="shared" si="2"/>
        <v>42317</v>
      </c>
      <c r="H88" s="144"/>
      <c r="I88" s="17"/>
      <c r="J88" s="17"/>
      <c r="K88" s="17"/>
    </row>
    <row r="89" spans="1:11" hidden="1" x14ac:dyDescent="0.2">
      <c r="A89" s="171"/>
      <c r="B89" s="37">
        <v>2015</v>
      </c>
      <c r="C89" s="37">
        <v>47</v>
      </c>
      <c r="D89" s="37"/>
      <c r="E89" s="164" t="str">
        <f t="shared" si="1"/>
        <v>2015/47</v>
      </c>
      <c r="F89" s="164"/>
      <c r="G89" s="144">
        <f t="shared" si="2"/>
        <v>42324</v>
      </c>
      <c r="H89" s="144"/>
      <c r="I89" s="17"/>
      <c r="J89" s="17"/>
      <c r="K89" s="17"/>
    </row>
    <row r="90" spans="1:11" hidden="1" x14ac:dyDescent="0.2">
      <c r="A90" s="171"/>
      <c r="B90" s="37">
        <v>2015</v>
      </c>
      <c r="C90" s="37">
        <v>48</v>
      </c>
      <c r="D90" s="37"/>
      <c r="E90" s="164" t="str">
        <f t="shared" si="1"/>
        <v>2015/48</v>
      </c>
      <c r="F90" s="164"/>
      <c r="G90" s="144">
        <f t="shared" si="2"/>
        <v>42331</v>
      </c>
      <c r="H90" s="144"/>
      <c r="I90" s="17"/>
      <c r="J90" s="17"/>
      <c r="K90" s="17"/>
    </row>
    <row r="91" spans="1:11" hidden="1" x14ac:dyDescent="0.2">
      <c r="A91" s="171"/>
      <c r="B91" s="37">
        <v>2015</v>
      </c>
      <c r="C91" s="37">
        <v>49</v>
      </c>
      <c r="D91" s="37"/>
      <c r="E91" s="164" t="str">
        <f t="shared" si="1"/>
        <v>2015/49</v>
      </c>
      <c r="F91" s="164"/>
      <c r="G91" s="144">
        <f t="shared" si="2"/>
        <v>42338</v>
      </c>
      <c r="H91" s="144"/>
      <c r="I91" s="17"/>
      <c r="J91" s="17"/>
      <c r="K91" s="17"/>
    </row>
    <row r="92" spans="1:11" hidden="1" x14ac:dyDescent="0.2">
      <c r="A92" s="171"/>
      <c r="B92" s="37">
        <v>2015</v>
      </c>
      <c r="C92" s="37">
        <v>50</v>
      </c>
      <c r="D92" s="37"/>
      <c r="E92" s="164" t="str">
        <f t="shared" si="1"/>
        <v>2015/50</v>
      </c>
      <c r="F92" s="164"/>
      <c r="G92" s="144">
        <f t="shared" si="2"/>
        <v>42345</v>
      </c>
      <c r="H92" s="144"/>
      <c r="I92" s="17"/>
      <c r="J92" s="17"/>
      <c r="K92" s="17"/>
    </row>
    <row r="93" spans="1:11" hidden="1" x14ac:dyDescent="0.2">
      <c r="A93" s="171"/>
      <c r="B93" s="37">
        <v>2015</v>
      </c>
      <c r="C93" s="37">
        <v>51</v>
      </c>
      <c r="D93" s="37"/>
      <c r="E93" s="164" t="str">
        <f t="shared" si="1"/>
        <v>2015/51</v>
      </c>
      <c r="F93" s="164"/>
      <c r="G93" s="144">
        <f t="shared" si="2"/>
        <v>42352</v>
      </c>
      <c r="H93" s="144"/>
      <c r="I93" s="17"/>
      <c r="J93" s="17"/>
      <c r="K93" s="17"/>
    </row>
    <row r="94" spans="1:11" hidden="1" x14ac:dyDescent="0.2">
      <c r="A94" s="171"/>
      <c r="B94" s="37">
        <v>2015</v>
      </c>
      <c r="C94" s="37">
        <v>52</v>
      </c>
      <c r="D94" s="37"/>
      <c r="E94" s="164" t="str">
        <f t="shared" si="1"/>
        <v>2015/52</v>
      </c>
      <c r="F94" s="164"/>
      <c r="G94" s="144">
        <f t="shared" si="2"/>
        <v>42359</v>
      </c>
      <c r="H94" s="144"/>
      <c r="I94" s="17"/>
      <c r="J94" s="17"/>
      <c r="K94" s="17"/>
    </row>
    <row r="95" spans="1:11" hidden="1" x14ac:dyDescent="0.2">
      <c r="A95" s="171"/>
      <c r="B95" s="37">
        <v>2015</v>
      </c>
      <c r="C95" s="37">
        <v>53</v>
      </c>
      <c r="D95" s="37"/>
      <c r="E95" s="164" t="str">
        <f t="shared" si="1"/>
        <v>2015/53</v>
      </c>
      <c r="F95" s="164"/>
      <c r="G95" s="144">
        <f t="shared" si="2"/>
        <v>42366</v>
      </c>
      <c r="H95" s="144"/>
      <c r="I95" s="17"/>
      <c r="J95" s="17"/>
      <c r="K95" s="17"/>
    </row>
    <row r="96" spans="1:11" hidden="1" x14ac:dyDescent="0.2">
      <c r="A96" s="171"/>
      <c r="B96" s="37">
        <v>2016</v>
      </c>
      <c r="C96" s="37">
        <v>1</v>
      </c>
      <c r="D96" s="37"/>
      <c r="E96" s="164" t="str">
        <f t="shared" si="1"/>
        <v>2016/1</v>
      </c>
      <c r="F96" s="164"/>
      <c r="G96" s="144">
        <f t="shared" si="2"/>
        <v>42373</v>
      </c>
      <c r="H96" s="144"/>
      <c r="I96" s="17"/>
      <c r="J96" s="17"/>
      <c r="K96" s="17"/>
    </row>
    <row r="97" spans="1:11" hidden="1" x14ac:dyDescent="0.2">
      <c r="A97" s="171"/>
      <c r="B97" s="37">
        <v>2016</v>
      </c>
      <c r="C97" s="37">
        <v>2</v>
      </c>
      <c r="D97" s="37"/>
      <c r="E97" s="164" t="str">
        <f t="shared" si="1"/>
        <v>2016/2</v>
      </c>
      <c r="F97" s="164"/>
      <c r="G97" s="144">
        <f t="shared" si="2"/>
        <v>42380</v>
      </c>
      <c r="H97" s="144"/>
      <c r="I97" s="17"/>
      <c r="J97" s="17"/>
      <c r="K97" s="17"/>
    </row>
    <row r="98" spans="1:11" hidden="1" x14ac:dyDescent="0.2">
      <c r="A98" s="171"/>
      <c r="B98" s="37">
        <v>2016</v>
      </c>
      <c r="C98" s="37">
        <v>3</v>
      </c>
      <c r="D98" s="37"/>
      <c r="E98" s="164" t="str">
        <f t="shared" si="1"/>
        <v>2016/3</v>
      </c>
      <c r="F98" s="164"/>
      <c r="G98" s="144">
        <f t="shared" si="2"/>
        <v>42387</v>
      </c>
      <c r="H98" s="144"/>
      <c r="I98" s="17"/>
      <c r="J98" s="17"/>
      <c r="K98" s="17"/>
    </row>
    <row r="99" spans="1:11" hidden="1" x14ac:dyDescent="0.2">
      <c r="A99" s="171"/>
      <c r="B99" s="37">
        <v>2016</v>
      </c>
      <c r="C99" s="37">
        <v>4</v>
      </c>
      <c r="D99" s="37"/>
      <c r="E99" s="164" t="str">
        <f t="shared" si="1"/>
        <v>2016/4</v>
      </c>
      <c r="F99" s="164"/>
      <c r="G99" s="144">
        <f t="shared" si="2"/>
        <v>42394</v>
      </c>
      <c r="H99" s="144"/>
      <c r="I99" s="17"/>
      <c r="J99" s="17"/>
      <c r="K99" s="17"/>
    </row>
    <row r="100" spans="1:11" hidden="1" x14ac:dyDescent="0.2">
      <c r="A100" s="171"/>
      <c r="B100" s="37">
        <v>2016</v>
      </c>
      <c r="C100" s="37">
        <v>5</v>
      </c>
      <c r="D100" s="37"/>
      <c r="E100" s="164" t="str">
        <f t="shared" si="1"/>
        <v>2016/5</v>
      </c>
      <c r="F100" s="164"/>
      <c r="G100" s="144">
        <f t="shared" si="2"/>
        <v>42401</v>
      </c>
      <c r="H100" s="144"/>
      <c r="I100" s="17"/>
      <c r="J100" s="17"/>
      <c r="K100" s="17"/>
    </row>
    <row r="101" spans="1:11" hidden="1" x14ac:dyDescent="0.2">
      <c r="A101" s="171"/>
      <c r="B101" s="37">
        <v>2016</v>
      </c>
      <c r="C101" s="37">
        <v>6</v>
      </c>
      <c r="D101" s="37"/>
      <c r="E101" s="164" t="str">
        <f t="shared" si="1"/>
        <v>2016/6</v>
      </c>
      <c r="F101" s="164"/>
      <c r="G101" s="144">
        <f t="shared" si="2"/>
        <v>42408</v>
      </c>
      <c r="H101" s="144"/>
      <c r="I101" s="17"/>
      <c r="J101" s="17"/>
      <c r="K101" s="17"/>
    </row>
    <row r="102" spans="1:11" hidden="1" x14ac:dyDescent="0.2">
      <c r="A102" s="171"/>
      <c r="B102" s="37">
        <v>2016</v>
      </c>
      <c r="C102" s="37">
        <v>7</v>
      </c>
      <c r="D102" s="37"/>
      <c r="E102" s="164" t="str">
        <f t="shared" si="1"/>
        <v>2016/7</v>
      </c>
      <c r="F102" s="164"/>
      <c r="G102" s="144">
        <f t="shared" si="2"/>
        <v>42415</v>
      </c>
      <c r="H102" s="144"/>
      <c r="I102" s="17"/>
      <c r="J102" s="17"/>
      <c r="K102" s="17"/>
    </row>
    <row r="103" spans="1:11" hidden="1" x14ac:dyDescent="0.2">
      <c r="A103" s="171"/>
      <c r="B103" s="37">
        <v>2016</v>
      </c>
      <c r="C103" s="37">
        <v>8</v>
      </c>
      <c r="D103" s="37"/>
      <c r="E103" s="164" t="str">
        <f t="shared" si="1"/>
        <v>2016/8</v>
      </c>
      <c r="F103" s="164"/>
      <c r="G103" s="144">
        <f t="shared" si="2"/>
        <v>42422</v>
      </c>
      <c r="H103" s="144"/>
      <c r="I103" s="17"/>
      <c r="J103" s="17"/>
      <c r="K103" s="17"/>
    </row>
    <row r="104" spans="1:11" hidden="1" x14ac:dyDescent="0.2">
      <c r="A104" s="171"/>
      <c r="B104" s="37">
        <v>2016</v>
      </c>
      <c r="C104" s="37">
        <v>9</v>
      </c>
      <c r="D104" s="37"/>
      <c r="E104" s="164" t="str">
        <f t="shared" si="1"/>
        <v>2016/9</v>
      </c>
      <c r="F104" s="164"/>
      <c r="G104" s="144">
        <f t="shared" si="2"/>
        <v>42429</v>
      </c>
      <c r="H104" s="144"/>
      <c r="I104" s="17"/>
      <c r="J104" s="17"/>
      <c r="K104" s="17"/>
    </row>
    <row r="105" spans="1:11" hidden="1" x14ac:dyDescent="0.2">
      <c r="A105" s="171"/>
      <c r="B105" s="37">
        <v>2016</v>
      </c>
      <c r="C105" s="37">
        <v>10</v>
      </c>
      <c r="D105" s="37"/>
      <c r="E105" s="164" t="str">
        <f t="shared" si="1"/>
        <v>2016/10</v>
      </c>
      <c r="F105" s="164"/>
      <c r="G105" s="144">
        <f t="shared" si="2"/>
        <v>42436</v>
      </c>
      <c r="H105" s="144"/>
      <c r="I105" s="17"/>
      <c r="J105" s="17"/>
      <c r="K105" s="17"/>
    </row>
    <row r="106" spans="1:11" hidden="1" x14ac:dyDescent="0.2">
      <c r="A106" s="171"/>
      <c r="B106" s="37">
        <v>2016</v>
      </c>
      <c r="C106" s="37">
        <v>11</v>
      </c>
      <c r="D106" s="37"/>
      <c r="E106" s="164" t="str">
        <f t="shared" ref="E106:E169" si="3">B106&amp;"/"&amp;C106</f>
        <v>2016/11</v>
      </c>
      <c r="F106" s="164"/>
      <c r="G106" s="144">
        <f t="shared" si="2"/>
        <v>42443</v>
      </c>
      <c r="H106" s="144"/>
      <c r="I106" s="17"/>
      <c r="J106" s="17"/>
      <c r="K106" s="17"/>
    </row>
    <row r="107" spans="1:11" hidden="1" x14ac:dyDescent="0.2">
      <c r="A107" s="171"/>
      <c r="B107" s="37">
        <v>2016</v>
      </c>
      <c r="C107" s="37">
        <v>12</v>
      </c>
      <c r="D107" s="37"/>
      <c r="E107" s="164" t="str">
        <f t="shared" si="3"/>
        <v>2016/12</v>
      </c>
      <c r="F107" s="164"/>
      <c r="G107" s="144">
        <f t="shared" si="2"/>
        <v>42450</v>
      </c>
      <c r="H107" s="144"/>
      <c r="I107" s="17"/>
      <c r="J107" s="17"/>
      <c r="K107" s="17"/>
    </row>
    <row r="108" spans="1:11" hidden="1" x14ac:dyDescent="0.2">
      <c r="A108" s="171"/>
      <c r="B108" s="37">
        <v>2016</v>
      </c>
      <c r="C108" s="37">
        <v>13</v>
      </c>
      <c r="D108" s="37"/>
      <c r="E108" s="164" t="str">
        <f t="shared" si="3"/>
        <v>2016/13</v>
      </c>
      <c r="F108" s="164"/>
      <c r="G108" s="144">
        <f t="shared" ref="G108:G171" si="4">G107+7</f>
        <v>42457</v>
      </c>
      <c r="H108" s="144"/>
      <c r="I108" s="17"/>
      <c r="J108" s="17"/>
      <c r="K108" s="17"/>
    </row>
    <row r="109" spans="1:11" hidden="1" x14ac:dyDescent="0.2">
      <c r="A109" s="171"/>
      <c r="B109" s="37">
        <v>2016</v>
      </c>
      <c r="C109" s="37">
        <v>14</v>
      </c>
      <c r="D109" s="37"/>
      <c r="E109" s="164" t="str">
        <f t="shared" si="3"/>
        <v>2016/14</v>
      </c>
      <c r="F109" s="164"/>
      <c r="G109" s="144">
        <f t="shared" si="4"/>
        <v>42464</v>
      </c>
      <c r="H109" s="144"/>
      <c r="I109" s="17"/>
      <c r="J109" s="17"/>
      <c r="K109" s="17"/>
    </row>
    <row r="110" spans="1:11" hidden="1" x14ac:dyDescent="0.2">
      <c r="A110" s="171"/>
      <c r="B110" s="37">
        <v>2016</v>
      </c>
      <c r="C110" s="37">
        <v>15</v>
      </c>
      <c r="D110" s="37"/>
      <c r="E110" s="164" t="str">
        <f t="shared" si="3"/>
        <v>2016/15</v>
      </c>
      <c r="F110" s="164"/>
      <c r="G110" s="144">
        <f t="shared" si="4"/>
        <v>42471</v>
      </c>
      <c r="H110" s="144"/>
      <c r="I110" s="17"/>
      <c r="J110" s="17"/>
      <c r="K110" s="17"/>
    </row>
    <row r="111" spans="1:11" hidden="1" x14ac:dyDescent="0.2">
      <c r="A111" s="171"/>
      <c r="B111" s="37">
        <v>2016</v>
      </c>
      <c r="C111" s="37">
        <v>16</v>
      </c>
      <c r="D111" s="37"/>
      <c r="E111" s="164" t="str">
        <f t="shared" si="3"/>
        <v>2016/16</v>
      </c>
      <c r="F111" s="164"/>
      <c r="G111" s="144">
        <f t="shared" si="4"/>
        <v>42478</v>
      </c>
      <c r="H111" s="144"/>
      <c r="I111" s="17"/>
      <c r="J111" s="17"/>
      <c r="K111" s="17"/>
    </row>
    <row r="112" spans="1:11" hidden="1" x14ac:dyDescent="0.2">
      <c r="A112" s="171"/>
      <c r="B112" s="37">
        <v>2016</v>
      </c>
      <c r="C112" s="37">
        <v>17</v>
      </c>
      <c r="D112" s="37"/>
      <c r="E112" s="164" t="str">
        <f t="shared" si="3"/>
        <v>2016/17</v>
      </c>
      <c r="F112" s="164"/>
      <c r="G112" s="144">
        <f t="shared" si="4"/>
        <v>42485</v>
      </c>
      <c r="H112" s="144"/>
      <c r="I112" s="17"/>
      <c r="J112" s="17"/>
      <c r="K112" s="17"/>
    </row>
    <row r="113" spans="1:11" hidden="1" x14ac:dyDescent="0.2">
      <c r="A113" s="171"/>
      <c r="B113" s="37">
        <v>2016</v>
      </c>
      <c r="C113" s="37">
        <v>18</v>
      </c>
      <c r="D113" s="37"/>
      <c r="E113" s="164" t="str">
        <f t="shared" si="3"/>
        <v>2016/18</v>
      </c>
      <c r="F113" s="164"/>
      <c r="G113" s="144">
        <f t="shared" si="4"/>
        <v>42492</v>
      </c>
      <c r="H113" s="144"/>
      <c r="I113" s="17"/>
      <c r="J113" s="17"/>
      <c r="K113" s="17"/>
    </row>
    <row r="114" spans="1:11" hidden="1" x14ac:dyDescent="0.2">
      <c r="A114" s="171"/>
      <c r="B114" s="37">
        <v>2016</v>
      </c>
      <c r="C114" s="37">
        <v>19</v>
      </c>
      <c r="D114" s="37"/>
      <c r="E114" s="164" t="str">
        <f t="shared" si="3"/>
        <v>2016/19</v>
      </c>
      <c r="F114" s="164"/>
      <c r="G114" s="144">
        <f t="shared" si="4"/>
        <v>42499</v>
      </c>
      <c r="H114" s="144"/>
      <c r="I114" s="17"/>
      <c r="J114" s="17"/>
      <c r="K114" s="17"/>
    </row>
    <row r="115" spans="1:11" hidden="1" x14ac:dyDescent="0.2">
      <c r="A115" s="171"/>
      <c r="B115" s="37">
        <v>2016</v>
      </c>
      <c r="C115" s="37">
        <v>20</v>
      </c>
      <c r="D115" s="37"/>
      <c r="E115" s="164" t="str">
        <f t="shared" si="3"/>
        <v>2016/20</v>
      </c>
      <c r="F115" s="164"/>
      <c r="G115" s="144">
        <f t="shared" si="4"/>
        <v>42506</v>
      </c>
      <c r="H115" s="144"/>
      <c r="I115" s="17"/>
      <c r="J115" s="17"/>
      <c r="K115" s="17"/>
    </row>
    <row r="116" spans="1:11" hidden="1" x14ac:dyDescent="0.2">
      <c r="A116" s="171"/>
      <c r="B116" s="37">
        <v>2016</v>
      </c>
      <c r="C116" s="37">
        <v>21</v>
      </c>
      <c r="D116" s="37"/>
      <c r="E116" s="164" t="str">
        <f t="shared" si="3"/>
        <v>2016/21</v>
      </c>
      <c r="F116" s="164"/>
      <c r="G116" s="144">
        <f t="shared" si="4"/>
        <v>42513</v>
      </c>
      <c r="H116" s="144"/>
      <c r="I116" s="17"/>
      <c r="J116" s="17"/>
      <c r="K116" s="17"/>
    </row>
    <row r="117" spans="1:11" hidden="1" x14ac:dyDescent="0.2">
      <c r="A117" s="171"/>
      <c r="B117" s="37">
        <v>2016</v>
      </c>
      <c r="C117" s="37">
        <v>22</v>
      </c>
      <c r="D117" s="37"/>
      <c r="E117" s="164" t="str">
        <f t="shared" si="3"/>
        <v>2016/22</v>
      </c>
      <c r="F117" s="164"/>
      <c r="G117" s="144">
        <f t="shared" si="4"/>
        <v>42520</v>
      </c>
      <c r="H117" s="144"/>
      <c r="I117" s="17"/>
      <c r="J117" s="17"/>
      <c r="K117" s="17"/>
    </row>
    <row r="118" spans="1:11" hidden="1" x14ac:dyDescent="0.2">
      <c r="A118" s="171"/>
      <c r="B118" s="37">
        <v>2016</v>
      </c>
      <c r="C118" s="37">
        <v>23</v>
      </c>
      <c r="D118" s="37"/>
      <c r="E118" s="164" t="str">
        <f t="shared" si="3"/>
        <v>2016/23</v>
      </c>
      <c r="F118" s="164"/>
      <c r="G118" s="144">
        <f t="shared" si="4"/>
        <v>42527</v>
      </c>
      <c r="H118" s="144"/>
      <c r="I118" s="17"/>
      <c r="J118" s="17"/>
      <c r="K118" s="17"/>
    </row>
    <row r="119" spans="1:11" hidden="1" x14ac:dyDescent="0.2">
      <c r="A119" s="171"/>
      <c r="B119" s="37">
        <v>2016</v>
      </c>
      <c r="C119" s="37">
        <v>24</v>
      </c>
      <c r="D119" s="37"/>
      <c r="E119" s="164" t="str">
        <f t="shared" si="3"/>
        <v>2016/24</v>
      </c>
      <c r="F119" s="164"/>
      <c r="G119" s="144">
        <f t="shared" si="4"/>
        <v>42534</v>
      </c>
      <c r="H119" s="144"/>
      <c r="I119" s="17"/>
      <c r="J119" s="17"/>
      <c r="K119" s="17"/>
    </row>
    <row r="120" spans="1:11" hidden="1" x14ac:dyDescent="0.2">
      <c r="A120" s="171"/>
      <c r="B120" s="37">
        <v>2016</v>
      </c>
      <c r="C120" s="37">
        <v>25</v>
      </c>
      <c r="D120" s="37"/>
      <c r="E120" s="164" t="str">
        <f t="shared" si="3"/>
        <v>2016/25</v>
      </c>
      <c r="F120" s="164"/>
      <c r="G120" s="144">
        <f t="shared" si="4"/>
        <v>42541</v>
      </c>
      <c r="H120" s="144"/>
      <c r="I120" s="17"/>
      <c r="J120" s="17"/>
      <c r="K120" s="17"/>
    </row>
    <row r="121" spans="1:11" hidden="1" x14ac:dyDescent="0.2">
      <c r="A121" s="171"/>
      <c r="B121" s="37">
        <v>2016</v>
      </c>
      <c r="C121" s="37">
        <v>26</v>
      </c>
      <c r="D121" s="37"/>
      <c r="E121" s="164" t="str">
        <f t="shared" si="3"/>
        <v>2016/26</v>
      </c>
      <c r="F121" s="164"/>
      <c r="G121" s="144">
        <f t="shared" si="4"/>
        <v>42548</v>
      </c>
      <c r="H121" s="144"/>
      <c r="I121" s="17"/>
      <c r="J121" s="17"/>
      <c r="K121" s="17"/>
    </row>
    <row r="122" spans="1:11" hidden="1" x14ac:dyDescent="0.2">
      <c r="A122" s="171"/>
      <c r="B122" s="37">
        <v>2016</v>
      </c>
      <c r="C122" s="37">
        <v>27</v>
      </c>
      <c r="D122" s="37"/>
      <c r="E122" s="164" t="str">
        <f t="shared" si="3"/>
        <v>2016/27</v>
      </c>
      <c r="F122" s="164"/>
      <c r="G122" s="144">
        <f t="shared" si="4"/>
        <v>42555</v>
      </c>
      <c r="H122" s="144"/>
      <c r="I122" s="17"/>
      <c r="J122" s="17"/>
      <c r="K122" s="17"/>
    </row>
    <row r="123" spans="1:11" hidden="1" x14ac:dyDescent="0.2">
      <c r="A123" s="171"/>
      <c r="B123" s="37">
        <v>2016</v>
      </c>
      <c r="C123" s="37">
        <v>28</v>
      </c>
      <c r="D123" s="37"/>
      <c r="E123" s="164" t="str">
        <f t="shared" si="3"/>
        <v>2016/28</v>
      </c>
      <c r="F123" s="164"/>
      <c r="G123" s="144">
        <f t="shared" si="4"/>
        <v>42562</v>
      </c>
      <c r="H123" s="144"/>
      <c r="I123" s="17"/>
      <c r="J123" s="17"/>
      <c r="K123" s="17"/>
    </row>
    <row r="124" spans="1:11" hidden="1" x14ac:dyDescent="0.2">
      <c r="A124" s="171"/>
      <c r="B124" s="37">
        <v>2016</v>
      </c>
      <c r="C124" s="37">
        <v>29</v>
      </c>
      <c r="D124" s="37"/>
      <c r="E124" s="164" t="str">
        <f t="shared" si="3"/>
        <v>2016/29</v>
      </c>
      <c r="F124" s="164"/>
      <c r="G124" s="144">
        <f t="shared" si="4"/>
        <v>42569</v>
      </c>
      <c r="H124" s="144"/>
      <c r="I124" s="17"/>
      <c r="J124" s="17"/>
      <c r="K124" s="17"/>
    </row>
    <row r="125" spans="1:11" hidden="1" x14ac:dyDescent="0.2">
      <c r="A125" s="171"/>
      <c r="B125" s="37">
        <v>2016</v>
      </c>
      <c r="C125" s="37">
        <v>30</v>
      </c>
      <c r="D125" s="37"/>
      <c r="E125" s="164" t="str">
        <f t="shared" si="3"/>
        <v>2016/30</v>
      </c>
      <c r="F125" s="164"/>
      <c r="G125" s="144">
        <f t="shared" si="4"/>
        <v>42576</v>
      </c>
      <c r="H125" s="144"/>
      <c r="I125" s="17"/>
      <c r="J125" s="17"/>
      <c r="K125" s="17"/>
    </row>
    <row r="126" spans="1:11" hidden="1" x14ac:dyDescent="0.2">
      <c r="A126" s="171"/>
      <c r="B126" s="37">
        <v>2016</v>
      </c>
      <c r="C126" s="37">
        <v>31</v>
      </c>
      <c r="D126" s="37"/>
      <c r="E126" s="164" t="str">
        <f t="shared" si="3"/>
        <v>2016/31</v>
      </c>
      <c r="F126" s="164"/>
      <c r="G126" s="144">
        <f t="shared" si="4"/>
        <v>42583</v>
      </c>
      <c r="H126" s="144"/>
      <c r="I126" s="17"/>
      <c r="J126" s="17"/>
      <c r="K126" s="17"/>
    </row>
    <row r="127" spans="1:11" hidden="1" x14ac:dyDescent="0.2">
      <c r="A127" s="171"/>
      <c r="B127" s="37">
        <v>2016</v>
      </c>
      <c r="C127" s="37">
        <v>32</v>
      </c>
      <c r="D127" s="37"/>
      <c r="E127" s="164" t="str">
        <f t="shared" si="3"/>
        <v>2016/32</v>
      </c>
      <c r="F127" s="164"/>
      <c r="G127" s="144">
        <f t="shared" si="4"/>
        <v>42590</v>
      </c>
      <c r="H127" s="144"/>
      <c r="I127" s="17"/>
      <c r="J127" s="17"/>
      <c r="K127" s="17"/>
    </row>
    <row r="128" spans="1:11" hidden="1" x14ac:dyDescent="0.2">
      <c r="A128" s="171"/>
      <c r="B128" s="37">
        <v>2016</v>
      </c>
      <c r="C128" s="37">
        <v>33</v>
      </c>
      <c r="D128" s="37"/>
      <c r="E128" s="164" t="str">
        <f t="shared" si="3"/>
        <v>2016/33</v>
      </c>
      <c r="F128" s="164"/>
      <c r="G128" s="144">
        <f t="shared" si="4"/>
        <v>42597</v>
      </c>
      <c r="H128" s="144"/>
      <c r="I128" s="17"/>
      <c r="J128" s="17"/>
      <c r="K128" s="17"/>
    </row>
    <row r="129" spans="1:11" hidden="1" x14ac:dyDescent="0.2">
      <c r="A129" s="171"/>
      <c r="B129" s="37">
        <v>2016</v>
      </c>
      <c r="C129" s="37">
        <v>34</v>
      </c>
      <c r="D129" s="37"/>
      <c r="E129" s="164" t="str">
        <f t="shared" si="3"/>
        <v>2016/34</v>
      </c>
      <c r="F129" s="164"/>
      <c r="G129" s="144">
        <f t="shared" si="4"/>
        <v>42604</v>
      </c>
      <c r="H129" s="144"/>
      <c r="I129" s="17"/>
      <c r="J129" s="17"/>
      <c r="K129" s="17"/>
    </row>
    <row r="130" spans="1:11" hidden="1" x14ac:dyDescent="0.2">
      <c r="A130" s="171"/>
      <c r="B130" s="37">
        <v>2016</v>
      </c>
      <c r="C130" s="37">
        <v>35</v>
      </c>
      <c r="D130" s="37"/>
      <c r="E130" s="164" t="str">
        <f t="shared" si="3"/>
        <v>2016/35</v>
      </c>
      <c r="F130" s="164"/>
      <c r="G130" s="144">
        <f t="shared" si="4"/>
        <v>42611</v>
      </c>
      <c r="H130" s="144"/>
      <c r="I130" s="17"/>
      <c r="J130" s="17"/>
      <c r="K130" s="17"/>
    </row>
    <row r="131" spans="1:11" hidden="1" x14ac:dyDescent="0.2">
      <c r="A131" s="171"/>
      <c r="B131" s="37">
        <v>2016</v>
      </c>
      <c r="C131" s="37">
        <v>36</v>
      </c>
      <c r="D131" s="37"/>
      <c r="E131" s="164" t="str">
        <f t="shared" si="3"/>
        <v>2016/36</v>
      </c>
      <c r="F131" s="164"/>
      <c r="G131" s="144">
        <f t="shared" si="4"/>
        <v>42618</v>
      </c>
      <c r="H131" s="144"/>
      <c r="I131" s="17"/>
      <c r="J131" s="17"/>
      <c r="K131" s="17"/>
    </row>
    <row r="132" spans="1:11" hidden="1" x14ac:dyDescent="0.2">
      <c r="A132" s="171"/>
      <c r="B132" s="37">
        <v>2016</v>
      </c>
      <c r="C132" s="37">
        <v>37</v>
      </c>
      <c r="D132" s="37"/>
      <c r="E132" s="164" t="str">
        <f t="shared" si="3"/>
        <v>2016/37</v>
      </c>
      <c r="F132" s="164"/>
      <c r="G132" s="144">
        <f t="shared" si="4"/>
        <v>42625</v>
      </c>
      <c r="H132" s="144"/>
      <c r="I132" s="17"/>
      <c r="J132" s="17"/>
      <c r="K132" s="17"/>
    </row>
    <row r="133" spans="1:11" hidden="1" x14ac:dyDescent="0.2">
      <c r="A133" s="171"/>
      <c r="B133" s="37">
        <v>2016</v>
      </c>
      <c r="C133" s="37">
        <v>38</v>
      </c>
      <c r="D133" s="37"/>
      <c r="E133" s="164" t="str">
        <f t="shared" si="3"/>
        <v>2016/38</v>
      </c>
      <c r="F133" s="164"/>
      <c r="G133" s="144">
        <f t="shared" si="4"/>
        <v>42632</v>
      </c>
      <c r="H133" s="144"/>
      <c r="I133" s="17"/>
      <c r="J133" s="17"/>
      <c r="K133" s="17"/>
    </row>
    <row r="134" spans="1:11" hidden="1" x14ac:dyDescent="0.2">
      <c r="A134" s="171"/>
      <c r="B134" s="37">
        <v>2016</v>
      </c>
      <c r="C134" s="37">
        <v>39</v>
      </c>
      <c r="D134" s="37"/>
      <c r="E134" s="164" t="str">
        <f t="shared" si="3"/>
        <v>2016/39</v>
      </c>
      <c r="F134" s="164"/>
      <c r="G134" s="144">
        <f t="shared" si="4"/>
        <v>42639</v>
      </c>
      <c r="H134" s="144"/>
      <c r="I134" s="17"/>
      <c r="J134" s="17"/>
      <c r="K134" s="17"/>
    </row>
    <row r="135" spans="1:11" hidden="1" x14ac:dyDescent="0.2">
      <c r="A135" s="171"/>
      <c r="B135" s="37">
        <v>2016</v>
      </c>
      <c r="C135" s="37">
        <v>40</v>
      </c>
      <c r="D135" s="37"/>
      <c r="E135" s="164" t="str">
        <f t="shared" si="3"/>
        <v>2016/40</v>
      </c>
      <c r="F135" s="164"/>
      <c r="G135" s="144">
        <f t="shared" si="4"/>
        <v>42646</v>
      </c>
      <c r="H135" s="144"/>
      <c r="I135" s="17"/>
      <c r="J135" s="17"/>
      <c r="K135" s="17"/>
    </row>
    <row r="136" spans="1:11" hidden="1" x14ac:dyDescent="0.2">
      <c r="A136" s="171"/>
      <c r="B136" s="37">
        <v>2016</v>
      </c>
      <c r="C136" s="37">
        <v>41</v>
      </c>
      <c r="D136" s="37"/>
      <c r="E136" s="164" t="str">
        <f t="shared" si="3"/>
        <v>2016/41</v>
      </c>
      <c r="F136" s="164"/>
      <c r="G136" s="144">
        <f t="shared" si="4"/>
        <v>42653</v>
      </c>
      <c r="H136" s="144"/>
      <c r="I136" s="17"/>
      <c r="J136" s="17"/>
      <c r="K136" s="17"/>
    </row>
    <row r="137" spans="1:11" hidden="1" x14ac:dyDescent="0.2">
      <c r="A137" s="171"/>
      <c r="B137" s="37">
        <v>2016</v>
      </c>
      <c r="C137" s="37">
        <v>42</v>
      </c>
      <c r="D137" s="37"/>
      <c r="E137" s="164" t="str">
        <f t="shared" si="3"/>
        <v>2016/42</v>
      </c>
      <c r="F137" s="164"/>
      <c r="G137" s="144">
        <f t="shared" si="4"/>
        <v>42660</v>
      </c>
      <c r="H137" s="144"/>
      <c r="I137" s="17"/>
      <c r="J137" s="17"/>
      <c r="K137" s="17"/>
    </row>
    <row r="138" spans="1:11" hidden="1" x14ac:dyDescent="0.2">
      <c r="A138" s="171"/>
      <c r="B138" s="37">
        <v>2016</v>
      </c>
      <c r="C138" s="37">
        <v>43</v>
      </c>
      <c r="D138" s="37"/>
      <c r="E138" s="164" t="str">
        <f t="shared" si="3"/>
        <v>2016/43</v>
      </c>
      <c r="F138" s="164"/>
      <c r="G138" s="144">
        <f t="shared" si="4"/>
        <v>42667</v>
      </c>
      <c r="H138" s="144"/>
      <c r="I138" s="17"/>
      <c r="J138" s="17"/>
      <c r="K138" s="17"/>
    </row>
    <row r="139" spans="1:11" hidden="1" x14ac:dyDescent="0.2">
      <c r="A139" s="171"/>
      <c r="B139" s="37">
        <v>2016</v>
      </c>
      <c r="C139" s="37">
        <v>44</v>
      </c>
      <c r="D139" s="37"/>
      <c r="E139" s="164" t="str">
        <f t="shared" si="3"/>
        <v>2016/44</v>
      </c>
      <c r="F139" s="164"/>
      <c r="G139" s="144">
        <f t="shared" si="4"/>
        <v>42674</v>
      </c>
      <c r="H139" s="144"/>
      <c r="I139" s="17"/>
      <c r="J139" s="17"/>
      <c r="K139" s="17"/>
    </row>
    <row r="140" spans="1:11" hidden="1" x14ac:dyDescent="0.2">
      <c r="A140" s="171"/>
      <c r="B140" s="37">
        <v>2016</v>
      </c>
      <c r="C140" s="37">
        <v>45</v>
      </c>
      <c r="D140" s="37"/>
      <c r="E140" s="164" t="str">
        <f t="shared" si="3"/>
        <v>2016/45</v>
      </c>
      <c r="F140" s="164"/>
      <c r="G140" s="144">
        <f t="shared" si="4"/>
        <v>42681</v>
      </c>
      <c r="H140" s="144"/>
      <c r="I140" s="17"/>
      <c r="J140" s="17"/>
      <c r="K140" s="17"/>
    </row>
    <row r="141" spans="1:11" hidden="1" x14ac:dyDescent="0.2">
      <c r="A141" s="171"/>
      <c r="B141" s="37">
        <v>2016</v>
      </c>
      <c r="C141" s="37">
        <v>46</v>
      </c>
      <c r="D141" s="37"/>
      <c r="E141" s="164" t="str">
        <f t="shared" si="3"/>
        <v>2016/46</v>
      </c>
      <c r="F141" s="164"/>
      <c r="G141" s="144">
        <f t="shared" si="4"/>
        <v>42688</v>
      </c>
      <c r="H141" s="144"/>
      <c r="I141" s="17"/>
      <c r="J141" s="17"/>
      <c r="K141" s="17"/>
    </row>
    <row r="142" spans="1:11" hidden="1" x14ac:dyDescent="0.2">
      <c r="A142" s="171"/>
      <c r="B142" s="37">
        <v>2016</v>
      </c>
      <c r="C142" s="37">
        <v>47</v>
      </c>
      <c r="D142" s="37"/>
      <c r="E142" s="164" t="str">
        <f t="shared" si="3"/>
        <v>2016/47</v>
      </c>
      <c r="F142" s="164"/>
      <c r="G142" s="144">
        <f t="shared" si="4"/>
        <v>42695</v>
      </c>
      <c r="H142" s="144"/>
      <c r="I142" s="17"/>
      <c r="J142" s="17"/>
      <c r="K142" s="17"/>
    </row>
    <row r="143" spans="1:11" hidden="1" x14ac:dyDescent="0.2">
      <c r="A143" s="171"/>
      <c r="B143" s="37">
        <v>2016</v>
      </c>
      <c r="C143" s="37">
        <v>48</v>
      </c>
      <c r="D143" s="37"/>
      <c r="E143" s="164" t="str">
        <f t="shared" si="3"/>
        <v>2016/48</v>
      </c>
      <c r="F143" s="164"/>
      <c r="G143" s="144">
        <f t="shared" si="4"/>
        <v>42702</v>
      </c>
      <c r="H143" s="144"/>
      <c r="I143" s="17"/>
      <c r="J143" s="17"/>
      <c r="K143" s="17"/>
    </row>
    <row r="144" spans="1:11" hidden="1" x14ac:dyDescent="0.2">
      <c r="A144" s="171"/>
      <c r="B144" s="37">
        <v>2016</v>
      </c>
      <c r="C144" s="37">
        <v>49</v>
      </c>
      <c r="D144" s="37"/>
      <c r="E144" s="164" t="str">
        <f t="shared" si="3"/>
        <v>2016/49</v>
      </c>
      <c r="F144" s="164"/>
      <c r="G144" s="144">
        <f t="shared" si="4"/>
        <v>42709</v>
      </c>
      <c r="H144" s="144"/>
      <c r="I144" s="17"/>
      <c r="J144" s="17"/>
      <c r="K144" s="17"/>
    </row>
    <row r="145" spans="1:11" hidden="1" x14ac:dyDescent="0.2">
      <c r="A145" s="171"/>
      <c r="B145" s="37">
        <v>2016</v>
      </c>
      <c r="C145" s="37">
        <v>50</v>
      </c>
      <c r="D145" s="37"/>
      <c r="E145" s="164" t="str">
        <f t="shared" si="3"/>
        <v>2016/50</v>
      </c>
      <c r="F145" s="164"/>
      <c r="G145" s="144">
        <f t="shared" si="4"/>
        <v>42716</v>
      </c>
      <c r="H145" s="144"/>
      <c r="I145" s="17"/>
      <c r="J145" s="17"/>
      <c r="K145" s="17"/>
    </row>
    <row r="146" spans="1:11" hidden="1" x14ac:dyDescent="0.2">
      <c r="A146" s="171"/>
      <c r="B146" s="37">
        <v>2016</v>
      </c>
      <c r="C146" s="37">
        <v>51</v>
      </c>
      <c r="D146" s="37"/>
      <c r="E146" s="164" t="str">
        <f t="shared" si="3"/>
        <v>2016/51</v>
      </c>
      <c r="F146" s="164"/>
      <c r="G146" s="144">
        <f t="shared" si="4"/>
        <v>42723</v>
      </c>
      <c r="H146" s="144"/>
      <c r="I146" s="17"/>
      <c r="J146" s="17"/>
      <c r="K146" s="17"/>
    </row>
    <row r="147" spans="1:11" hidden="1" x14ac:dyDescent="0.2">
      <c r="A147" s="171"/>
      <c r="B147" s="37">
        <v>2016</v>
      </c>
      <c r="C147" s="37">
        <v>52</v>
      </c>
      <c r="D147" s="37"/>
      <c r="E147" s="164" t="str">
        <f t="shared" si="3"/>
        <v>2016/52</v>
      </c>
      <c r="F147" s="164"/>
      <c r="G147" s="144">
        <f t="shared" si="4"/>
        <v>42730</v>
      </c>
      <c r="H147" s="144"/>
      <c r="I147" s="17"/>
      <c r="J147" s="17"/>
      <c r="K147" s="17"/>
    </row>
    <row r="148" spans="1:11" hidden="1" x14ac:dyDescent="0.2">
      <c r="A148" s="171"/>
      <c r="B148" s="37">
        <v>2017</v>
      </c>
      <c r="C148" s="37">
        <v>1</v>
      </c>
      <c r="D148" s="37"/>
      <c r="E148" s="164" t="str">
        <f t="shared" si="3"/>
        <v>2017/1</v>
      </c>
      <c r="F148" s="164"/>
      <c r="G148" s="144">
        <f t="shared" si="4"/>
        <v>42737</v>
      </c>
      <c r="H148" s="144"/>
      <c r="I148" s="17"/>
      <c r="J148" s="17"/>
      <c r="K148" s="17"/>
    </row>
    <row r="149" spans="1:11" hidden="1" x14ac:dyDescent="0.2">
      <c r="A149" s="171"/>
      <c r="B149" s="37">
        <v>2017</v>
      </c>
      <c r="C149" s="37">
        <v>2</v>
      </c>
      <c r="D149" s="37"/>
      <c r="E149" s="164" t="str">
        <f t="shared" si="3"/>
        <v>2017/2</v>
      </c>
      <c r="F149" s="164"/>
      <c r="G149" s="144">
        <f t="shared" si="4"/>
        <v>42744</v>
      </c>
      <c r="H149" s="144"/>
      <c r="I149" s="17"/>
      <c r="J149" s="17"/>
      <c r="K149" s="17"/>
    </row>
    <row r="150" spans="1:11" hidden="1" x14ac:dyDescent="0.2">
      <c r="A150" s="171"/>
      <c r="B150" s="37">
        <v>2017</v>
      </c>
      <c r="C150" s="37">
        <v>3</v>
      </c>
      <c r="D150" s="37"/>
      <c r="E150" s="164" t="str">
        <f t="shared" si="3"/>
        <v>2017/3</v>
      </c>
      <c r="F150" s="164"/>
      <c r="G150" s="144">
        <f t="shared" si="4"/>
        <v>42751</v>
      </c>
      <c r="H150" s="144"/>
      <c r="I150" s="17"/>
      <c r="J150" s="17"/>
      <c r="K150" s="17"/>
    </row>
    <row r="151" spans="1:11" hidden="1" x14ac:dyDescent="0.2">
      <c r="A151" s="171"/>
      <c r="B151" s="37">
        <v>2017</v>
      </c>
      <c r="C151" s="37">
        <v>4</v>
      </c>
      <c r="D151" s="37"/>
      <c r="E151" s="164" t="str">
        <f t="shared" si="3"/>
        <v>2017/4</v>
      </c>
      <c r="F151" s="164"/>
      <c r="G151" s="144">
        <f t="shared" si="4"/>
        <v>42758</v>
      </c>
      <c r="H151" s="144"/>
      <c r="I151" s="17"/>
      <c r="J151" s="17"/>
      <c r="K151" s="17"/>
    </row>
    <row r="152" spans="1:11" hidden="1" x14ac:dyDescent="0.2">
      <c r="A152" s="171"/>
      <c r="B152" s="37">
        <v>2017</v>
      </c>
      <c r="C152" s="37">
        <v>5</v>
      </c>
      <c r="D152" s="37"/>
      <c r="E152" s="164" t="str">
        <f t="shared" si="3"/>
        <v>2017/5</v>
      </c>
      <c r="F152" s="164"/>
      <c r="G152" s="144">
        <f t="shared" si="4"/>
        <v>42765</v>
      </c>
      <c r="H152" s="144"/>
      <c r="I152" s="17"/>
      <c r="J152" s="17"/>
      <c r="K152" s="17"/>
    </row>
    <row r="153" spans="1:11" hidden="1" x14ac:dyDescent="0.2">
      <c r="A153" s="171"/>
      <c r="B153" s="37">
        <v>2017</v>
      </c>
      <c r="C153" s="37">
        <v>6</v>
      </c>
      <c r="D153" s="37"/>
      <c r="E153" s="164" t="str">
        <f t="shared" si="3"/>
        <v>2017/6</v>
      </c>
      <c r="F153" s="164"/>
      <c r="G153" s="144">
        <f t="shared" si="4"/>
        <v>42772</v>
      </c>
      <c r="H153" s="144"/>
      <c r="I153" s="17"/>
      <c r="J153" s="17"/>
      <c r="K153" s="17"/>
    </row>
    <row r="154" spans="1:11" hidden="1" x14ac:dyDescent="0.2">
      <c r="A154" s="171"/>
      <c r="B154" s="37">
        <v>2017</v>
      </c>
      <c r="C154" s="37">
        <v>7</v>
      </c>
      <c r="D154" s="37"/>
      <c r="E154" s="164" t="str">
        <f t="shared" si="3"/>
        <v>2017/7</v>
      </c>
      <c r="F154" s="164"/>
      <c r="G154" s="144">
        <f t="shared" si="4"/>
        <v>42779</v>
      </c>
      <c r="H154" s="144"/>
      <c r="I154" s="17"/>
      <c r="J154" s="17"/>
      <c r="K154" s="17"/>
    </row>
    <row r="155" spans="1:11" hidden="1" x14ac:dyDescent="0.2">
      <c r="A155" s="171"/>
      <c r="B155" s="37">
        <v>2017</v>
      </c>
      <c r="C155" s="37">
        <v>8</v>
      </c>
      <c r="D155" s="37"/>
      <c r="E155" s="164" t="str">
        <f t="shared" si="3"/>
        <v>2017/8</v>
      </c>
      <c r="F155" s="164"/>
      <c r="G155" s="144">
        <f t="shared" si="4"/>
        <v>42786</v>
      </c>
      <c r="H155" s="144"/>
      <c r="I155" s="17"/>
      <c r="J155" s="17"/>
      <c r="K155" s="17"/>
    </row>
    <row r="156" spans="1:11" hidden="1" x14ac:dyDescent="0.2">
      <c r="A156" s="171"/>
      <c r="B156" s="37">
        <v>2017</v>
      </c>
      <c r="C156" s="37">
        <v>9</v>
      </c>
      <c r="D156" s="37"/>
      <c r="E156" s="164" t="str">
        <f t="shared" si="3"/>
        <v>2017/9</v>
      </c>
      <c r="F156" s="164"/>
      <c r="G156" s="144">
        <f t="shared" si="4"/>
        <v>42793</v>
      </c>
      <c r="H156" s="144"/>
      <c r="I156" s="17"/>
      <c r="J156" s="17"/>
      <c r="K156" s="17"/>
    </row>
    <row r="157" spans="1:11" hidden="1" x14ac:dyDescent="0.2">
      <c r="A157" s="171"/>
      <c r="B157" s="37">
        <v>2017</v>
      </c>
      <c r="C157" s="37">
        <v>10</v>
      </c>
      <c r="D157" s="37"/>
      <c r="E157" s="164" t="str">
        <f t="shared" si="3"/>
        <v>2017/10</v>
      </c>
      <c r="F157" s="164"/>
      <c r="G157" s="144">
        <f t="shared" si="4"/>
        <v>42800</v>
      </c>
      <c r="H157" s="144"/>
      <c r="I157" s="17"/>
      <c r="J157" s="17"/>
      <c r="K157" s="17"/>
    </row>
    <row r="158" spans="1:11" hidden="1" x14ac:dyDescent="0.2">
      <c r="A158" s="171"/>
      <c r="B158" s="37">
        <v>2017</v>
      </c>
      <c r="C158" s="37">
        <v>11</v>
      </c>
      <c r="D158" s="37"/>
      <c r="E158" s="164" t="str">
        <f t="shared" si="3"/>
        <v>2017/11</v>
      </c>
      <c r="F158" s="164"/>
      <c r="G158" s="144">
        <f t="shared" si="4"/>
        <v>42807</v>
      </c>
      <c r="H158" s="144"/>
      <c r="I158" s="17"/>
      <c r="J158" s="17"/>
      <c r="K158" s="17"/>
    </row>
    <row r="159" spans="1:11" hidden="1" x14ac:dyDescent="0.2">
      <c r="A159" s="171"/>
      <c r="B159" s="37">
        <v>2017</v>
      </c>
      <c r="C159" s="37">
        <v>12</v>
      </c>
      <c r="D159" s="37"/>
      <c r="E159" s="164" t="str">
        <f t="shared" si="3"/>
        <v>2017/12</v>
      </c>
      <c r="F159" s="164"/>
      <c r="G159" s="144">
        <f t="shared" si="4"/>
        <v>42814</v>
      </c>
      <c r="H159" s="144"/>
      <c r="I159" s="17"/>
      <c r="J159" s="17"/>
      <c r="K159" s="17"/>
    </row>
    <row r="160" spans="1:11" hidden="1" x14ac:dyDescent="0.2">
      <c r="A160" s="171"/>
      <c r="B160" s="37">
        <v>2017</v>
      </c>
      <c r="C160" s="37">
        <v>13</v>
      </c>
      <c r="D160" s="37"/>
      <c r="E160" s="164" t="str">
        <f t="shared" si="3"/>
        <v>2017/13</v>
      </c>
      <c r="F160" s="164"/>
      <c r="G160" s="144">
        <f t="shared" si="4"/>
        <v>42821</v>
      </c>
      <c r="H160" s="144"/>
      <c r="I160" s="17"/>
      <c r="J160" s="17"/>
      <c r="K160" s="17"/>
    </row>
    <row r="161" spans="1:11" hidden="1" x14ac:dyDescent="0.2">
      <c r="A161" s="171"/>
      <c r="B161" s="37">
        <v>2017</v>
      </c>
      <c r="C161" s="37">
        <v>14</v>
      </c>
      <c r="D161" s="37"/>
      <c r="E161" s="164" t="str">
        <f t="shared" si="3"/>
        <v>2017/14</v>
      </c>
      <c r="F161" s="164"/>
      <c r="G161" s="144">
        <f t="shared" si="4"/>
        <v>42828</v>
      </c>
      <c r="H161" s="144"/>
      <c r="I161" s="17"/>
      <c r="J161" s="17"/>
      <c r="K161" s="17"/>
    </row>
    <row r="162" spans="1:11" hidden="1" x14ac:dyDescent="0.2">
      <c r="A162" s="171"/>
      <c r="B162" s="37">
        <v>2017</v>
      </c>
      <c r="C162" s="37">
        <v>15</v>
      </c>
      <c r="D162" s="37"/>
      <c r="E162" s="164" t="str">
        <f t="shared" si="3"/>
        <v>2017/15</v>
      </c>
      <c r="F162" s="164"/>
      <c r="G162" s="144">
        <f t="shared" si="4"/>
        <v>42835</v>
      </c>
      <c r="H162" s="144"/>
      <c r="I162" s="17"/>
      <c r="J162" s="17"/>
      <c r="K162" s="17"/>
    </row>
    <row r="163" spans="1:11" hidden="1" x14ac:dyDescent="0.2">
      <c r="A163" s="171"/>
      <c r="B163" s="37">
        <v>2017</v>
      </c>
      <c r="C163" s="37">
        <v>16</v>
      </c>
      <c r="D163" s="37"/>
      <c r="E163" s="164" t="str">
        <f t="shared" si="3"/>
        <v>2017/16</v>
      </c>
      <c r="F163" s="164"/>
      <c r="G163" s="144">
        <f t="shared" si="4"/>
        <v>42842</v>
      </c>
      <c r="H163" s="144"/>
      <c r="I163" s="17"/>
      <c r="J163" s="17"/>
      <c r="K163" s="17"/>
    </row>
    <row r="164" spans="1:11" hidden="1" x14ac:dyDescent="0.2">
      <c r="A164" s="171"/>
      <c r="B164" s="37">
        <v>2017</v>
      </c>
      <c r="C164" s="37">
        <v>17</v>
      </c>
      <c r="D164" s="37"/>
      <c r="E164" s="164" t="str">
        <f t="shared" si="3"/>
        <v>2017/17</v>
      </c>
      <c r="F164" s="164"/>
      <c r="G164" s="144">
        <f t="shared" si="4"/>
        <v>42849</v>
      </c>
      <c r="H164" s="144"/>
      <c r="I164" s="17"/>
      <c r="J164" s="17"/>
      <c r="K164" s="17"/>
    </row>
    <row r="165" spans="1:11" hidden="1" x14ac:dyDescent="0.2">
      <c r="A165" s="171"/>
      <c r="B165" s="37">
        <v>2017</v>
      </c>
      <c r="C165" s="37">
        <v>18</v>
      </c>
      <c r="D165" s="37"/>
      <c r="E165" s="164" t="str">
        <f t="shared" si="3"/>
        <v>2017/18</v>
      </c>
      <c r="F165" s="164"/>
      <c r="G165" s="144">
        <f t="shared" si="4"/>
        <v>42856</v>
      </c>
      <c r="H165" s="144"/>
      <c r="I165" s="17"/>
      <c r="J165" s="17"/>
      <c r="K165" s="17"/>
    </row>
    <row r="166" spans="1:11" hidden="1" x14ac:dyDescent="0.2">
      <c r="A166" s="171"/>
      <c r="B166" s="37">
        <v>2017</v>
      </c>
      <c r="C166" s="37">
        <v>19</v>
      </c>
      <c r="D166" s="37"/>
      <c r="E166" s="164" t="str">
        <f t="shared" si="3"/>
        <v>2017/19</v>
      </c>
      <c r="F166" s="164"/>
      <c r="G166" s="144">
        <f t="shared" si="4"/>
        <v>42863</v>
      </c>
      <c r="H166" s="144"/>
      <c r="I166" s="17"/>
      <c r="J166" s="17"/>
      <c r="K166" s="17"/>
    </row>
    <row r="167" spans="1:11" hidden="1" x14ac:dyDescent="0.2">
      <c r="A167" s="171"/>
      <c r="B167" s="37">
        <v>2017</v>
      </c>
      <c r="C167" s="37">
        <v>20</v>
      </c>
      <c r="D167" s="37"/>
      <c r="E167" s="164" t="str">
        <f t="shared" si="3"/>
        <v>2017/20</v>
      </c>
      <c r="F167" s="164"/>
      <c r="G167" s="144">
        <f t="shared" si="4"/>
        <v>42870</v>
      </c>
      <c r="H167" s="144"/>
      <c r="I167" s="17"/>
      <c r="J167" s="17"/>
      <c r="K167" s="17"/>
    </row>
    <row r="168" spans="1:11" hidden="1" x14ac:dyDescent="0.2">
      <c r="A168" s="171"/>
      <c r="B168" s="37">
        <v>2017</v>
      </c>
      <c r="C168" s="37">
        <v>21</v>
      </c>
      <c r="D168" s="37"/>
      <c r="E168" s="164" t="str">
        <f t="shared" si="3"/>
        <v>2017/21</v>
      </c>
      <c r="F168" s="164"/>
      <c r="G168" s="144">
        <f t="shared" si="4"/>
        <v>42877</v>
      </c>
      <c r="H168" s="144"/>
    </row>
    <row r="169" spans="1:11" hidden="1" x14ac:dyDescent="0.2">
      <c r="A169" s="171"/>
      <c r="B169" s="37">
        <v>2017</v>
      </c>
      <c r="C169" s="37">
        <v>22</v>
      </c>
      <c r="D169" s="37"/>
      <c r="E169" s="164" t="str">
        <f t="shared" si="3"/>
        <v>2017/22</v>
      </c>
      <c r="F169" s="164"/>
      <c r="G169" s="144">
        <f t="shared" si="4"/>
        <v>42884</v>
      </c>
      <c r="H169" s="144"/>
    </row>
    <row r="170" spans="1:11" hidden="1" x14ac:dyDescent="0.2">
      <c r="A170" s="171"/>
      <c r="B170" s="37">
        <v>2017</v>
      </c>
      <c r="C170" s="37">
        <v>23</v>
      </c>
      <c r="D170" s="37"/>
      <c r="E170" s="164" t="str">
        <f t="shared" ref="E170:E233" si="5">B170&amp;"/"&amp;C170</f>
        <v>2017/23</v>
      </c>
      <c r="F170" s="164"/>
      <c r="G170" s="144">
        <f t="shared" si="4"/>
        <v>42891</v>
      </c>
      <c r="H170" s="144"/>
    </row>
    <row r="171" spans="1:11" hidden="1" x14ac:dyDescent="0.2">
      <c r="A171" s="171"/>
      <c r="B171" s="37">
        <v>2017</v>
      </c>
      <c r="C171" s="37">
        <v>24</v>
      </c>
      <c r="D171" s="37"/>
      <c r="E171" s="164" t="str">
        <f t="shared" si="5"/>
        <v>2017/24</v>
      </c>
      <c r="F171" s="164"/>
      <c r="G171" s="144">
        <f t="shared" si="4"/>
        <v>42898</v>
      </c>
      <c r="H171" s="144"/>
    </row>
    <row r="172" spans="1:11" hidden="1" x14ac:dyDescent="0.2">
      <c r="A172" s="171"/>
      <c r="B172" s="37">
        <v>2017</v>
      </c>
      <c r="C172" s="37">
        <v>25</v>
      </c>
      <c r="D172" s="37"/>
      <c r="E172" s="164" t="str">
        <f t="shared" si="5"/>
        <v>2017/25</v>
      </c>
      <c r="F172" s="164"/>
      <c r="G172" s="144">
        <f t="shared" ref="G172:G235" si="6">G171+7</f>
        <v>42905</v>
      </c>
      <c r="H172" s="144"/>
    </row>
    <row r="173" spans="1:11" hidden="1" x14ac:dyDescent="0.2">
      <c r="A173" s="171"/>
      <c r="B173" s="37">
        <v>2017</v>
      </c>
      <c r="C173" s="37">
        <v>26</v>
      </c>
      <c r="D173" s="37"/>
      <c r="E173" s="164" t="str">
        <f t="shared" si="5"/>
        <v>2017/26</v>
      </c>
      <c r="F173" s="164"/>
      <c r="G173" s="144">
        <f t="shared" si="6"/>
        <v>42912</v>
      </c>
      <c r="H173" s="144"/>
    </row>
    <row r="174" spans="1:11" hidden="1" x14ac:dyDescent="0.2">
      <c r="A174" s="171"/>
      <c r="B174" s="37">
        <v>2017</v>
      </c>
      <c r="C174" s="37">
        <v>27</v>
      </c>
      <c r="D174" s="37"/>
      <c r="E174" s="164" t="str">
        <f t="shared" si="5"/>
        <v>2017/27</v>
      </c>
      <c r="F174" s="164"/>
      <c r="G174" s="144">
        <f t="shared" si="6"/>
        <v>42919</v>
      </c>
      <c r="H174" s="144"/>
    </row>
    <row r="175" spans="1:11" hidden="1" x14ac:dyDescent="0.2">
      <c r="A175" s="171"/>
      <c r="B175" s="37">
        <v>2017</v>
      </c>
      <c r="C175" s="37">
        <v>28</v>
      </c>
      <c r="D175" s="37"/>
      <c r="E175" s="164" t="str">
        <f t="shared" si="5"/>
        <v>2017/28</v>
      </c>
      <c r="F175" s="164"/>
      <c r="G175" s="144">
        <f t="shared" si="6"/>
        <v>42926</v>
      </c>
      <c r="H175" s="144"/>
    </row>
    <row r="176" spans="1:11" hidden="1" x14ac:dyDescent="0.2">
      <c r="A176" s="171"/>
      <c r="B176" s="37">
        <v>2017</v>
      </c>
      <c r="C176" s="37">
        <v>29</v>
      </c>
      <c r="D176" s="37"/>
      <c r="E176" s="164" t="str">
        <f t="shared" si="5"/>
        <v>2017/29</v>
      </c>
      <c r="F176" s="164"/>
      <c r="G176" s="144">
        <f t="shared" si="6"/>
        <v>42933</v>
      </c>
      <c r="H176" s="144"/>
    </row>
    <row r="177" spans="1:8" hidden="1" x14ac:dyDescent="0.2">
      <c r="A177" s="171"/>
      <c r="B177" s="37">
        <v>2017</v>
      </c>
      <c r="C177" s="37">
        <v>30</v>
      </c>
      <c r="D177" s="37"/>
      <c r="E177" s="164" t="str">
        <f t="shared" si="5"/>
        <v>2017/30</v>
      </c>
      <c r="F177" s="164"/>
      <c r="G177" s="144">
        <f t="shared" si="6"/>
        <v>42940</v>
      </c>
      <c r="H177" s="144"/>
    </row>
    <row r="178" spans="1:8" hidden="1" x14ac:dyDescent="0.2">
      <c r="A178" s="171"/>
      <c r="B178" s="37">
        <v>2017</v>
      </c>
      <c r="C178" s="37">
        <v>31</v>
      </c>
      <c r="D178" s="37"/>
      <c r="E178" s="164" t="str">
        <f t="shared" si="5"/>
        <v>2017/31</v>
      </c>
      <c r="F178" s="164"/>
      <c r="G178" s="144">
        <f t="shared" si="6"/>
        <v>42947</v>
      </c>
      <c r="H178" s="144"/>
    </row>
    <row r="179" spans="1:8" hidden="1" x14ac:dyDescent="0.2">
      <c r="A179" s="171"/>
      <c r="B179" s="37">
        <v>2017</v>
      </c>
      <c r="C179" s="37">
        <v>32</v>
      </c>
      <c r="D179" s="37"/>
      <c r="E179" s="164" t="str">
        <f t="shared" si="5"/>
        <v>2017/32</v>
      </c>
      <c r="F179" s="164"/>
      <c r="G179" s="144">
        <f t="shared" si="6"/>
        <v>42954</v>
      </c>
      <c r="H179" s="144"/>
    </row>
    <row r="180" spans="1:8" hidden="1" x14ac:dyDescent="0.2">
      <c r="A180" s="171"/>
      <c r="B180" s="37">
        <v>2017</v>
      </c>
      <c r="C180" s="37">
        <v>33</v>
      </c>
      <c r="D180" s="37"/>
      <c r="E180" s="164" t="str">
        <f t="shared" si="5"/>
        <v>2017/33</v>
      </c>
      <c r="F180" s="164"/>
      <c r="G180" s="144">
        <f t="shared" si="6"/>
        <v>42961</v>
      </c>
      <c r="H180" s="144"/>
    </row>
    <row r="181" spans="1:8" hidden="1" x14ac:dyDescent="0.2">
      <c r="A181" s="171"/>
      <c r="B181" s="37">
        <v>2017</v>
      </c>
      <c r="C181" s="37">
        <v>34</v>
      </c>
      <c r="D181" s="37"/>
      <c r="E181" s="164" t="str">
        <f t="shared" si="5"/>
        <v>2017/34</v>
      </c>
      <c r="F181" s="164"/>
      <c r="G181" s="144">
        <f t="shared" si="6"/>
        <v>42968</v>
      </c>
      <c r="H181" s="144"/>
    </row>
    <row r="182" spans="1:8" hidden="1" x14ac:dyDescent="0.2">
      <c r="A182" s="171"/>
      <c r="B182" s="37">
        <v>2017</v>
      </c>
      <c r="C182" s="37">
        <v>35</v>
      </c>
      <c r="D182" s="37"/>
      <c r="E182" s="164" t="str">
        <f t="shared" si="5"/>
        <v>2017/35</v>
      </c>
      <c r="F182" s="164"/>
      <c r="G182" s="144">
        <f t="shared" si="6"/>
        <v>42975</v>
      </c>
      <c r="H182" s="144"/>
    </row>
    <row r="183" spans="1:8" hidden="1" x14ac:dyDescent="0.2">
      <c r="A183" s="171"/>
      <c r="B183" s="37">
        <v>2017</v>
      </c>
      <c r="C183" s="37">
        <v>36</v>
      </c>
      <c r="D183" s="37"/>
      <c r="E183" s="164" t="str">
        <f t="shared" si="5"/>
        <v>2017/36</v>
      </c>
      <c r="F183" s="164"/>
      <c r="G183" s="144">
        <f t="shared" si="6"/>
        <v>42982</v>
      </c>
      <c r="H183" s="144"/>
    </row>
    <row r="184" spans="1:8" hidden="1" x14ac:dyDescent="0.2">
      <c r="A184" s="171"/>
      <c r="B184" s="37">
        <v>2017</v>
      </c>
      <c r="C184" s="37">
        <v>37</v>
      </c>
      <c r="D184" s="37"/>
      <c r="E184" s="164" t="str">
        <f t="shared" si="5"/>
        <v>2017/37</v>
      </c>
      <c r="F184" s="164"/>
      <c r="G184" s="144">
        <f t="shared" si="6"/>
        <v>42989</v>
      </c>
      <c r="H184" s="144"/>
    </row>
    <row r="185" spans="1:8" hidden="1" x14ac:dyDescent="0.2">
      <c r="A185" s="171"/>
      <c r="B185" s="37">
        <v>2017</v>
      </c>
      <c r="C185" s="37">
        <v>38</v>
      </c>
      <c r="D185" s="37"/>
      <c r="E185" s="164" t="str">
        <f t="shared" si="5"/>
        <v>2017/38</v>
      </c>
      <c r="F185" s="164"/>
      <c r="G185" s="144">
        <f t="shared" si="6"/>
        <v>42996</v>
      </c>
      <c r="H185" s="144"/>
    </row>
    <row r="186" spans="1:8" hidden="1" x14ac:dyDescent="0.2">
      <c r="A186" s="171"/>
      <c r="B186" s="37">
        <v>2017</v>
      </c>
      <c r="C186" s="37">
        <v>39</v>
      </c>
      <c r="D186" s="37"/>
      <c r="E186" s="164" t="str">
        <f t="shared" si="5"/>
        <v>2017/39</v>
      </c>
      <c r="F186" s="164"/>
      <c r="G186" s="144">
        <f t="shared" si="6"/>
        <v>43003</v>
      </c>
      <c r="H186" s="144"/>
    </row>
    <row r="187" spans="1:8" hidden="1" x14ac:dyDescent="0.2">
      <c r="A187" s="171"/>
      <c r="B187" s="37">
        <v>2017</v>
      </c>
      <c r="C187" s="37">
        <v>40</v>
      </c>
      <c r="D187" s="37"/>
      <c r="E187" s="164" t="str">
        <f t="shared" si="5"/>
        <v>2017/40</v>
      </c>
      <c r="F187" s="164"/>
      <c r="G187" s="144">
        <f t="shared" si="6"/>
        <v>43010</v>
      </c>
      <c r="H187" s="144"/>
    </row>
    <row r="188" spans="1:8" hidden="1" x14ac:dyDescent="0.2">
      <c r="A188" s="171"/>
      <c r="B188" s="37">
        <v>2017</v>
      </c>
      <c r="C188" s="37">
        <v>41</v>
      </c>
      <c r="D188" s="37"/>
      <c r="E188" s="164" t="str">
        <f t="shared" si="5"/>
        <v>2017/41</v>
      </c>
      <c r="F188" s="164"/>
      <c r="G188" s="144">
        <f t="shared" si="6"/>
        <v>43017</v>
      </c>
      <c r="H188" s="144"/>
    </row>
    <row r="189" spans="1:8" hidden="1" x14ac:dyDescent="0.2">
      <c r="A189" s="171"/>
      <c r="B189" s="37">
        <v>2017</v>
      </c>
      <c r="C189" s="37">
        <v>42</v>
      </c>
      <c r="D189" s="37"/>
      <c r="E189" s="164" t="str">
        <f t="shared" si="5"/>
        <v>2017/42</v>
      </c>
      <c r="F189" s="164"/>
      <c r="G189" s="144">
        <f t="shared" si="6"/>
        <v>43024</v>
      </c>
      <c r="H189" s="144"/>
    </row>
    <row r="190" spans="1:8" hidden="1" x14ac:dyDescent="0.2">
      <c r="A190" s="171"/>
      <c r="B190" s="37">
        <v>2017</v>
      </c>
      <c r="C190" s="37">
        <v>43</v>
      </c>
      <c r="D190" s="37"/>
      <c r="E190" s="164" t="str">
        <f t="shared" si="5"/>
        <v>2017/43</v>
      </c>
      <c r="F190" s="164"/>
      <c r="G190" s="144">
        <f t="shared" si="6"/>
        <v>43031</v>
      </c>
      <c r="H190" s="144"/>
    </row>
    <row r="191" spans="1:8" hidden="1" x14ac:dyDescent="0.2">
      <c r="A191" s="171"/>
      <c r="B191" s="37">
        <v>2017</v>
      </c>
      <c r="C191" s="37">
        <v>44</v>
      </c>
      <c r="D191" s="37"/>
      <c r="E191" s="164" t="str">
        <f t="shared" si="5"/>
        <v>2017/44</v>
      </c>
      <c r="F191" s="164"/>
      <c r="G191" s="144">
        <f t="shared" si="6"/>
        <v>43038</v>
      </c>
      <c r="H191" s="144"/>
    </row>
    <row r="192" spans="1:8" hidden="1" x14ac:dyDescent="0.2">
      <c r="A192" s="171"/>
      <c r="B192" s="37">
        <v>2017</v>
      </c>
      <c r="C192" s="37">
        <v>45</v>
      </c>
      <c r="D192" s="37"/>
      <c r="E192" s="164" t="str">
        <f t="shared" si="5"/>
        <v>2017/45</v>
      </c>
      <c r="F192" s="164"/>
      <c r="G192" s="144">
        <f t="shared" si="6"/>
        <v>43045</v>
      </c>
      <c r="H192" s="144"/>
    </row>
    <row r="193" spans="1:8" hidden="1" x14ac:dyDescent="0.2">
      <c r="A193" s="171"/>
      <c r="B193" s="37">
        <v>2017</v>
      </c>
      <c r="C193" s="37">
        <v>46</v>
      </c>
      <c r="D193" s="37"/>
      <c r="E193" s="164" t="str">
        <f t="shared" si="5"/>
        <v>2017/46</v>
      </c>
      <c r="F193" s="164"/>
      <c r="G193" s="144">
        <f t="shared" si="6"/>
        <v>43052</v>
      </c>
      <c r="H193" s="144"/>
    </row>
    <row r="194" spans="1:8" hidden="1" x14ac:dyDescent="0.2">
      <c r="A194" s="171"/>
      <c r="B194" s="37">
        <v>2017</v>
      </c>
      <c r="C194" s="37">
        <v>47</v>
      </c>
      <c r="D194" s="37"/>
      <c r="E194" s="164" t="str">
        <f t="shared" si="5"/>
        <v>2017/47</v>
      </c>
      <c r="F194" s="164"/>
      <c r="G194" s="144">
        <f t="shared" si="6"/>
        <v>43059</v>
      </c>
      <c r="H194" s="144"/>
    </row>
    <row r="195" spans="1:8" hidden="1" x14ac:dyDescent="0.2">
      <c r="A195" s="171"/>
      <c r="B195" s="37">
        <v>2017</v>
      </c>
      <c r="C195" s="37">
        <v>48</v>
      </c>
      <c r="D195" s="37"/>
      <c r="E195" s="164" t="str">
        <f t="shared" si="5"/>
        <v>2017/48</v>
      </c>
      <c r="F195" s="164"/>
      <c r="G195" s="144">
        <f t="shared" si="6"/>
        <v>43066</v>
      </c>
      <c r="H195" s="144"/>
    </row>
    <row r="196" spans="1:8" hidden="1" x14ac:dyDescent="0.2">
      <c r="A196" s="171"/>
      <c r="B196" s="37">
        <v>2017</v>
      </c>
      <c r="C196" s="37">
        <v>49</v>
      </c>
      <c r="D196" s="37"/>
      <c r="E196" s="164" t="str">
        <f t="shared" si="5"/>
        <v>2017/49</v>
      </c>
      <c r="F196" s="164"/>
      <c r="G196" s="144">
        <f t="shared" si="6"/>
        <v>43073</v>
      </c>
      <c r="H196" s="144"/>
    </row>
    <row r="197" spans="1:8" hidden="1" x14ac:dyDescent="0.2">
      <c r="A197" s="171"/>
      <c r="B197" s="37">
        <v>2017</v>
      </c>
      <c r="C197" s="37">
        <v>50</v>
      </c>
      <c r="D197" s="37"/>
      <c r="E197" s="164" t="str">
        <f t="shared" si="5"/>
        <v>2017/50</v>
      </c>
      <c r="F197" s="164"/>
      <c r="G197" s="144">
        <f t="shared" si="6"/>
        <v>43080</v>
      </c>
      <c r="H197" s="144"/>
    </row>
    <row r="198" spans="1:8" hidden="1" x14ac:dyDescent="0.2">
      <c r="A198" s="171"/>
      <c r="B198" s="37">
        <v>2017</v>
      </c>
      <c r="C198" s="37">
        <v>51</v>
      </c>
      <c r="D198" s="37"/>
      <c r="E198" s="164" t="str">
        <f t="shared" si="5"/>
        <v>2017/51</v>
      </c>
      <c r="F198" s="164"/>
      <c r="G198" s="144">
        <f t="shared" si="6"/>
        <v>43087</v>
      </c>
      <c r="H198" s="144"/>
    </row>
    <row r="199" spans="1:8" hidden="1" x14ac:dyDescent="0.2">
      <c r="A199" s="171"/>
      <c r="B199" s="37">
        <v>2017</v>
      </c>
      <c r="C199" s="37">
        <v>52</v>
      </c>
      <c r="D199" s="37"/>
      <c r="E199" s="164" t="str">
        <f t="shared" si="5"/>
        <v>2017/52</v>
      </c>
      <c r="F199" s="164"/>
      <c r="G199" s="144">
        <f t="shared" si="6"/>
        <v>43094</v>
      </c>
      <c r="H199" s="144"/>
    </row>
    <row r="200" spans="1:8" hidden="1" x14ac:dyDescent="0.2">
      <c r="A200" s="171"/>
      <c r="B200" s="37">
        <v>2018</v>
      </c>
      <c r="C200" s="37">
        <v>1</v>
      </c>
      <c r="D200" s="37"/>
      <c r="E200" s="164" t="str">
        <f t="shared" si="5"/>
        <v>2018/1</v>
      </c>
      <c r="F200" s="164"/>
      <c r="G200" s="144">
        <f t="shared" si="6"/>
        <v>43101</v>
      </c>
      <c r="H200" s="144"/>
    </row>
    <row r="201" spans="1:8" hidden="1" x14ac:dyDescent="0.2">
      <c r="A201" s="171"/>
      <c r="B201" s="37">
        <v>2018</v>
      </c>
      <c r="C201" s="37">
        <v>2</v>
      </c>
      <c r="D201" s="37"/>
      <c r="E201" s="164" t="str">
        <f t="shared" si="5"/>
        <v>2018/2</v>
      </c>
      <c r="F201" s="164"/>
      <c r="G201" s="144">
        <f t="shared" si="6"/>
        <v>43108</v>
      </c>
      <c r="H201" s="144"/>
    </row>
    <row r="202" spans="1:8" hidden="1" x14ac:dyDescent="0.2">
      <c r="A202" s="171"/>
      <c r="B202" s="37">
        <v>2018</v>
      </c>
      <c r="C202" s="37">
        <v>3</v>
      </c>
      <c r="D202" s="37"/>
      <c r="E202" s="164" t="str">
        <f t="shared" si="5"/>
        <v>2018/3</v>
      </c>
      <c r="F202" s="164"/>
      <c r="G202" s="144">
        <f t="shared" si="6"/>
        <v>43115</v>
      </c>
      <c r="H202" s="144"/>
    </row>
    <row r="203" spans="1:8" hidden="1" x14ac:dyDescent="0.2">
      <c r="A203" s="171"/>
      <c r="B203" s="37">
        <v>2018</v>
      </c>
      <c r="C203" s="37">
        <v>4</v>
      </c>
      <c r="D203" s="37"/>
      <c r="E203" s="164" t="str">
        <f t="shared" si="5"/>
        <v>2018/4</v>
      </c>
      <c r="F203" s="164"/>
      <c r="G203" s="144">
        <f t="shared" si="6"/>
        <v>43122</v>
      </c>
      <c r="H203" s="144"/>
    </row>
    <row r="204" spans="1:8" hidden="1" x14ac:dyDescent="0.2">
      <c r="A204" s="171"/>
      <c r="B204" s="37">
        <v>2018</v>
      </c>
      <c r="C204" s="37">
        <v>5</v>
      </c>
      <c r="D204" s="37"/>
      <c r="E204" s="164" t="str">
        <f t="shared" si="5"/>
        <v>2018/5</v>
      </c>
      <c r="F204" s="164"/>
      <c r="G204" s="144">
        <f t="shared" si="6"/>
        <v>43129</v>
      </c>
      <c r="H204" s="144"/>
    </row>
    <row r="205" spans="1:8" hidden="1" x14ac:dyDescent="0.2">
      <c r="A205" s="171"/>
      <c r="B205" s="37">
        <v>2018</v>
      </c>
      <c r="C205" s="37">
        <v>6</v>
      </c>
      <c r="D205" s="37"/>
      <c r="E205" s="164" t="str">
        <f t="shared" si="5"/>
        <v>2018/6</v>
      </c>
      <c r="F205" s="164"/>
      <c r="G205" s="144">
        <f t="shared" si="6"/>
        <v>43136</v>
      </c>
      <c r="H205" s="144"/>
    </row>
    <row r="206" spans="1:8" hidden="1" x14ac:dyDescent="0.2">
      <c r="A206" s="171"/>
      <c r="B206" s="37">
        <v>2018</v>
      </c>
      <c r="C206" s="37">
        <v>7</v>
      </c>
      <c r="D206" s="37"/>
      <c r="E206" s="164" t="str">
        <f t="shared" si="5"/>
        <v>2018/7</v>
      </c>
      <c r="F206" s="164"/>
      <c r="G206" s="144">
        <f t="shared" si="6"/>
        <v>43143</v>
      </c>
      <c r="H206" s="144"/>
    </row>
    <row r="207" spans="1:8" hidden="1" x14ac:dyDescent="0.2">
      <c r="A207" s="171"/>
      <c r="B207" s="37">
        <v>2018</v>
      </c>
      <c r="C207" s="37">
        <v>8</v>
      </c>
      <c r="D207" s="37"/>
      <c r="E207" s="164" t="str">
        <f t="shared" si="5"/>
        <v>2018/8</v>
      </c>
      <c r="F207" s="164"/>
      <c r="G207" s="144">
        <f t="shared" si="6"/>
        <v>43150</v>
      </c>
      <c r="H207" s="144"/>
    </row>
    <row r="208" spans="1:8" hidden="1" x14ac:dyDescent="0.2">
      <c r="A208" s="171"/>
      <c r="B208" s="37">
        <v>2018</v>
      </c>
      <c r="C208" s="37">
        <v>9</v>
      </c>
      <c r="D208" s="37"/>
      <c r="E208" s="164" t="str">
        <f t="shared" si="5"/>
        <v>2018/9</v>
      </c>
      <c r="F208" s="164"/>
      <c r="G208" s="144">
        <f t="shared" si="6"/>
        <v>43157</v>
      </c>
      <c r="H208" s="144"/>
    </row>
    <row r="209" spans="1:8" hidden="1" x14ac:dyDescent="0.2">
      <c r="A209" s="171"/>
      <c r="B209" s="37">
        <v>2018</v>
      </c>
      <c r="C209" s="37">
        <v>10</v>
      </c>
      <c r="D209" s="37"/>
      <c r="E209" s="164" t="str">
        <f t="shared" si="5"/>
        <v>2018/10</v>
      </c>
      <c r="F209" s="164"/>
      <c r="G209" s="144">
        <f t="shared" si="6"/>
        <v>43164</v>
      </c>
      <c r="H209" s="144"/>
    </row>
    <row r="210" spans="1:8" hidden="1" x14ac:dyDescent="0.2">
      <c r="A210" s="171"/>
      <c r="B210" s="37">
        <v>2018</v>
      </c>
      <c r="C210" s="37">
        <v>11</v>
      </c>
      <c r="D210" s="37"/>
      <c r="E210" s="164" t="str">
        <f t="shared" si="5"/>
        <v>2018/11</v>
      </c>
      <c r="F210" s="164"/>
      <c r="G210" s="144">
        <f t="shared" si="6"/>
        <v>43171</v>
      </c>
      <c r="H210" s="144"/>
    </row>
    <row r="211" spans="1:8" hidden="1" x14ac:dyDescent="0.2">
      <c r="A211" s="171"/>
      <c r="B211" s="37">
        <v>2018</v>
      </c>
      <c r="C211" s="37">
        <v>12</v>
      </c>
      <c r="D211" s="37"/>
      <c r="E211" s="164" t="str">
        <f t="shared" si="5"/>
        <v>2018/12</v>
      </c>
      <c r="F211" s="164"/>
      <c r="G211" s="144">
        <f t="shared" si="6"/>
        <v>43178</v>
      </c>
      <c r="H211" s="144"/>
    </row>
    <row r="212" spans="1:8" hidden="1" x14ac:dyDescent="0.2">
      <c r="A212" s="171"/>
      <c r="B212" s="37">
        <v>2018</v>
      </c>
      <c r="C212" s="37">
        <v>13</v>
      </c>
      <c r="D212" s="37"/>
      <c r="E212" s="164" t="str">
        <f t="shared" si="5"/>
        <v>2018/13</v>
      </c>
      <c r="F212" s="164"/>
      <c r="G212" s="144">
        <f t="shared" si="6"/>
        <v>43185</v>
      </c>
      <c r="H212" s="144"/>
    </row>
    <row r="213" spans="1:8" hidden="1" x14ac:dyDescent="0.2">
      <c r="A213" s="171"/>
      <c r="B213" s="37">
        <v>2018</v>
      </c>
      <c r="C213" s="37">
        <v>14</v>
      </c>
      <c r="D213" s="37"/>
      <c r="E213" s="164" t="str">
        <f t="shared" si="5"/>
        <v>2018/14</v>
      </c>
      <c r="F213" s="164"/>
      <c r="G213" s="144">
        <f t="shared" si="6"/>
        <v>43192</v>
      </c>
      <c r="H213" s="144"/>
    </row>
    <row r="214" spans="1:8" hidden="1" x14ac:dyDescent="0.2">
      <c r="A214" s="171"/>
      <c r="B214" s="37">
        <v>2018</v>
      </c>
      <c r="C214" s="37">
        <v>15</v>
      </c>
      <c r="D214" s="37"/>
      <c r="E214" s="164" t="str">
        <f t="shared" si="5"/>
        <v>2018/15</v>
      </c>
      <c r="F214" s="164"/>
      <c r="G214" s="144">
        <f t="shared" si="6"/>
        <v>43199</v>
      </c>
      <c r="H214" s="144"/>
    </row>
    <row r="215" spans="1:8" hidden="1" x14ac:dyDescent="0.2">
      <c r="A215" s="171"/>
      <c r="B215" s="37">
        <v>2018</v>
      </c>
      <c r="C215" s="37">
        <v>16</v>
      </c>
      <c r="D215" s="37"/>
      <c r="E215" s="164" t="str">
        <f t="shared" si="5"/>
        <v>2018/16</v>
      </c>
      <c r="F215" s="164"/>
      <c r="G215" s="144">
        <f t="shared" si="6"/>
        <v>43206</v>
      </c>
      <c r="H215" s="144"/>
    </row>
    <row r="216" spans="1:8" hidden="1" x14ac:dyDescent="0.2">
      <c r="A216" s="171"/>
      <c r="B216" s="37">
        <v>2018</v>
      </c>
      <c r="C216" s="37">
        <v>17</v>
      </c>
      <c r="D216" s="37"/>
      <c r="E216" s="164" t="str">
        <f t="shared" si="5"/>
        <v>2018/17</v>
      </c>
      <c r="F216" s="164"/>
      <c r="G216" s="144">
        <f t="shared" si="6"/>
        <v>43213</v>
      </c>
      <c r="H216" s="144"/>
    </row>
    <row r="217" spans="1:8" hidden="1" x14ac:dyDescent="0.2">
      <c r="A217" s="171"/>
      <c r="B217" s="37">
        <v>2018</v>
      </c>
      <c r="C217" s="37">
        <v>18</v>
      </c>
      <c r="D217" s="37"/>
      <c r="E217" s="164" t="str">
        <f t="shared" si="5"/>
        <v>2018/18</v>
      </c>
      <c r="F217" s="164"/>
      <c r="G217" s="144">
        <f t="shared" si="6"/>
        <v>43220</v>
      </c>
      <c r="H217" s="144"/>
    </row>
    <row r="218" spans="1:8" hidden="1" x14ac:dyDescent="0.2">
      <c r="A218" s="171"/>
      <c r="B218" s="37">
        <v>2018</v>
      </c>
      <c r="C218" s="37">
        <v>19</v>
      </c>
      <c r="D218" s="37"/>
      <c r="E218" s="164" t="str">
        <f t="shared" si="5"/>
        <v>2018/19</v>
      </c>
      <c r="F218" s="164"/>
      <c r="G218" s="144">
        <f t="shared" si="6"/>
        <v>43227</v>
      </c>
      <c r="H218" s="144"/>
    </row>
    <row r="219" spans="1:8" hidden="1" x14ac:dyDescent="0.2">
      <c r="A219" s="171"/>
      <c r="B219" s="37">
        <v>2018</v>
      </c>
      <c r="C219" s="37">
        <v>20</v>
      </c>
      <c r="D219" s="37"/>
      <c r="E219" s="164" t="str">
        <f t="shared" si="5"/>
        <v>2018/20</v>
      </c>
      <c r="F219" s="164"/>
      <c r="G219" s="144">
        <f t="shared" si="6"/>
        <v>43234</v>
      </c>
      <c r="H219" s="144"/>
    </row>
    <row r="220" spans="1:8" hidden="1" x14ac:dyDescent="0.2">
      <c r="A220" s="171"/>
      <c r="B220" s="37">
        <v>2018</v>
      </c>
      <c r="C220" s="37">
        <v>21</v>
      </c>
      <c r="D220" s="37"/>
      <c r="E220" s="164" t="str">
        <f t="shared" si="5"/>
        <v>2018/21</v>
      </c>
      <c r="F220" s="164"/>
      <c r="G220" s="144">
        <f t="shared" si="6"/>
        <v>43241</v>
      </c>
      <c r="H220" s="144"/>
    </row>
    <row r="221" spans="1:8" hidden="1" x14ac:dyDescent="0.2">
      <c r="A221" s="171"/>
      <c r="B221" s="37">
        <v>2018</v>
      </c>
      <c r="C221" s="37">
        <v>22</v>
      </c>
      <c r="D221" s="37"/>
      <c r="E221" s="164" t="str">
        <f t="shared" si="5"/>
        <v>2018/22</v>
      </c>
      <c r="F221" s="164"/>
      <c r="G221" s="144">
        <f t="shared" si="6"/>
        <v>43248</v>
      </c>
      <c r="H221" s="144"/>
    </row>
    <row r="222" spans="1:8" hidden="1" x14ac:dyDescent="0.2">
      <c r="A222" s="171"/>
      <c r="B222" s="37">
        <v>2018</v>
      </c>
      <c r="C222" s="37">
        <v>23</v>
      </c>
      <c r="D222" s="37"/>
      <c r="E222" s="164" t="str">
        <f t="shared" si="5"/>
        <v>2018/23</v>
      </c>
      <c r="F222" s="164"/>
      <c r="G222" s="144">
        <f t="shared" si="6"/>
        <v>43255</v>
      </c>
      <c r="H222" s="144"/>
    </row>
    <row r="223" spans="1:8" hidden="1" x14ac:dyDescent="0.2">
      <c r="A223" s="171"/>
      <c r="B223" s="37">
        <v>2018</v>
      </c>
      <c r="C223" s="37">
        <v>24</v>
      </c>
      <c r="D223" s="37"/>
      <c r="E223" s="164" t="str">
        <f t="shared" si="5"/>
        <v>2018/24</v>
      </c>
      <c r="F223" s="164"/>
      <c r="G223" s="144">
        <f t="shared" si="6"/>
        <v>43262</v>
      </c>
      <c r="H223" s="144"/>
    </row>
    <row r="224" spans="1:8" hidden="1" x14ac:dyDescent="0.2">
      <c r="A224" s="171"/>
      <c r="B224" s="37">
        <v>2018</v>
      </c>
      <c r="C224" s="37">
        <v>25</v>
      </c>
      <c r="D224" s="37"/>
      <c r="E224" s="164" t="str">
        <f t="shared" si="5"/>
        <v>2018/25</v>
      </c>
      <c r="F224" s="164"/>
      <c r="G224" s="144">
        <f t="shared" si="6"/>
        <v>43269</v>
      </c>
      <c r="H224" s="144"/>
    </row>
    <row r="225" spans="1:8" hidden="1" x14ac:dyDescent="0.2">
      <c r="A225" s="171"/>
      <c r="B225" s="37">
        <v>2018</v>
      </c>
      <c r="C225" s="37">
        <v>26</v>
      </c>
      <c r="D225" s="37"/>
      <c r="E225" s="164" t="str">
        <f t="shared" si="5"/>
        <v>2018/26</v>
      </c>
      <c r="F225" s="164"/>
      <c r="G225" s="144">
        <f t="shared" si="6"/>
        <v>43276</v>
      </c>
      <c r="H225" s="144"/>
    </row>
    <row r="226" spans="1:8" hidden="1" x14ac:dyDescent="0.2">
      <c r="A226" s="171"/>
      <c r="B226" s="37">
        <v>2018</v>
      </c>
      <c r="C226" s="37">
        <v>27</v>
      </c>
      <c r="D226" s="37"/>
      <c r="E226" s="164" t="str">
        <f t="shared" si="5"/>
        <v>2018/27</v>
      </c>
      <c r="F226" s="164"/>
      <c r="G226" s="144">
        <f t="shared" si="6"/>
        <v>43283</v>
      </c>
      <c r="H226" s="144"/>
    </row>
    <row r="227" spans="1:8" hidden="1" x14ac:dyDescent="0.2">
      <c r="A227" s="171"/>
      <c r="B227" s="37">
        <v>2018</v>
      </c>
      <c r="C227" s="37">
        <v>28</v>
      </c>
      <c r="D227" s="37"/>
      <c r="E227" s="164" t="str">
        <f t="shared" si="5"/>
        <v>2018/28</v>
      </c>
      <c r="F227" s="164"/>
      <c r="G227" s="144">
        <f t="shared" si="6"/>
        <v>43290</v>
      </c>
      <c r="H227" s="144"/>
    </row>
    <row r="228" spans="1:8" hidden="1" x14ac:dyDescent="0.2">
      <c r="A228" s="171"/>
      <c r="B228" s="37">
        <v>2018</v>
      </c>
      <c r="C228" s="37">
        <v>29</v>
      </c>
      <c r="D228" s="37"/>
      <c r="E228" s="164" t="str">
        <f t="shared" si="5"/>
        <v>2018/29</v>
      </c>
      <c r="F228" s="164"/>
      <c r="G228" s="144">
        <f t="shared" si="6"/>
        <v>43297</v>
      </c>
      <c r="H228" s="144"/>
    </row>
    <row r="229" spans="1:8" hidden="1" x14ac:dyDescent="0.2">
      <c r="A229" s="171"/>
      <c r="B229" s="37">
        <v>2018</v>
      </c>
      <c r="C229" s="37">
        <v>30</v>
      </c>
      <c r="D229" s="37"/>
      <c r="E229" s="164" t="str">
        <f t="shared" si="5"/>
        <v>2018/30</v>
      </c>
      <c r="F229" s="164"/>
      <c r="G229" s="144">
        <f t="shared" si="6"/>
        <v>43304</v>
      </c>
      <c r="H229" s="144"/>
    </row>
    <row r="230" spans="1:8" hidden="1" x14ac:dyDescent="0.2">
      <c r="A230" s="171"/>
      <c r="B230" s="37">
        <v>2018</v>
      </c>
      <c r="C230" s="37">
        <v>31</v>
      </c>
      <c r="D230" s="37"/>
      <c r="E230" s="164" t="str">
        <f t="shared" si="5"/>
        <v>2018/31</v>
      </c>
      <c r="F230" s="164"/>
      <c r="G230" s="144">
        <f t="shared" si="6"/>
        <v>43311</v>
      </c>
      <c r="H230" s="144"/>
    </row>
    <row r="231" spans="1:8" hidden="1" x14ac:dyDescent="0.2">
      <c r="A231" s="171"/>
      <c r="B231" s="37">
        <v>2018</v>
      </c>
      <c r="C231" s="37">
        <v>32</v>
      </c>
      <c r="D231" s="37"/>
      <c r="E231" s="164" t="str">
        <f t="shared" si="5"/>
        <v>2018/32</v>
      </c>
      <c r="F231" s="164"/>
      <c r="G231" s="144">
        <f t="shared" si="6"/>
        <v>43318</v>
      </c>
      <c r="H231" s="144"/>
    </row>
    <row r="232" spans="1:8" hidden="1" x14ac:dyDescent="0.2">
      <c r="A232" s="171"/>
      <c r="B232" s="37">
        <v>2018</v>
      </c>
      <c r="C232" s="37">
        <v>33</v>
      </c>
      <c r="D232" s="37"/>
      <c r="E232" s="164" t="str">
        <f t="shared" si="5"/>
        <v>2018/33</v>
      </c>
      <c r="F232" s="164"/>
      <c r="G232" s="144">
        <f t="shared" si="6"/>
        <v>43325</v>
      </c>
      <c r="H232" s="144"/>
    </row>
    <row r="233" spans="1:8" hidden="1" x14ac:dyDescent="0.2">
      <c r="A233" s="171"/>
      <c r="B233" s="37">
        <v>2018</v>
      </c>
      <c r="C233" s="37">
        <v>34</v>
      </c>
      <c r="D233" s="37"/>
      <c r="E233" s="164" t="str">
        <f t="shared" si="5"/>
        <v>2018/34</v>
      </c>
      <c r="F233" s="164"/>
      <c r="G233" s="144">
        <f t="shared" si="6"/>
        <v>43332</v>
      </c>
      <c r="H233" s="144"/>
    </row>
    <row r="234" spans="1:8" hidden="1" x14ac:dyDescent="0.2">
      <c r="A234" s="171"/>
      <c r="B234" s="37">
        <v>2018</v>
      </c>
      <c r="C234" s="37">
        <v>35</v>
      </c>
      <c r="D234" s="37"/>
      <c r="E234" s="164" t="str">
        <f t="shared" ref="E234:E297" si="7">B234&amp;"/"&amp;C234</f>
        <v>2018/35</v>
      </c>
      <c r="F234" s="164"/>
      <c r="G234" s="144">
        <f t="shared" si="6"/>
        <v>43339</v>
      </c>
      <c r="H234" s="144"/>
    </row>
    <row r="235" spans="1:8" hidden="1" x14ac:dyDescent="0.2">
      <c r="A235" s="171"/>
      <c r="B235" s="37">
        <v>2018</v>
      </c>
      <c r="C235" s="37">
        <v>36</v>
      </c>
      <c r="D235" s="37"/>
      <c r="E235" s="164" t="str">
        <f t="shared" si="7"/>
        <v>2018/36</v>
      </c>
      <c r="F235" s="164"/>
      <c r="G235" s="144">
        <f t="shared" si="6"/>
        <v>43346</v>
      </c>
      <c r="H235" s="144"/>
    </row>
    <row r="236" spans="1:8" hidden="1" x14ac:dyDescent="0.2">
      <c r="A236" s="171"/>
      <c r="B236" s="37">
        <v>2018</v>
      </c>
      <c r="C236" s="37">
        <v>37</v>
      </c>
      <c r="D236" s="37"/>
      <c r="E236" s="164" t="str">
        <f t="shared" si="7"/>
        <v>2018/37</v>
      </c>
      <c r="F236" s="164"/>
      <c r="G236" s="144">
        <f t="shared" ref="G236:G299" si="8">G235+7</f>
        <v>43353</v>
      </c>
      <c r="H236" s="144"/>
    </row>
    <row r="237" spans="1:8" hidden="1" x14ac:dyDescent="0.2">
      <c r="A237" s="171"/>
      <c r="B237" s="37">
        <v>2018</v>
      </c>
      <c r="C237" s="37">
        <v>38</v>
      </c>
      <c r="D237" s="37"/>
      <c r="E237" s="164" t="str">
        <f t="shared" si="7"/>
        <v>2018/38</v>
      </c>
      <c r="F237" s="164"/>
      <c r="G237" s="144">
        <f t="shared" si="8"/>
        <v>43360</v>
      </c>
      <c r="H237" s="144"/>
    </row>
    <row r="238" spans="1:8" hidden="1" x14ac:dyDescent="0.2">
      <c r="A238" s="171"/>
      <c r="B238" s="37">
        <v>2018</v>
      </c>
      <c r="C238" s="37">
        <v>39</v>
      </c>
      <c r="D238" s="37"/>
      <c r="E238" s="164" t="str">
        <f t="shared" si="7"/>
        <v>2018/39</v>
      </c>
      <c r="F238" s="164"/>
      <c r="G238" s="144">
        <f t="shared" si="8"/>
        <v>43367</v>
      </c>
      <c r="H238" s="144"/>
    </row>
    <row r="239" spans="1:8" hidden="1" x14ac:dyDescent="0.2">
      <c r="A239" s="171"/>
      <c r="B239" s="37">
        <v>2018</v>
      </c>
      <c r="C239" s="37">
        <v>40</v>
      </c>
      <c r="D239" s="37"/>
      <c r="E239" s="164" t="str">
        <f t="shared" si="7"/>
        <v>2018/40</v>
      </c>
      <c r="F239" s="164"/>
      <c r="G239" s="144">
        <f t="shared" si="8"/>
        <v>43374</v>
      </c>
      <c r="H239" s="144"/>
    </row>
    <row r="240" spans="1:8" hidden="1" x14ac:dyDescent="0.2">
      <c r="A240" s="171"/>
      <c r="B240" s="37">
        <v>2018</v>
      </c>
      <c r="C240" s="37">
        <v>41</v>
      </c>
      <c r="D240" s="37"/>
      <c r="E240" s="164" t="str">
        <f t="shared" si="7"/>
        <v>2018/41</v>
      </c>
      <c r="F240" s="164"/>
      <c r="G240" s="144">
        <f t="shared" si="8"/>
        <v>43381</v>
      </c>
      <c r="H240" s="144"/>
    </row>
    <row r="241" spans="1:8" hidden="1" x14ac:dyDescent="0.2">
      <c r="A241" s="171"/>
      <c r="B241" s="37">
        <v>2018</v>
      </c>
      <c r="C241" s="37">
        <v>42</v>
      </c>
      <c r="D241" s="37"/>
      <c r="E241" s="164" t="str">
        <f t="shared" si="7"/>
        <v>2018/42</v>
      </c>
      <c r="F241" s="164"/>
      <c r="G241" s="144">
        <f t="shared" si="8"/>
        <v>43388</v>
      </c>
      <c r="H241" s="144"/>
    </row>
    <row r="242" spans="1:8" hidden="1" x14ac:dyDescent="0.2">
      <c r="A242" s="171"/>
      <c r="B242" s="37">
        <v>2018</v>
      </c>
      <c r="C242" s="37">
        <v>43</v>
      </c>
      <c r="D242" s="37"/>
      <c r="E242" s="164" t="str">
        <f t="shared" si="7"/>
        <v>2018/43</v>
      </c>
      <c r="F242" s="164"/>
      <c r="G242" s="144">
        <f t="shared" si="8"/>
        <v>43395</v>
      </c>
      <c r="H242" s="144"/>
    </row>
    <row r="243" spans="1:8" hidden="1" x14ac:dyDescent="0.2">
      <c r="A243" s="171"/>
      <c r="B243" s="37">
        <v>2018</v>
      </c>
      <c r="C243" s="37">
        <v>44</v>
      </c>
      <c r="D243" s="37"/>
      <c r="E243" s="164" t="str">
        <f t="shared" si="7"/>
        <v>2018/44</v>
      </c>
      <c r="F243" s="164"/>
      <c r="G243" s="144">
        <f t="shared" si="8"/>
        <v>43402</v>
      </c>
      <c r="H243" s="144"/>
    </row>
    <row r="244" spans="1:8" hidden="1" x14ac:dyDescent="0.2">
      <c r="A244" s="171"/>
      <c r="B244" s="37">
        <v>2018</v>
      </c>
      <c r="C244" s="37">
        <v>45</v>
      </c>
      <c r="D244" s="37"/>
      <c r="E244" s="164" t="str">
        <f t="shared" si="7"/>
        <v>2018/45</v>
      </c>
      <c r="F244" s="164"/>
      <c r="G244" s="144">
        <f t="shared" si="8"/>
        <v>43409</v>
      </c>
      <c r="H244" s="144"/>
    </row>
    <row r="245" spans="1:8" hidden="1" x14ac:dyDescent="0.2">
      <c r="A245" s="171"/>
      <c r="B245" s="37">
        <v>2018</v>
      </c>
      <c r="C245" s="37">
        <v>46</v>
      </c>
      <c r="D245" s="37"/>
      <c r="E245" s="164" t="str">
        <f t="shared" si="7"/>
        <v>2018/46</v>
      </c>
      <c r="F245" s="164"/>
      <c r="G245" s="144">
        <f t="shared" si="8"/>
        <v>43416</v>
      </c>
      <c r="H245" s="144"/>
    </row>
    <row r="246" spans="1:8" hidden="1" x14ac:dyDescent="0.2">
      <c r="A246" s="171"/>
      <c r="B246" s="37">
        <v>2018</v>
      </c>
      <c r="C246" s="37">
        <v>47</v>
      </c>
      <c r="D246" s="37"/>
      <c r="E246" s="164" t="str">
        <f t="shared" si="7"/>
        <v>2018/47</v>
      </c>
      <c r="F246" s="164"/>
      <c r="G246" s="144">
        <f t="shared" si="8"/>
        <v>43423</v>
      </c>
      <c r="H246" s="144"/>
    </row>
    <row r="247" spans="1:8" hidden="1" x14ac:dyDescent="0.2">
      <c r="A247" s="171"/>
      <c r="B247" s="37">
        <v>2018</v>
      </c>
      <c r="C247" s="37">
        <v>48</v>
      </c>
      <c r="D247" s="37"/>
      <c r="E247" s="164" t="str">
        <f t="shared" si="7"/>
        <v>2018/48</v>
      </c>
      <c r="F247" s="164"/>
      <c r="G247" s="144">
        <f t="shared" si="8"/>
        <v>43430</v>
      </c>
      <c r="H247" s="144"/>
    </row>
    <row r="248" spans="1:8" hidden="1" x14ac:dyDescent="0.2">
      <c r="A248" s="171"/>
      <c r="B248" s="37">
        <v>2018</v>
      </c>
      <c r="C248" s="37">
        <v>49</v>
      </c>
      <c r="D248" s="37"/>
      <c r="E248" s="164" t="str">
        <f t="shared" si="7"/>
        <v>2018/49</v>
      </c>
      <c r="F248" s="164"/>
      <c r="G248" s="144">
        <f t="shared" si="8"/>
        <v>43437</v>
      </c>
      <c r="H248" s="144"/>
    </row>
    <row r="249" spans="1:8" hidden="1" x14ac:dyDescent="0.2">
      <c r="A249" s="171"/>
      <c r="B249" s="37">
        <v>2018</v>
      </c>
      <c r="C249" s="37">
        <v>50</v>
      </c>
      <c r="D249" s="37"/>
      <c r="E249" s="164" t="str">
        <f t="shared" si="7"/>
        <v>2018/50</v>
      </c>
      <c r="F249" s="164"/>
      <c r="G249" s="144">
        <f t="shared" si="8"/>
        <v>43444</v>
      </c>
      <c r="H249" s="144"/>
    </row>
    <row r="250" spans="1:8" hidden="1" x14ac:dyDescent="0.2">
      <c r="A250" s="171"/>
      <c r="B250" s="37">
        <v>2018</v>
      </c>
      <c r="C250" s="37">
        <v>51</v>
      </c>
      <c r="D250" s="37"/>
      <c r="E250" s="164" t="str">
        <f t="shared" si="7"/>
        <v>2018/51</v>
      </c>
      <c r="F250" s="164"/>
      <c r="G250" s="144">
        <f t="shared" si="8"/>
        <v>43451</v>
      </c>
      <c r="H250" s="144"/>
    </row>
    <row r="251" spans="1:8" hidden="1" x14ac:dyDescent="0.2">
      <c r="A251" s="171"/>
      <c r="B251" s="37">
        <v>2018</v>
      </c>
      <c r="C251" s="37">
        <v>52</v>
      </c>
      <c r="D251" s="37"/>
      <c r="E251" s="164" t="str">
        <f t="shared" si="7"/>
        <v>2018/52</v>
      </c>
      <c r="F251" s="164"/>
      <c r="G251" s="144">
        <f t="shared" si="8"/>
        <v>43458</v>
      </c>
      <c r="H251" s="144"/>
    </row>
    <row r="252" spans="1:8" hidden="1" x14ac:dyDescent="0.2">
      <c r="A252" s="171"/>
      <c r="B252" s="37">
        <v>2019</v>
      </c>
      <c r="C252" s="37">
        <v>1</v>
      </c>
      <c r="D252" s="37"/>
      <c r="E252" s="164" t="str">
        <f t="shared" si="7"/>
        <v>2019/1</v>
      </c>
      <c r="F252" s="164"/>
      <c r="G252" s="144">
        <f t="shared" si="8"/>
        <v>43465</v>
      </c>
      <c r="H252" s="144"/>
    </row>
    <row r="253" spans="1:8" hidden="1" x14ac:dyDescent="0.2">
      <c r="A253" s="171"/>
      <c r="B253" s="37">
        <v>2019</v>
      </c>
      <c r="C253" s="37">
        <v>2</v>
      </c>
      <c r="D253" s="37"/>
      <c r="E253" s="164" t="str">
        <f t="shared" si="7"/>
        <v>2019/2</v>
      </c>
      <c r="F253" s="164"/>
      <c r="G253" s="144">
        <f t="shared" si="8"/>
        <v>43472</v>
      </c>
      <c r="H253" s="144"/>
    </row>
    <row r="254" spans="1:8" hidden="1" x14ac:dyDescent="0.2">
      <c r="A254" s="171"/>
      <c r="B254" s="37">
        <v>2019</v>
      </c>
      <c r="C254" s="37">
        <v>3</v>
      </c>
      <c r="D254" s="37"/>
      <c r="E254" s="164" t="str">
        <f t="shared" si="7"/>
        <v>2019/3</v>
      </c>
      <c r="F254" s="164"/>
      <c r="G254" s="144">
        <f t="shared" si="8"/>
        <v>43479</v>
      </c>
      <c r="H254" s="144"/>
    </row>
    <row r="255" spans="1:8" hidden="1" x14ac:dyDescent="0.2">
      <c r="A255" s="171"/>
      <c r="B255" s="37">
        <v>2019</v>
      </c>
      <c r="C255" s="37">
        <v>4</v>
      </c>
      <c r="D255" s="37"/>
      <c r="E255" s="164" t="str">
        <f t="shared" si="7"/>
        <v>2019/4</v>
      </c>
      <c r="F255" s="164"/>
      <c r="G255" s="144">
        <f t="shared" si="8"/>
        <v>43486</v>
      </c>
      <c r="H255" s="144"/>
    </row>
    <row r="256" spans="1:8" hidden="1" x14ac:dyDescent="0.2">
      <c r="A256" s="171"/>
      <c r="B256" s="37">
        <v>2019</v>
      </c>
      <c r="C256" s="37">
        <v>5</v>
      </c>
      <c r="D256" s="37"/>
      <c r="E256" s="164" t="str">
        <f t="shared" si="7"/>
        <v>2019/5</v>
      </c>
      <c r="F256" s="164"/>
      <c r="G256" s="144">
        <f t="shared" si="8"/>
        <v>43493</v>
      </c>
      <c r="H256" s="144"/>
    </row>
    <row r="257" spans="1:8" hidden="1" x14ac:dyDescent="0.2">
      <c r="A257" s="171"/>
      <c r="B257" s="37">
        <v>2019</v>
      </c>
      <c r="C257" s="37">
        <v>6</v>
      </c>
      <c r="D257" s="37"/>
      <c r="E257" s="164" t="str">
        <f t="shared" si="7"/>
        <v>2019/6</v>
      </c>
      <c r="F257" s="164"/>
      <c r="G257" s="144">
        <f t="shared" si="8"/>
        <v>43500</v>
      </c>
      <c r="H257" s="144"/>
    </row>
    <row r="258" spans="1:8" hidden="1" x14ac:dyDescent="0.2">
      <c r="A258" s="171"/>
      <c r="B258" s="37">
        <v>2019</v>
      </c>
      <c r="C258" s="37">
        <v>7</v>
      </c>
      <c r="D258" s="37"/>
      <c r="E258" s="164" t="str">
        <f t="shared" si="7"/>
        <v>2019/7</v>
      </c>
      <c r="F258" s="164"/>
      <c r="G258" s="144">
        <f t="shared" si="8"/>
        <v>43507</v>
      </c>
      <c r="H258" s="144"/>
    </row>
    <row r="259" spans="1:8" hidden="1" x14ac:dyDescent="0.2">
      <c r="A259" s="171"/>
      <c r="B259" s="37">
        <v>2019</v>
      </c>
      <c r="C259" s="37">
        <v>8</v>
      </c>
      <c r="D259" s="37"/>
      <c r="E259" s="164" t="str">
        <f t="shared" si="7"/>
        <v>2019/8</v>
      </c>
      <c r="F259" s="164"/>
      <c r="G259" s="144">
        <f t="shared" si="8"/>
        <v>43514</v>
      </c>
      <c r="H259" s="144"/>
    </row>
    <row r="260" spans="1:8" hidden="1" x14ac:dyDescent="0.2">
      <c r="A260" s="171"/>
      <c r="B260" s="37">
        <v>2019</v>
      </c>
      <c r="C260" s="37">
        <v>9</v>
      </c>
      <c r="D260" s="37"/>
      <c r="E260" s="164" t="str">
        <f t="shared" si="7"/>
        <v>2019/9</v>
      </c>
      <c r="F260" s="164"/>
      <c r="G260" s="144">
        <f t="shared" si="8"/>
        <v>43521</v>
      </c>
      <c r="H260" s="144"/>
    </row>
    <row r="261" spans="1:8" hidden="1" x14ac:dyDescent="0.2">
      <c r="A261" s="171"/>
      <c r="B261" s="37">
        <v>2019</v>
      </c>
      <c r="C261" s="37">
        <v>10</v>
      </c>
      <c r="D261" s="37"/>
      <c r="E261" s="164" t="str">
        <f t="shared" si="7"/>
        <v>2019/10</v>
      </c>
      <c r="F261" s="164"/>
      <c r="G261" s="144">
        <f t="shared" si="8"/>
        <v>43528</v>
      </c>
      <c r="H261" s="144"/>
    </row>
    <row r="262" spans="1:8" hidden="1" x14ac:dyDescent="0.2">
      <c r="A262" s="171"/>
      <c r="B262" s="37">
        <v>2019</v>
      </c>
      <c r="C262" s="37">
        <v>11</v>
      </c>
      <c r="D262" s="37"/>
      <c r="E262" s="164" t="str">
        <f t="shared" si="7"/>
        <v>2019/11</v>
      </c>
      <c r="F262" s="164"/>
      <c r="G262" s="144">
        <f t="shared" si="8"/>
        <v>43535</v>
      </c>
      <c r="H262" s="144"/>
    </row>
    <row r="263" spans="1:8" hidden="1" x14ac:dyDescent="0.2">
      <c r="A263" s="171"/>
      <c r="B263" s="37">
        <v>2019</v>
      </c>
      <c r="C263" s="37">
        <v>12</v>
      </c>
      <c r="D263" s="37"/>
      <c r="E263" s="164" t="str">
        <f t="shared" si="7"/>
        <v>2019/12</v>
      </c>
      <c r="F263" s="164"/>
      <c r="G263" s="144">
        <f t="shared" si="8"/>
        <v>43542</v>
      </c>
      <c r="H263" s="144"/>
    </row>
    <row r="264" spans="1:8" hidden="1" x14ac:dyDescent="0.2">
      <c r="A264" s="171"/>
      <c r="B264" s="37">
        <v>2019</v>
      </c>
      <c r="C264" s="37">
        <v>13</v>
      </c>
      <c r="D264" s="37"/>
      <c r="E264" s="164" t="str">
        <f t="shared" si="7"/>
        <v>2019/13</v>
      </c>
      <c r="F264" s="164"/>
      <c r="G264" s="144">
        <f t="shared" si="8"/>
        <v>43549</v>
      </c>
      <c r="H264" s="144"/>
    </row>
    <row r="265" spans="1:8" hidden="1" x14ac:dyDescent="0.2">
      <c r="A265" s="171"/>
      <c r="B265" s="37">
        <v>2019</v>
      </c>
      <c r="C265" s="37">
        <v>14</v>
      </c>
      <c r="D265" s="37"/>
      <c r="E265" s="164" t="str">
        <f t="shared" si="7"/>
        <v>2019/14</v>
      </c>
      <c r="F265" s="164"/>
      <c r="G265" s="144">
        <f t="shared" si="8"/>
        <v>43556</v>
      </c>
      <c r="H265" s="144"/>
    </row>
    <row r="266" spans="1:8" hidden="1" x14ac:dyDescent="0.2">
      <c r="A266" s="171"/>
      <c r="B266" s="37">
        <v>2019</v>
      </c>
      <c r="C266" s="37">
        <v>15</v>
      </c>
      <c r="D266" s="37"/>
      <c r="E266" s="164" t="str">
        <f t="shared" si="7"/>
        <v>2019/15</v>
      </c>
      <c r="F266" s="164"/>
      <c r="G266" s="144">
        <f t="shared" si="8"/>
        <v>43563</v>
      </c>
      <c r="H266" s="144"/>
    </row>
    <row r="267" spans="1:8" hidden="1" x14ac:dyDescent="0.2">
      <c r="A267" s="171"/>
      <c r="B267" s="37">
        <v>2019</v>
      </c>
      <c r="C267" s="37">
        <v>16</v>
      </c>
      <c r="D267" s="37"/>
      <c r="E267" s="164" t="str">
        <f t="shared" si="7"/>
        <v>2019/16</v>
      </c>
      <c r="F267" s="164"/>
      <c r="G267" s="144">
        <f t="shared" si="8"/>
        <v>43570</v>
      </c>
      <c r="H267" s="144"/>
    </row>
    <row r="268" spans="1:8" hidden="1" x14ac:dyDescent="0.2">
      <c r="A268" s="171"/>
      <c r="B268" s="37">
        <v>2019</v>
      </c>
      <c r="C268" s="37">
        <v>17</v>
      </c>
      <c r="D268" s="37"/>
      <c r="E268" s="164" t="str">
        <f t="shared" si="7"/>
        <v>2019/17</v>
      </c>
      <c r="F268" s="164"/>
      <c r="G268" s="144">
        <f t="shared" si="8"/>
        <v>43577</v>
      </c>
      <c r="H268" s="144"/>
    </row>
    <row r="269" spans="1:8" hidden="1" x14ac:dyDescent="0.2">
      <c r="A269" s="171"/>
      <c r="B269" s="37">
        <v>2019</v>
      </c>
      <c r="C269" s="37">
        <v>18</v>
      </c>
      <c r="D269" s="37"/>
      <c r="E269" s="164" t="str">
        <f t="shared" si="7"/>
        <v>2019/18</v>
      </c>
      <c r="F269" s="164"/>
      <c r="G269" s="144">
        <f t="shared" si="8"/>
        <v>43584</v>
      </c>
      <c r="H269" s="144"/>
    </row>
    <row r="270" spans="1:8" hidden="1" x14ac:dyDescent="0.2">
      <c r="A270" s="171"/>
      <c r="B270" s="37">
        <v>2019</v>
      </c>
      <c r="C270" s="37">
        <v>19</v>
      </c>
      <c r="D270" s="37"/>
      <c r="E270" s="164" t="str">
        <f t="shared" si="7"/>
        <v>2019/19</v>
      </c>
      <c r="F270" s="164"/>
      <c r="G270" s="144">
        <f t="shared" si="8"/>
        <v>43591</v>
      </c>
      <c r="H270" s="144"/>
    </row>
    <row r="271" spans="1:8" hidden="1" x14ac:dyDescent="0.2">
      <c r="A271" s="171"/>
      <c r="B271" s="37">
        <v>2019</v>
      </c>
      <c r="C271" s="37">
        <v>20</v>
      </c>
      <c r="D271" s="37"/>
      <c r="E271" s="164" t="str">
        <f t="shared" si="7"/>
        <v>2019/20</v>
      </c>
      <c r="F271" s="164"/>
      <c r="G271" s="144">
        <f t="shared" si="8"/>
        <v>43598</v>
      </c>
      <c r="H271" s="144"/>
    </row>
    <row r="272" spans="1:8" hidden="1" x14ac:dyDescent="0.2">
      <c r="A272" s="171"/>
      <c r="B272" s="37">
        <v>2019</v>
      </c>
      <c r="C272" s="37">
        <v>21</v>
      </c>
      <c r="D272" s="37"/>
      <c r="E272" s="164" t="str">
        <f t="shared" si="7"/>
        <v>2019/21</v>
      </c>
      <c r="F272" s="164"/>
      <c r="G272" s="144">
        <f t="shared" si="8"/>
        <v>43605</v>
      </c>
      <c r="H272" s="144"/>
    </row>
    <row r="273" spans="1:8" hidden="1" x14ac:dyDescent="0.2">
      <c r="A273" s="171"/>
      <c r="B273" s="37">
        <v>2019</v>
      </c>
      <c r="C273" s="37">
        <v>22</v>
      </c>
      <c r="D273" s="37"/>
      <c r="E273" s="164" t="str">
        <f t="shared" si="7"/>
        <v>2019/22</v>
      </c>
      <c r="F273" s="164"/>
      <c r="G273" s="144">
        <f t="shared" si="8"/>
        <v>43612</v>
      </c>
      <c r="H273" s="144"/>
    </row>
    <row r="274" spans="1:8" hidden="1" x14ac:dyDescent="0.2">
      <c r="A274" s="171"/>
      <c r="B274" s="37">
        <v>2019</v>
      </c>
      <c r="C274" s="37">
        <v>23</v>
      </c>
      <c r="D274" s="37"/>
      <c r="E274" s="164" t="str">
        <f t="shared" si="7"/>
        <v>2019/23</v>
      </c>
      <c r="F274" s="164"/>
      <c r="G274" s="144">
        <f t="shared" si="8"/>
        <v>43619</v>
      </c>
      <c r="H274" s="144"/>
    </row>
    <row r="275" spans="1:8" hidden="1" x14ac:dyDescent="0.2">
      <c r="A275" s="171"/>
      <c r="B275" s="37">
        <v>2019</v>
      </c>
      <c r="C275" s="37">
        <v>24</v>
      </c>
      <c r="D275" s="37"/>
      <c r="E275" s="164" t="str">
        <f t="shared" si="7"/>
        <v>2019/24</v>
      </c>
      <c r="F275" s="164"/>
      <c r="G275" s="144">
        <f t="shared" si="8"/>
        <v>43626</v>
      </c>
      <c r="H275" s="144"/>
    </row>
    <row r="276" spans="1:8" hidden="1" x14ac:dyDescent="0.2">
      <c r="A276" s="171"/>
      <c r="B276" s="37">
        <v>2019</v>
      </c>
      <c r="C276" s="37">
        <v>25</v>
      </c>
      <c r="D276" s="37"/>
      <c r="E276" s="164" t="str">
        <f t="shared" si="7"/>
        <v>2019/25</v>
      </c>
      <c r="F276" s="164"/>
      <c r="G276" s="144">
        <f t="shared" si="8"/>
        <v>43633</v>
      </c>
      <c r="H276" s="144"/>
    </row>
    <row r="277" spans="1:8" hidden="1" x14ac:dyDescent="0.2">
      <c r="A277" s="171"/>
      <c r="B277" s="37">
        <v>2019</v>
      </c>
      <c r="C277" s="37">
        <v>26</v>
      </c>
      <c r="D277" s="37"/>
      <c r="E277" s="164" t="str">
        <f t="shared" si="7"/>
        <v>2019/26</v>
      </c>
      <c r="F277" s="164"/>
      <c r="G277" s="144">
        <f t="shared" si="8"/>
        <v>43640</v>
      </c>
      <c r="H277" s="144"/>
    </row>
    <row r="278" spans="1:8" hidden="1" x14ac:dyDescent="0.2">
      <c r="A278" s="171"/>
      <c r="B278" s="37">
        <v>2019</v>
      </c>
      <c r="C278" s="37">
        <v>27</v>
      </c>
      <c r="D278" s="37"/>
      <c r="E278" s="164" t="str">
        <f t="shared" si="7"/>
        <v>2019/27</v>
      </c>
      <c r="F278" s="164"/>
      <c r="G278" s="144">
        <f t="shared" si="8"/>
        <v>43647</v>
      </c>
      <c r="H278" s="144"/>
    </row>
    <row r="279" spans="1:8" hidden="1" x14ac:dyDescent="0.2">
      <c r="A279" s="171"/>
      <c r="B279" s="37">
        <v>2019</v>
      </c>
      <c r="C279" s="37">
        <v>28</v>
      </c>
      <c r="D279" s="37"/>
      <c r="E279" s="164" t="str">
        <f t="shared" si="7"/>
        <v>2019/28</v>
      </c>
      <c r="F279" s="164"/>
      <c r="G279" s="144">
        <f t="shared" si="8"/>
        <v>43654</v>
      </c>
      <c r="H279" s="144"/>
    </row>
    <row r="280" spans="1:8" hidden="1" x14ac:dyDescent="0.2">
      <c r="A280" s="171"/>
      <c r="B280" s="37">
        <v>2019</v>
      </c>
      <c r="C280" s="37">
        <v>29</v>
      </c>
      <c r="D280" s="37"/>
      <c r="E280" s="164" t="str">
        <f t="shared" si="7"/>
        <v>2019/29</v>
      </c>
      <c r="F280" s="164"/>
      <c r="G280" s="144">
        <f t="shared" si="8"/>
        <v>43661</v>
      </c>
      <c r="H280" s="144"/>
    </row>
    <row r="281" spans="1:8" hidden="1" x14ac:dyDescent="0.2">
      <c r="A281" s="171"/>
      <c r="B281" s="37">
        <v>2019</v>
      </c>
      <c r="C281" s="37">
        <v>30</v>
      </c>
      <c r="D281" s="37"/>
      <c r="E281" s="164" t="str">
        <f t="shared" si="7"/>
        <v>2019/30</v>
      </c>
      <c r="F281" s="164"/>
      <c r="G281" s="144">
        <f t="shared" si="8"/>
        <v>43668</v>
      </c>
      <c r="H281" s="144"/>
    </row>
    <row r="282" spans="1:8" hidden="1" x14ac:dyDescent="0.2">
      <c r="A282" s="171"/>
      <c r="B282" s="37">
        <v>2019</v>
      </c>
      <c r="C282" s="37">
        <v>31</v>
      </c>
      <c r="D282" s="37"/>
      <c r="E282" s="164" t="str">
        <f t="shared" si="7"/>
        <v>2019/31</v>
      </c>
      <c r="F282" s="164"/>
      <c r="G282" s="144">
        <f t="shared" si="8"/>
        <v>43675</v>
      </c>
      <c r="H282" s="144"/>
    </row>
    <row r="283" spans="1:8" hidden="1" x14ac:dyDescent="0.2">
      <c r="A283" s="171"/>
      <c r="B283" s="37">
        <v>2019</v>
      </c>
      <c r="C283" s="37">
        <v>32</v>
      </c>
      <c r="D283" s="37"/>
      <c r="E283" s="164" t="str">
        <f t="shared" si="7"/>
        <v>2019/32</v>
      </c>
      <c r="F283" s="164"/>
      <c r="G283" s="144">
        <f t="shared" si="8"/>
        <v>43682</v>
      </c>
      <c r="H283" s="144"/>
    </row>
    <row r="284" spans="1:8" hidden="1" x14ac:dyDescent="0.2">
      <c r="A284" s="171"/>
      <c r="B284" s="37">
        <v>2019</v>
      </c>
      <c r="C284" s="37">
        <v>33</v>
      </c>
      <c r="D284" s="37"/>
      <c r="E284" s="164" t="str">
        <f t="shared" si="7"/>
        <v>2019/33</v>
      </c>
      <c r="F284" s="164"/>
      <c r="G284" s="144">
        <f t="shared" si="8"/>
        <v>43689</v>
      </c>
      <c r="H284" s="144"/>
    </row>
    <row r="285" spans="1:8" hidden="1" x14ac:dyDescent="0.2">
      <c r="A285" s="171"/>
      <c r="B285" s="37">
        <v>2019</v>
      </c>
      <c r="C285" s="37">
        <v>34</v>
      </c>
      <c r="D285" s="37"/>
      <c r="E285" s="164" t="str">
        <f t="shared" si="7"/>
        <v>2019/34</v>
      </c>
      <c r="F285" s="164"/>
      <c r="G285" s="144">
        <f t="shared" si="8"/>
        <v>43696</v>
      </c>
      <c r="H285" s="144"/>
    </row>
    <row r="286" spans="1:8" hidden="1" x14ac:dyDescent="0.2">
      <c r="A286" s="171"/>
      <c r="B286" s="37">
        <v>2019</v>
      </c>
      <c r="C286" s="37">
        <v>35</v>
      </c>
      <c r="D286" s="37"/>
      <c r="E286" s="164" t="str">
        <f t="shared" si="7"/>
        <v>2019/35</v>
      </c>
      <c r="F286" s="164"/>
      <c r="G286" s="144">
        <f t="shared" si="8"/>
        <v>43703</v>
      </c>
      <c r="H286" s="144"/>
    </row>
    <row r="287" spans="1:8" hidden="1" x14ac:dyDescent="0.2">
      <c r="A287" s="171"/>
      <c r="B287" s="37">
        <v>2019</v>
      </c>
      <c r="C287" s="37">
        <v>36</v>
      </c>
      <c r="D287" s="37"/>
      <c r="E287" s="164" t="str">
        <f t="shared" si="7"/>
        <v>2019/36</v>
      </c>
      <c r="F287" s="164"/>
      <c r="G287" s="144">
        <f t="shared" si="8"/>
        <v>43710</v>
      </c>
      <c r="H287" s="144"/>
    </row>
    <row r="288" spans="1:8" hidden="1" x14ac:dyDescent="0.2">
      <c r="A288" s="171"/>
      <c r="B288" s="37">
        <v>2019</v>
      </c>
      <c r="C288" s="37">
        <v>37</v>
      </c>
      <c r="D288" s="37"/>
      <c r="E288" s="164" t="str">
        <f t="shared" si="7"/>
        <v>2019/37</v>
      </c>
      <c r="F288" s="164"/>
      <c r="G288" s="144">
        <f t="shared" si="8"/>
        <v>43717</v>
      </c>
      <c r="H288" s="144"/>
    </row>
    <row r="289" spans="1:8" hidden="1" x14ac:dyDescent="0.2">
      <c r="A289" s="171"/>
      <c r="B289" s="37">
        <v>2019</v>
      </c>
      <c r="C289" s="37">
        <v>38</v>
      </c>
      <c r="D289" s="37"/>
      <c r="E289" s="164" t="str">
        <f t="shared" si="7"/>
        <v>2019/38</v>
      </c>
      <c r="F289" s="164"/>
      <c r="G289" s="144">
        <f t="shared" si="8"/>
        <v>43724</v>
      </c>
      <c r="H289" s="144"/>
    </row>
    <row r="290" spans="1:8" hidden="1" x14ac:dyDescent="0.2">
      <c r="A290" s="171"/>
      <c r="B290" s="37">
        <v>2019</v>
      </c>
      <c r="C290" s="37">
        <v>39</v>
      </c>
      <c r="D290" s="37"/>
      <c r="E290" s="164" t="str">
        <f t="shared" si="7"/>
        <v>2019/39</v>
      </c>
      <c r="F290" s="164"/>
      <c r="G290" s="144">
        <f t="shared" si="8"/>
        <v>43731</v>
      </c>
      <c r="H290" s="144"/>
    </row>
    <row r="291" spans="1:8" hidden="1" x14ac:dyDescent="0.2">
      <c r="A291" s="171"/>
      <c r="B291" s="37">
        <v>2019</v>
      </c>
      <c r="C291" s="37">
        <v>40</v>
      </c>
      <c r="D291" s="37"/>
      <c r="E291" s="164" t="str">
        <f t="shared" si="7"/>
        <v>2019/40</v>
      </c>
      <c r="F291" s="164"/>
      <c r="G291" s="144">
        <f t="shared" si="8"/>
        <v>43738</v>
      </c>
      <c r="H291" s="144"/>
    </row>
    <row r="292" spans="1:8" hidden="1" x14ac:dyDescent="0.2">
      <c r="A292" s="171"/>
      <c r="B292" s="37">
        <v>2019</v>
      </c>
      <c r="C292" s="37">
        <v>41</v>
      </c>
      <c r="D292" s="37"/>
      <c r="E292" s="164" t="str">
        <f t="shared" si="7"/>
        <v>2019/41</v>
      </c>
      <c r="F292" s="164"/>
      <c r="G292" s="144">
        <f t="shared" si="8"/>
        <v>43745</v>
      </c>
      <c r="H292" s="144"/>
    </row>
    <row r="293" spans="1:8" hidden="1" x14ac:dyDescent="0.2">
      <c r="A293" s="171"/>
      <c r="B293" s="37">
        <v>2019</v>
      </c>
      <c r="C293" s="37">
        <v>42</v>
      </c>
      <c r="D293" s="37"/>
      <c r="E293" s="164" t="str">
        <f t="shared" si="7"/>
        <v>2019/42</v>
      </c>
      <c r="F293" s="164"/>
      <c r="G293" s="144">
        <f t="shared" si="8"/>
        <v>43752</v>
      </c>
      <c r="H293" s="144"/>
    </row>
    <row r="294" spans="1:8" hidden="1" x14ac:dyDescent="0.2">
      <c r="A294" s="171"/>
      <c r="B294" s="37">
        <v>2019</v>
      </c>
      <c r="C294" s="37">
        <v>43</v>
      </c>
      <c r="D294" s="37"/>
      <c r="E294" s="164" t="str">
        <f t="shared" si="7"/>
        <v>2019/43</v>
      </c>
      <c r="F294" s="164"/>
      <c r="G294" s="144">
        <f t="shared" si="8"/>
        <v>43759</v>
      </c>
      <c r="H294" s="144"/>
    </row>
    <row r="295" spans="1:8" hidden="1" x14ac:dyDescent="0.2">
      <c r="A295" s="171"/>
      <c r="B295" s="37">
        <v>2019</v>
      </c>
      <c r="C295" s="37">
        <v>44</v>
      </c>
      <c r="D295" s="37"/>
      <c r="E295" s="164" t="str">
        <f t="shared" si="7"/>
        <v>2019/44</v>
      </c>
      <c r="F295" s="164"/>
      <c r="G295" s="144">
        <f t="shared" si="8"/>
        <v>43766</v>
      </c>
      <c r="H295" s="144"/>
    </row>
    <row r="296" spans="1:8" hidden="1" x14ac:dyDescent="0.2">
      <c r="A296" s="171"/>
      <c r="B296" s="37">
        <v>2019</v>
      </c>
      <c r="C296" s="37">
        <v>45</v>
      </c>
      <c r="D296" s="37"/>
      <c r="E296" s="164" t="str">
        <f t="shared" si="7"/>
        <v>2019/45</v>
      </c>
      <c r="F296" s="164"/>
      <c r="G296" s="144">
        <f t="shared" si="8"/>
        <v>43773</v>
      </c>
      <c r="H296" s="144"/>
    </row>
    <row r="297" spans="1:8" hidden="1" x14ac:dyDescent="0.2">
      <c r="A297" s="171"/>
      <c r="B297" s="37">
        <v>2019</v>
      </c>
      <c r="C297" s="37">
        <v>46</v>
      </c>
      <c r="D297" s="37"/>
      <c r="E297" s="164" t="str">
        <f t="shared" si="7"/>
        <v>2019/46</v>
      </c>
      <c r="F297" s="164"/>
      <c r="G297" s="144">
        <f t="shared" si="8"/>
        <v>43780</v>
      </c>
      <c r="H297" s="144"/>
    </row>
    <row r="298" spans="1:8" hidden="1" x14ac:dyDescent="0.2">
      <c r="A298" s="171"/>
      <c r="B298" s="37">
        <v>2019</v>
      </c>
      <c r="C298" s="37">
        <v>47</v>
      </c>
      <c r="D298" s="37"/>
      <c r="E298" s="164" t="str">
        <f t="shared" ref="E298:E361" si="9">B298&amp;"/"&amp;C298</f>
        <v>2019/47</v>
      </c>
      <c r="F298" s="164"/>
      <c r="G298" s="144">
        <f t="shared" si="8"/>
        <v>43787</v>
      </c>
      <c r="H298" s="144"/>
    </row>
    <row r="299" spans="1:8" hidden="1" x14ac:dyDescent="0.2">
      <c r="A299" s="171"/>
      <c r="B299" s="37">
        <v>2019</v>
      </c>
      <c r="C299" s="37">
        <v>48</v>
      </c>
      <c r="D299" s="37"/>
      <c r="E299" s="164" t="str">
        <f t="shared" si="9"/>
        <v>2019/48</v>
      </c>
      <c r="F299" s="164"/>
      <c r="G299" s="144">
        <f t="shared" si="8"/>
        <v>43794</v>
      </c>
      <c r="H299" s="144"/>
    </row>
    <row r="300" spans="1:8" hidden="1" x14ac:dyDescent="0.2">
      <c r="A300" s="171"/>
      <c r="B300" s="37">
        <v>2019</v>
      </c>
      <c r="C300" s="37">
        <v>49</v>
      </c>
      <c r="D300" s="37"/>
      <c r="E300" s="164" t="str">
        <f t="shared" si="9"/>
        <v>2019/49</v>
      </c>
      <c r="F300" s="164"/>
      <c r="G300" s="144">
        <f t="shared" ref="G300:G363" si="10">G299+7</f>
        <v>43801</v>
      </c>
      <c r="H300" s="144"/>
    </row>
    <row r="301" spans="1:8" hidden="1" x14ac:dyDescent="0.2">
      <c r="A301" s="171"/>
      <c r="B301" s="37">
        <v>2019</v>
      </c>
      <c r="C301" s="37">
        <v>50</v>
      </c>
      <c r="D301" s="37"/>
      <c r="E301" s="164" t="str">
        <f t="shared" si="9"/>
        <v>2019/50</v>
      </c>
      <c r="F301" s="164"/>
      <c r="G301" s="144">
        <f t="shared" si="10"/>
        <v>43808</v>
      </c>
      <c r="H301" s="144"/>
    </row>
    <row r="302" spans="1:8" hidden="1" x14ac:dyDescent="0.2">
      <c r="A302" s="171"/>
      <c r="B302" s="37">
        <v>2019</v>
      </c>
      <c r="C302" s="37">
        <v>51</v>
      </c>
      <c r="D302" s="37"/>
      <c r="E302" s="164" t="str">
        <f t="shared" si="9"/>
        <v>2019/51</v>
      </c>
      <c r="F302" s="164"/>
      <c r="G302" s="144">
        <f t="shared" si="10"/>
        <v>43815</v>
      </c>
      <c r="H302" s="144"/>
    </row>
    <row r="303" spans="1:8" hidden="1" x14ac:dyDescent="0.2">
      <c r="A303" s="171"/>
      <c r="B303" s="37">
        <v>2019</v>
      </c>
      <c r="C303" s="37">
        <v>52</v>
      </c>
      <c r="D303" s="37"/>
      <c r="E303" s="164" t="str">
        <f t="shared" si="9"/>
        <v>2019/52</v>
      </c>
      <c r="F303" s="164"/>
      <c r="G303" s="144">
        <f t="shared" si="10"/>
        <v>43822</v>
      </c>
      <c r="H303" s="144"/>
    </row>
    <row r="304" spans="1:8" hidden="1" x14ac:dyDescent="0.2">
      <c r="A304" s="171"/>
      <c r="B304" s="37">
        <v>2020</v>
      </c>
      <c r="C304" s="37">
        <v>1</v>
      </c>
      <c r="D304" s="37"/>
      <c r="E304" s="164" t="str">
        <f t="shared" si="9"/>
        <v>2020/1</v>
      </c>
      <c r="F304" s="164"/>
      <c r="G304" s="144">
        <f t="shared" si="10"/>
        <v>43829</v>
      </c>
      <c r="H304" s="144"/>
    </row>
    <row r="305" spans="1:8" hidden="1" x14ac:dyDescent="0.2">
      <c r="A305" s="171"/>
      <c r="B305" s="37">
        <v>2020</v>
      </c>
      <c r="C305" s="37">
        <v>2</v>
      </c>
      <c r="D305" s="37"/>
      <c r="E305" s="164" t="str">
        <f t="shared" si="9"/>
        <v>2020/2</v>
      </c>
      <c r="F305" s="164"/>
      <c r="G305" s="144">
        <f t="shared" si="10"/>
        <v>43836</v>
      </c>
      <c r="H305" s="144"/>
    </row>
    <row r="306" spans="1:8" hidden="1" x14ac:dyDescent="0.2">
      <c r="A306" s="171"/>
      <c r="B306" s="37">
        <v>2020</v>
      </c>
      <c r="C306" s="37">
        <v>3</v>
      </c>
      <c r="D306" s="37"/>
      <c r="E306" s="164" t="str">
        <f t="shared" si="9"/>
        <v>2020/3</v>
      </c>
      <c r="F306" s="164"/>
      <c r="G306" s="144">
        <f t="shared" si="10"/>
        <v>43843</v>
      </c>
      <c r="H306" s="144"/>
    </row>
    <row r="307" spans="1:8" hidden="1" x14ac:dyDescent="0.2">
      <c r="A307" s="171"/>
      <c r="B307" s="37">
        <v>2020</v>
      </c>
      <c r="C307" s="37">
        <v>4</v>
      </c>
      <c r="D307" s="37"/>
      <c r="E307" s="164" t="str">
        <f t="shared" si="9"/>
        <v>2020/4</v>
      </c>
      <c r="F307" s="164"/>
      <c r="G307" s="144">
        <f t="shared" si="10"/>
        <v>43850</v>
      </c>
      <c r="H307" s="144"/>
    </row>
    <row r="308" spans="1:8" hidden="1" x14ac:dyDescent="0.2">
      <c r="A308" s="171"/>
      <c r="B308" s="37">
        <v>2020</v>
      </c>
      <c r="C308" s="37">
        <v>5</v>
      </c>
      <c r="D308" s="37"/>
      <c r="E308" s="164" t="str">
        <f t="shared" si="9"/>
        <v>2020/5</v>
      </c>
      <c r="F308" s="164"/>
      <c r="G308" s="144">
        <f t="shared" si="10"/>
        <v>43857</v>
      </c>
      <c r="H308" s="144"/>
    </row>
    <row r="309" spans="1:8" hidden="1" x14ac:dyDescent="0.2">
      <c r="A309" s="171"/>
      <c r="B309" s="37">
        <v>2020</v>
      </c>
      <c r="C309" s="37">
        <v>6</v>
      </c>
      <c r="D309" s="37"/>
      <c r="E309" s="164" t="str">
        <f t="shared" si="9"/>
        <v>2020/6</v>
      </c>
      <c r="F309" s="164"/>
      <c r="G309" s="144">
        <f t="shared" si="10"/>
        <v>43864</v>
      </c>
      <c r="H309" s="144"/>
    </row>
    <row r="310" spans="1:8" hidden="1" x14ac:dyDescent="0.2">
      <c r="A310" s="171"/>
      <c r="B310" s="37">
        <v>2020</v>
      </c>
      <c r="C310" s="37">
        <v>7</v>
      </c>
      <c r="D310" s="37"/>
      <c r="E310" s="164" t="str">
        <f t="shared" si="9"/>
        <v>2020/7</v>
      </c>
      <c r="F310" s="164"/>
      <c r="G310" s="144">
        <f t="shared" si="10"/>
        <v>43871</v>
      </c>
      <c r="H310" s="144"/>
    </row>
    <row r="311" spans="1:8" hidden="1" x14ac:dyDescent="0.2">
      <c r="A311" s="171"/>
      <c r="B311" s="37">
        <v>2020</v>
      </c>
      <c r="C311" s="37">
        <v>8</v>
      </c>
      <c r="D311" s="37"/>
      <c r="E311" s="164" t="str">
        <f t="shared" si="9"/>
        <v>2020/8</v>
      </c>
      <c r="F311" s="164"/>
      <c r="G311" s="144">
        <f t="shared" si="10"/>
        <v>43878</v>
      </c>
      <c r="H311" s="144"/>
    </row>
    <row r="312" spans="1:8" hidden="1" x14ac:dyDescent="0.2">
      <c r="A312" s="171"/>
      <c r="B312" s="37">
        <v>2020</v>
      </c>
      <c r="C312" s="37">
        <v>9</v>
      </c>
      <c r="D312" s="37"/>
      <c r="E312" s="164" t="str">
        <f t="shared" si="9"/>
        <v>2020/9</v>
      </c>
      <c r="F312" s="164"/>
      <c r="G312" s="144">
        <f t="shared" si="10"/>
        <v>43885</v>
      </c>
      <c r="H312" s="144"/>
    </row>
    <row r="313" spans="1:8" hidden="1" x14ac:dyDescent="0.2">
      <c r="A313" s="171"/>
      <c r="B313" s="37">
        <v>2020</v>
      </c>
      <c r="C313" s="37">
        <v>10</v>
      </c>
      <c r="D313" s="37"/>
      <c r="E313" s="164" t="str">
        <f t="shared" si="9"/>
        <v>2020/10</v>
      </c>
      <c r="F313" s="164"/>
      <c r="G313" s="144">
        <f t="shared" si="10"/>
        <v>43892</v>
      </c>
      <c r="H313" s="144"/>
    </row>
    <row r="314" spans="1:8" hidden="1" x14ac:dyDescent="0.2">
      <c r="A314" s="171"/>
      <c r="B314" s="37">
        <v>2020</v>
      </c>
      <c r="C314" s="37">
        <v>11</v>
      </c>
      <c r="D314" s="37"/>
      <c r="E314" s="164" t="str">
        <f t="shared" si="9"/>
        <v>2020/11</v>
      </c>
      <c r="F314" s="164"/>
      <c r="G314" s="144">
        <f t="shared" si="10"/>
        <v>43899</v>
      </c>
      <c r="H314" s="144"/>
    </row>
    <row r="315" spans="1:8" hidden="1" x14ac:dyDescent="0.2">
      <c r="A315" s="171"/>
      <c r="B315" s="37">
        <v>2020</v>
      </c>
      <c r="C315" s="37">
        <v>12</v>
      </c>
      <c r="D315" s="37"/>
      <c r="E315" s="164" t="str">
        <f t="shared" si="9"/>
        <v>2020/12</v>
      </c>
      <c r="F315" s="164"/>
      <c r="G315" s="144">
        <f t="shared" si="10"/>
        <v>43906</v>
      </c>
      <c r="H315" s="144"/>
    </row>
    <row r="316" spans="1:8" hidden="1" x14ac:dyDescent="0.2">
      <c r="A316" s="171"/>
      <c r="B316" s="37">
        <v>2020</v>
      </c>
      <c r="C316" s="37">
        <v>13</v>
      </c>
      <c r="D316" s="37"/>
      <c r="E316" s="164" t="str">
        <f t="shared" si="9"/>
        <v>2020/13</v>
      </c>
      <c r="F316" s="164"/>
      <c r="G316" s="144">
        <f t="shared" si="10"/>
        <v>43913</v>
      </c>
      <c r="H316" s="144"/>
    </row>
    <row r="317" spans="1:8" hidden="1" x14ac:dyDescent="0.2">
      <c r="A317" s="171"/>
      <c r="B317" s="37">
        <v>2020</v>
      </c>
      <c r="C317" s="37">
        <v>14</v>
      </c>
      <c r="D317" s="37"/>
      <c r="E317" s="164" t="str">
        <f t="shared" si="9"/>
        <v>2020/14</v>
      </c>
      <c r="F317" s="164"/>
      <c r="G317" s="144">
        <f t="shared" si="10"/>
        <v>43920</v>
      </c>
      <c r="H317" s="144"/>
    </row>
    <row r="318" spans="1:8" hidden="1" x14ac:dyDescent="0.2">
      <c r="A318" s="171"/>
      <c r="B318" s="37">
        <v>2020</v>
      </c>
      <c r="C318" s="37">
        <v>15</v>
      </c>
      <c r="D318" s="37"/>
      <c r="E318" s="164" t="str">
        <f t="shared" si="9"/>
        <v>2020/15</v>
      </c>
      <c r="F318" s="164"/>
      <c r="G318" s="144">
        <f t="shared" si="10"/>
        <v>43927</v>
      </c>
      <c r="H318" s="144"/>
    </row>
    <row r="319" spans="1:8" hidden="1" x14ac:dyDescent="0.2">
      <c r="A319" s="171"/>
      <c r="B319" s="37">
        <v>2020</v>
      </c>
      <c r="C319" s="37">
        <v>16</v>
      </c>
      <c r="D319" s="37"/>
      <c r="E319" s="164" t="str">
        <f t="shared" si="9"/>
        <v>2020/16</v>
      </c>
      <c r="F319" s="164"/>
      <c r="G319" s="144">
        <f t="shared" si="10"/>
        <v>43934</v>
      </c>
      <c r="H319" s="144"/>
    </row>
    <row r="320" spans="1:8" hidden="1" x14ac:dyDescent="0.2">
      <c r="A320" s="171"/>
      <c r="B320" s="37">
        <v>2020</v>
      </c>
      <c r="C320" s="37">
        <v>17</v>
      </c>
      <c r="D320" s="37"/>
      <c r="E320" s="164" t="str">
        <f t="shared" si="9"/>
        <v>2020/17</v>
      </c>
      <c r="F320" s="164"/>
      <c r="G320" s="144">
        <f t="shared" si="10"/>
        <v>43941</v>
      </c>
      <c r="H320" s="144"/>
    </row>
    <row r="321" spans="1:8" hidden="1" x14ac:dyDescent="0.2">
      <c r="A321" s="171"/>
      <c r="B321" s="37">
        <v>2020</v>
      </c>
      <c r="C321" s="37">
        <v>18</v>
      </c>
      <c r="D321" s="37"/>
      <c r="E321" s="164" t="str">
        <f t="shared" si="9"/>
        <v>2020/18</v>
      </c>
      <c r="F321" s="164"/>
      <c r="G321" s="144">
        <f t="shared" si="10"/>
        <v>43948</v>
      </c>
      <c r="H321" s="144"/>
    </row>
    <row r="322" spans="1:8" hidden="1" x14ac:dyDescent="0.2">
      <c r="A322" s="171"/>
      <c r="B322" s="37">
        <v>2020</v>
      </c>
      <c r="C322" s="37">
        <v>19</v>
      </c>
      <c r="D322" s="37"/>
      <c r="E322" s="164" t="str">
        <f t="shared" si="9"/>
        <v>2020/19</v>
      </c>
      <c r="F322" s="164"/>
      <c r="G322" s="144">
        <f t="shared" si="10"/>
        <v>43955</v>
      </c>
      <c r="H322" s="144"/>
    </row>
    <row r="323" spans="1:8" hidden="1" x14ac:dyDescent="0.2">
      <c r="A323" s="171"/>
      <c r="B323" s="37">
        <v>2020</v>
      </c>
      <c r="C323" s="37">
        <v>20</v>
      </c>
      <c r="D323" s="37"/>
      <c r="E323" s="164" t="str">
        <f t="shared" si="9"/>
        <v>2020/20</v>
      </c>
      <c r="F323" s="164"/>
      <c r="G323" s="144">
        <f t="shared" si="10"/>
        <v>43962</v>
      </c>
      <c r="H323" s="144"/>
    </row>
    <row r="324" spans="1:8" hidden="1" x14ac:dyDescent="0.2">
      <c r="A324" s="171"/>
      <c r="B324" s="37">
        <v>2020</v>
      </c>
      <c r="C324" s="37">
        <v>21</v>
      </c>
      <c r="D324" s="37"/>
      <c r="E324" s="164" t="str">
        <f t="shared" si="9"/>
        <v>2020/21</v>
      </c>
      <c r="F324" s="164"/>
      <c r="G324" s="144">
        <f t="shared" si="10"/>
        <v>43969</v>
      </c>
      <c r="H324" s="144"/>
    </row>
    <row r="325" spans="1:8" hidden="1" x14ac:dyDescent="0.2">
      <c r="A325" s="171"/>
      <c r="B325" s="37">
        <v>2020</v>
      </c>
      <c r="C325" s="37">
        <v>22</v>
      </c>
      <c r="D325" s="37"/>
      <c r="E325" s="164" t="str">
        <f t="shared" si="9"/>
        <v>2020/22</v>
      </c>
      <c r="F325" s="164"/>
      <c r="G325" s="144">
        <f t="shared" si="10"/>
        <v>43976</v>
      </c>
      <c r="H325" s="144"/>
    </row>
    <row r="326" spans="1:8" hidden="1" x14ac:dyDescent="0.2">
      <c r="A326" s="171"/>
      <c r="B326" s="37">
        <v>2020</v>
      </c>
      <c r="C326" s="37">
        <v>23</v>
      </c>
      <c r="D326" s="37"/>
      <c r="E326" s="164" t="str">
        <f t="shared" si="9"/>
        <v>2020/23</v>
      </c>
      <c r="F326" s="164"/>
      <c r="G326" s="144">
        <f t="shared" si="10"/>
        <v>43983</v>
      </c>
      <c r="H326" s="144"/>
    </row>
    <row r="327" spans="1:8" hidden="1" x14ac:dyDescent="0.2">
      <c r="A327" s="171"/>
      <c r="B327" s="37">
        <v>2020</v>
      </c>
      <c r="C327" s="37">
        <v>24</v>
      </c>
      <c r="D327" s="37"/>
      <c r="E327" s="164" t="str">
        <f t="shared" si="9"/>
        <v>2020/24</v>
      </c>
      <c r="F327" s="164"/>
      <c r="G327" s="144">
        <f t="shared" si="10"/>
        <v>43990</v>
      </c>
      <c r="H327" s="144"/>
    </row>
    <row r="328" spans="1:8" hidden="1" x14ac:dyDescent="0.2">
      <c r="A328" s="171"/>
      <c r="B328" s="37">
        <v>2020</v>
      </c>
      <c r="C328" s="37">
        <v>25</v>
      </c>
      <c r="D328" s="37"/>
      <c r="E328" s="164" t="str">
        <f t="shared" si="9"/>
        <v>2020/25</v>
      </c>
      <c r="F328" s="164"/>
      <c r="G328" s="144">
        <f t="shared" si="10"/>
        <v>43997</v>
      </c>
      <c r="H328" s="144"/>
    </row>
    <row r="329" spans="1:8" hidden="1" x14ac:dyDescent="0.2">
      <c r="A329" s="171"/>
      <c r="B329" s="37">
        <v>2020</v>
      </c>
      <c r="C329" s="37">
        <v>26</v>
      </c>
      <c r="D329" s="37"/>
      <c r="E329" s="164" t="str">
        <f t="shared" si="9"/>
        <v>2020/26</v>
      </c>
      <c r="F329" s="164"/>
      <c r="G329" s="144">
        <f t="shared" si="10"/>
        <v>44004</v>
      </c>
      <c r="H329" s="144"/>
    </row>
    <row r="330" spans="1:8" hidden="1" x14ac:dyDescent="0.2">
      <c r="A330" s="171"/>
      <c r="B330" s="37">
        <v>2020</v>
      </c>
      <c r="C330" s="37">
        <v>27</v>
      </c>
      <c r="D330" s="37"/>
      <c r="E330" s="164" t="str">
        <f t="shared" si="9"/>
        <v>2020/27</v>
      </c>
      <c r="F330" s="164"/>
      <c r="G330" s="144">
        <f t="shared" si="10"/>
        <v>44011</v>
      </c>
      <c r="H330" s="144"/>
    </row>
    <row r="331" spans="1:8" hidden="1" x14ac:dyDescent="0.2">
      <c r="A331" s="171"/>
      <c r="B331" s="37">
        <v>2020</v>
      </c>
      <c r="C331" s="37">
        <v>28</v>
      </c>
      <c r="D331" s="37"/>
      <c r="E331" s="164" t="str">
        <f t="shared" si="9"/>
        <v>2020/28</v>
      </c>
      <c r="F331" s="164"/>
      <c r="G331" s="144">
        <f t="shared" si="10"/>
        <v>44018</v>
      </c>
      <c r="H331" s="144"/>
    </row>
    <row r="332" spans="1:8" hidden="1" x14ac:dyDescent="0.2">
      <c r="A332" s="171"/>
      <c r="B332" s="37">
        <v>2020</v>
      </c>
      <c r="C332" s="37">
        <v>29</v>
      </c>
      <c r="D332" s="37"/>
      <c r="E332" s="164" t="str">
        <f t="shared" si="9"/>
        <v>2020/29</v>
      </c>
      <c r="F332" s="164"/>
      <c r="G332" s="144">
        <f t="shared" si="10"/>
        <v>44025</v>
      </c>
      <c r="H332" s="144"/>
    </row>
    <row r="333" spans="1:8" hidden="1" x14ac:dyDescent="0.2">
      <c r="A333" s="171"/>
      <c r="B333" s="37">
        <v>2020</v>
      </c>
      <c r="C333" s="37">
        <v>30</v>
      </c>
      <c r="D333" s="37"/>
      <c r="E333" s="164" t="str">
        <f t="shared" si="9"/>
        <v>2020/30</v>
      </c>
      <c r="F333" s="164"/>
      <c r="G333" s="144">
        <f t="shared" si="10"/>
        <v>44032</v>
      </c>
      <c r="H333" s="144"/>
    </row>
    <row r="334" spans="1:8" hidden="1" x14ac:dyDescent="0.2">
      <c r="A334" s="171"/>
      <c r="B334" s="37">
        <v>2020</v>
      </c>
      <c r="C334" s="37">
        <v>31</v>
      </c>
      <c r="D334" s="37"/>
      <c r="E334" s="164" t="str">
        <f t="shared" si="9"/>
        <v>2020/31</v>
      </c>
      <c r="F334" s="164"/>
      <c r="G334" s="144">
        <f t="shared" si="10"/>
        <v>44039</v>
      </c>
      <c r="H334" s="144"/>
    </row>
    <row r="335" spans="1:8" hidden="1" x14ac:dyDescent="0.2">
      <c r="A335" s="171"/>
      <c r="B335" s="37">
        <v>2020</v>
      </c>
      <c r="C335" s="37">
        <v>32</v>
      </c>
      <c r="D335" s="37"/>
      <c r="E335" s="164" t="str">
        <f t="shared" si="9"/>
        <v>2020/32</v>
      </c>
      <c r="F335" s="164"/>
      <c r="G335" s="144">
        <f t="shared" si="10"/>
        <v>44046</v>
      </c>
      <c r="H335" s="144"/>
    </row>
    <row r="336" spans="1:8" hidden="1" x14ac:dyDescent="0.2">
      <c r="A336" s="171"/>
      <c r="B336" s="37">
        <v>2020</v>
      </c>
      <c r="C336" s="37">
        <v>33</v>
      </c>
      <c r="D336" s="37"/>
      <c r="E336" s="164" t="str">
        <f t="shared" si="9"/>
        <v>2020/33</v>
      </c>
      <c r="F336" s="164"/>
      <c r="G336" s="144">
        <f t="shared" si="10"/>
        <v>44053</v>
      </c>
      <c r="H336" s="144"/>
    </row>
    <row r="337" spans="1:8" hidden="1" x14ac:dyDescent="0.2">
      <c r="A337" s="171"/>
      <c r="B337" s="37">
        <v>2020</v>
      </c>
      <c r="C337" s="37">
        <v>34</v>
      </c>
      <c r="D337" s="37"/>
      <c r="E337" s="164" t="str">
        <f t="shared" si="9"/>
        <v>2020/34</v>
      </c>
      <c r="F337" s="164"/>
      <c r="G337" s="144">
        <f t="shared" si="10"/>
        <v>44060</v>
      </c>
      <c r="H337" s="144"/>
    </row>
    <row r="338" spans="1:8" hidden="1" x14ac:dyDescent="0.2">
      <c r="A338" s="171"/>
      <c r="B338" s="37">
        <v>2020</v>
      </c>
      <c r="C338" s="37">
        <v>35</v>
      </c>
      <c r="D338" s="37"/>
      <c r="E338" s="164" t="str">
        <f t="shared" si="9"/>
        <v>2020/35</v>
      </c>
      <c r="F338" s="164"/>
      <c r="G338" s="144">
        <f t="shared" si="10"/>
        <v>44067</v>
      </c>
      <c r="H338" s="144"/>
    </row>
    <row r="339" spans="1:8" hidden="1" x14ac:dyDescent="0.2">
      <c r="A339" s="171"/>
      <c r="B339" s="37">
        <v>2020</v>
      </c>
      <c r="C339" s="37">
        <v>36</v>
      </c>
      <c r="D339" s="37"/>
      <c r="E339" s="164" t="str">
        <f t="shared" si="9"/>
        <v>2020/36</v>
      </c>
      <c r="F339" s="164"/>
      <c r="G339" s="144">
        <f t="shared" si="10"/>
        <v>44074</v>
      </c>
      <c r="H339" s="144"/>
    </row>
    <row r="340" spans="1:8" hidden="1" x14ac:dyDescent="0.2">
      <c r="A340" s="171"/>
      <c r="B340" s="37">
        <v>2020</v>
      </c>
      <c r="C340" s="37">
        <v>37</v>
      </c>
      <c r="D340" s="37"/>
      <c r="E340" s="164" t="str">
        <f t="shared" si="9"/>
        <v>2020/37</v>
      </c>
      <c r="F340" s="164"/>
      <c r="G340" s="144">
        <f t="shared" si="10"/>
        <v>44081</v>
      </c>
      <c r="H340" s="144"/>
    </row>
    <row r="341" spans="1:8" hidden="1" x14ac:dyDescent="0.2">
      <c r="A341" s="171"/>
      <c r="B341" s="37">
        <v>2020</v>
      </c>
      <c r="C341" s="37">
        <v>38</v>
      </c>
      <c r="D341" s="37"/>
      <c r="E341" s="164" t="str">
        <f t="shared" si="9"/>
        <v>2020/38</v>
      </c>
      <c r="F341" s="164"/>
      <c r="G341" s="144">
        <f t="shared" si="10"/>
        <v>44088</v>
      </c>
      <c r="H341" s="144"/>
    </row>
    <row r="342" spans="1:8" hidden="1" x14ac:dyDescent="0.2">
      <c r="A342" s="171"/>
      <c r="B342" s="37">
        <v>2020</v>
      </c>
      <c r="C342" s="37">
        <v>39</v>
      </c>
      <c r="D342" s="37"/>
      <c r="E342" s="164" t="str">
        <f t="shared" si="9"/>
        <v>2020/39</v>
      </c>
      <c r="F342" s="164"/>
      <c r="G342" s="144">
        <f t="shared" si="10"/>
        <v>44095</v>
      </c>
      <c r="H342" s="144"/>
    </row>
    <row r="343" spans="1:8" hidden="1" x14ac:dyDescent="0.2">
      <c r="A343" s="171"/>
      <c r="B343" s="37">
        <v>2020</v>
      </c>
      <c r="C343" s="37">
        <v>40</v>
      </c>
      <c r="D343" s="37"/>
      <c r="E343" s="164" t="str">
        <f t="shared" si="9"/>
        <v>2020/40</v>
      </c>
      <c r="F343" s="164"/>
      <c r="G343" s="144">
        <f t="shared" si="10"/>
        <v>44102</v>
      </c>
      <c r="H343" s="144"/>
    </row>
    <row r="344" spans="1:8" hidden="1" x14ac:dyDescent="0.2">
      <c r="A344" s="171"/>
      <c r="B344" s="37">
        <v>2020</v>
      </c>
      <c r="C344" s="37">
        <v>41</v>
      </c>
      <c r="D344" s="37"/>
      <c r="E344" s="164" t="str">
        <f t="shared" si="9"/>
        <v>2020/41</v>
      </c>
      <c r="F344" s="164"/>
      <c r="G344" s="144">
        <f t="shared" si="10"/>
        <v>44109</v>
      </c>
      <c r="H344" s="144"/>
    </row>
    <row r="345" spans="1:8" hidden="1" x14ac:dyDescent="0.2">
      <c r="A345" s="171"/>
      <c r="B345" s="37">
        <v>2020</v>
      </c>
      <c r="C345" s="37">
        <v>42</v>
      </c>
      <c r="D345" s="37"/>
      <c r="E345" s="164" t="str">
        <f t="shared" si="9"/>
        <v>2020/42</v>
      </c>
      <c r="F345" s="164"/>
      <c r="G345" s="144">
        <f t="shared" si="10"/>
        <v>44116</v>
      </c>
      <c r="H345" s="144"/>
    </row>
    <row r="346" spans="1:8" hidden="1" x14ac:dyDescent="0.2">
      <c r="A346" s="171"/>
      <c r="B346" s="37">
        <v>2020</v>
      </c>
      <c r="C346" s="37">
        <v>43</v>
      </c>
      <c r="D346" s="37"/>
      <c r="E346" s="164" t="str">
        <f t="shared" si="9"/>
        <v>2020/43</v>
      </c>
      <c r="F346" s="164"/>
      <c r="G346" s="144">
        <f t="shared" si="10"/>
        <v>44123</v>
      </c>
      <c r="H346" s="144"/>
    </row>
    <row r="347" spans="1:8" hidden="1" x14ac:dyDescent="0.2">
      <c r="A347" s="171"/>
      <c r="B347" s="37">
        <v>2020</v>
      </c>
      <c r="C347" s="37">
        <v>44</v>
      </c>
      <c r="D347" s="37"/>
      <c r="E347" s="164" t="str">
        <f t="shared" si="9"/>
        <v>2020/44</v>
      </c>
      <c r="F347" s="164"/>
      <c r="G347" s="144">
        <f t="shared" si="10"/>
        <v>44130</v>
      </c>
      <c r="H347" s="144"/>
    </row>
    <row r="348" spans="1:8" hidden="1" x14ac:dyDescent="0.2">
      <c r="A348" s="171"/>
      <c r="B348" s="37">
        <v>2020</v>
      </c>
      <c r="C348" s="37">
        <v>45</v>
      </c>
      <c r="D348" s="37"/>
      <c r="E348" s="164" t="str">
        <f t="shared" si="9"/>
        <v>2020/45</v>
      </c>
      <c r="F348" s="164"/>
      <c r="G348" s="144">
        <f t="shared" si="10"/>
        <v>44137</v>
      </c>
      <c r="H348" s="144"/>
    </row>
    <row r="349" spans="1:8" hidden="1" x14ac:dyDescent="0.2">
      <c r="A349" s="171"/>
      <c r="B349" s="37">
        <v>2020</v>
      </c>
      <c r="C349" s="37">
        <v>46</v>
      </c>
      <c r="D349" s="37"/>
      <c r="E349" s="164" t="str">
        <f t="shared" si="9"/>
        <v>2020/46</v>
      </c>
      <c r="F349" s="164"/>
      <c r="G349" s="144">
        <f t="shared" si="10"/>
        <v>44144</v>
      </c>
      <c r="H349" s="144"/>
    </row>
    <row r="350" spans="1:8" hidden="1" x14ac:dyDescent="0.2">
      <c r="A350" s="171"/>
      <c r="B350" s="37">
        <v>2020</v>
      </c>
      <c r="C350" s="37">
        <v>47</v>
      </c>
      <c r="D350" s="37"/>
      <c r="E350" s="164" t="str">
        <f t="shared" si="9"/>
        <v>2020/47</v>
      </c>
      <c r="F350" s="164"/>
      <c r="G350" s="144">
        <f t="shared" si="10"/>
        <v>44151</v>
      </c>
      <c r="H350" s="144"/>
    </row>
    <row r="351" spans="1:8" hidden="1" x14ac:dyDescent="0.2">
      <c r="A351" s="171"/>
      <c r="B351" s="37">
        <v>2020</v>
      </c>
      <c r="C351" s="37">
        <v>48</v>
      </c>
      <c r="D351" s="37"/>
      <c r="E351" s="164" t="str">
        <f t="shared" si="9"/>
        <v>2020/48</v>
      </c>
      <c r="F351" s="164"/>
      <c r="G351" s="144">
        <f t="shared" si="10"/>
        <v>44158</v>
      </c>
      <c r="H351" s="144"/>
    </row>
    <row r="352" spans="1:8" hidden="1" x14ac:dyDescent="0.2">
      <c r="A352" s="171"/>
      <c r="B352" s="37">
        <v>2020</v>
      </c>
      <c r="C352" s="37">
        <v>49</v>
      </c>
      <c r="D352" s="37"/>
      <c r="E352" s="164" t="str">
        <f t="shared" si="9"/>
        <v>2020/49</v>
      </c>
      <c r="F352" s="164"/>
      <c r="G352" s="144">
        <f t="shared" si="10"/>
        <v>44165</v>
      </c>
      <c r="H352" s="144"/>
    </row>
    <row r="353" spans="1:8" hidden="1" x14ac:dyDescent="0.2">
      <c r="A353" s="171"/>
      <c r="B353" s="37">
        <v>2020</v>
      </c>
      <c r="C353" s="37">
        <v>50</v>
      </c>
      <c r="D353" s="37"/>
      <c r="E353" s="164" t="str">
        <f t="shared" si="9"/>
        <v>2020/50</v>
      </c>
      <c r="F353" s="164"/>
      <c r="G353" s="144">
        <f t="shared" si="10"/>
        <v>44172</v>
      </c>
      <c r="H353" s="144"/>
    </row>
    <row r="354" spans="1:8" hidden="1" x14ac:dyDescent="0.2">
      <c r="A354" s="171"/>
      <c r="B354" s="37">
        <v>2020</v>
      </c>
      <c r="C354" s="37">
        <v>51</v>
      </c>
      <c r="D354" s="37"/>
      <c r="E354" s="164" t="str">
        <f t="shared" si="9"/>
        <v>2020/51</v>
      </c>
      <c r="F354" s="164"/>
      <c r="G354" s="144">
        <f t="shared" si="10"/>
        <v>44179</v>
      </c>
      <c r="H354" s="144"/>
    </row>
    <row r="355" spans="1:8" hidden="1" x14ac:dyDescent="0.2">
      <c r="A355" s="171"/>
      <c r="B355" s="37">
        <v>2020</v>
      </c>
      <c r="C355" s="37">
        <v>52</v>
      </c>
      <c r="D355" s="37"/>
      <c r="E355" s="164" t="str">
        <f t="shared" si="9"/>
        <v>2020/52</v>
      </c>
      <c r="F355" s="164"/>
      <c r="G355" s="144">
        <f t="shared" si="10"/>
        <v>44186</v>
      </c>
      <c r="H355" s="144"/>
    </row>
    <row r="356" spans="1:8" hidden="1" x14ac:dyDescent="0.2">
      <c r="A356" s="171"/>
      <c r="B356" s="37">
        <v>2020</v>
      </c>
      <c r="C356" s="37">
        <v>53</v>
      </c>
      <c r="D356" s="37"/>
      <c r="E356" s="164" t="str">
        <f t="shared" si="9"/>
        <v>2020/53</v>
      </c>
      <c r="F356" s="164"/>
      <c r="G356" s="144">
        <f t="shared" si="10"/>
        <v>44193</v>
      </c>
      <c r="H356" s="144"/>
    </row>
    <row r="357" spans="1:8" hidden="1" x14ac:dyDescent="0.2">
      <c r="A357" s="171"/>
      <c r="B357" s="37">
        <v>2021</v>
      </c>
      <c r="C357" s="37">
        <v>1</v>
      </c>
      <c r="D357" s="37"/>
      <c r="E357" s="164" t="str">
        <f t="shared" si="9"/>
        <v>2021/1</v>
      </c>
      <c r="F357" s="164"/>
      <c r="G357" s="144">
        <f t="shared" si="10"/>
        <v>44200</v>
      </c>
      <c r="H357" s="144"/>
    </row>
    <row r="358" spans="1:8" hidden="1" x14ac:dyDescent="0.2">
      <c r="A358" s="171"/>
      <c r="B358" s="37">
        <v>2021</v>
      </c>
      <c r="C358" s="37">
        <v>2</v>
      </c>
      <c r="D358" s="37"/>
      <c r="E358" s="164" t="str">
        <f t="shared" si="9"/>
        <v>2021/2</v>
      </c>
      <c r="F358" s="164"/>
      <c r="G358" s="144">
        <f t="shared" si="10"/>
        <v>44207</v>
      </c>
      <c r="H358" s="144"/>
    </row>
    <row r="359" spans="1:8" hidden="1" x14ac:dyDescent="0.2">
      <c r="A359" s="171"/>
      <c r="B359" s="37">
        <v>2021</v>
      </c>
      <c r="C359" s="37">
        <v>3</v>
      </c>
      <c r="D359" s="37"/>
      <c r="E359" s="164" t="str">
        <f t="shared" si="9"/>
        <v>2021/3</v>
      </c>
      <c r="F359" s="164"/>
      <c r="G359" s="144">
        <f t="shared" si="10"/>
        <v>44214</v>
      </c>
      <c r="H359" s="144"/>
    </row>
    <row r="360" spans="1:8" hidden="1" x14ac:dyDescent="0.2">
      <c r="A360" s="171"/>
      <c r="B360" s="37">
        <v>2021</v>
      </c>
      <c r="C360" s="37">
        <v>4</v>
      </c>
      <c r="D360" s="37"/>
      <c r="E360" s="164" t="str">
        <f t="shared" si="9"/>
        <v>2021/4</v>
      </c>
      <c r="F360" s="164"/>
      <c r="G360" s="144">
        <f t="shared" si="10"/>
        <v>44221</v>
      </c>
      <c r="H360" s="144"/>
    </row>
    <row r="361" spans="1:8" hidden="1" x14ac:dyDescent="0.2">
      <c r="A361" s="171"/>
      <c r="B361" s="37">
        <v>2021</v>
      </c>
      <c r="C361" s="37">
        <v>5</v>
      </c>
      <c r="D361" s="37"/>
      <c r="E361" s="164" t="str">
        <f t="shared" si="9"/>
        <v>2021/5</v>
      </c>
      <c r="F361" s="164"/>
      <c r="G361" s="144">
        <f t="shared" si="10"/>
        <v>44228</v>
      </c>
      <c r="H361" s="144"/>
    </row>
    <row r="362" spans="1:8" hidden="1" x14ac:dyDescent="0.2">
      <c r="A362" s="171"/>
      <c r="B362" s="37">
        <v>2021</v>
      </c>
      <c r="C362" s="37">
        <v>6</v>
      </c>
      <c r="D362" s="37"/>
      <c r="E362" s="164" t="str">
        <f t="shared" ref="E362:E425" si="11">B362&amp;"/"&amp;C362</f>
        <v>2021/6</v>
      </c>
      <c r="F362" s="164"/>
      <c r="G362" s="144">
        <f t="shared" si="10"/>
        <v>44235</v>
      </c>
      <c r="H362" s="144"/>
    </row>
    <row r="363" spans="1:8" hidden="1" x14ac:dyDescent="0.2">
      <c r="A363" s="171"/>
      <c r="B363" s="37">
        <v>2021</v>
      </c>
      <c r="C363" s="37">
        <v>7</v>
      </c>
      <c r="D363" s="37"/>
      <c r="E363" s="164" t="str">
        <f t="shared" si="11"/>
        <v>2021/7</v>
      </c>
      <c r="F363" s="164"/>
      <c r="G363" s="144">
        <f t="shared" si="10"/>
        <v>44242</v>
      </c>
      <c r="H363" s="144"/>
    </row>
    <row r="364" spans="1:8" hidden="1" x14ac:dyDescent="0.2">
      <c r="A364" s="171"/>
      <c r="B364" s="37">
        <v>2021</v>
      </c>
      <c r="C364" s="37">
        <v>8</v>
      </c>
      <c r="D364" s="37"/>
      <c r="E364" s="164" t="str">
        <f t="shared" si="11"/>
        <v>2021/8</v>
      </c>
      <c r="F364" s="164"/>
      <c r="G364" s="144">
        <f t="shared" ref="G364:G427" si="12">G363+7</f>
        <v>44249</v>
      </c>
      <c r="H364" s="144"/>
    </row>
    <row r="365" spans="1:8" hidden="1" x14ac:dyDescent="0.2">
      <c r="A365" s="171"/>
      <c r="B365" s="37">
        <v>2021</v>
      </c>
      <c r="C365" s="37">
        <v>9</v>
      </c>
      <c r="D365" s="37"/>
      <c r="E365" s="164" t="str">
        <f t="shared" si="11"/>
        <v>2021/9</v>
      </c>
      <c r="F365" s="164"/>
      <c r="G365" s="144">
        <f t="shared" si="12"/>
        <v>44256</v>
      </c>
      <c r="H365" s="144"/>
    </row>
    <row r="366" spans="1:8" hidden="1" x14ac:dyDescent="0.2">
      <c r="A366" s="171"/>
      <c r="B366" s="37">
        <v>2021</v>
      </c>
      <c r="C366" s="37">
        <v>10</v>
      </c>
      <c r="D366" s="37"/>
      <c r="E366" s="164" t="str">
        <f t="shared" si="11"/>
        <v>2021/10</v>
      </c>
      <c r="F366" s="164"/>
      <c r="G366" s="144">
        <f t="shared" si="12"/>
        <v>44263</v>
      </c>
      <c r="H366" s="144"/>
    </row>
    <row r="367" spans="1:8" hidden="1" x14ac:dyDescent="0.2">
      <c r="A367" s="171"/>
      <c r="B367" s="37">
        <v>2021</v>
      </c>
      <c r="C367" s="37">
        <v>11</v>
      </c>
      <c r="D367" s="37"/>
      <c r="E367" s="164" t="str">
        <f t="shared" si="11"/>
        <v>2021/11</v>
      </c>
      <c r="F367" s="164"/>
      <c r="G367" s="144">
        <f t="shared" si="12"/>
        <v>44270</v>
      </c>
      <c r="H367" s="144"/>
    </row>
    <row r="368" spans="1:8" hidden="1" x14ac:dyDescent="0.2">
      <c r="A368" s="171"/>
      <c r="B368" s="37">
        <v>2021</v>
      </c>
      <c r="C368" s="37">
        <v>12</v>
      </c>
      <c r="D368" s="37"/>
      <c r="E368" s="164" t="str">
        <f t="shared" si="11"/>
        <v>2021/12</v>
      </c>
      <c r="F368" s="164"/>
      <c r="G368" s="144">
        <f t="shared" si="12"/>
        <v>44277</v>
      </c>
      <c r="H368" s="144"/>
    </row>
    <row r="369" spans="1:8" hidden="1" x14ac:dyDescent="0.2">
      <c r="A369" s="171"/>
      <c r="B369" s="37">
        <v>2021</v>
      </c>
      <c r="C369" s="37">
        <v>13</v>
      </c>
      <c r="D369" s="37"/>
      <c r="E369" s="164" t="str">
        <f t="shared" si="11"/>
        <v>2021/13</v>
      </c>
      <c r="F369" s="164"/>
      <c r="G369" s="144">
        <f t="shared" si="12"/>
        <v>44284</v>
      </c>
      <c r="H369" s="144"/>
    </row>
    <row r="370" spans="1:8" hidden="1" x14ac:dyDescent="0.2">
      <c r="A370" s="171"/>
      <c r="B370" s="37">
        <v>2021</v>
      </c>
      <c r="C370" s="37">
        <v>14</v>
      </c>
      <c r="D370" s="37"/>
      <c r="E370" s="164" t="str">
        <f t="shared" si="11"/>
        <v>2021/14</v>
      </c>
      <c r="F370" s="164"/>
      <c r="G370" s="144">
        <f t="shared" si="12"/>
        <v>44291</v>
      </c>
      <c r="H370" s="144"/>
    </row>
    <row r="371" spans="1:8" hidden="1" x14ac:dyDescent="0.2">
      <c r="A371" s="171"/>
      <c r="B371" s="37">
        <v>2021</v>
      </c>
      <c r="C371" s="37">
        <v>15</v>
      </c>
      <c r="D371" s="37"/>
      <c r="E371" s="164" t="str">
        <f t="shared" si="11"/>
        <v>2021/15</v>
      </c>
      <c r="F371" s="164"/>
      <c r="G371" s="144">
        <f t="shared" si="12"/>
        <v>44298</v>
      </c>
      <c r="H371" s="144"/>
    </row>
    <row r="372" spans="1:8" hidden="1" x14ac:dyDescent="0.2">
      <c r="A372" s="171"/>
      <c r="B372" s="37">
        <v>2021</v>
      </c>
      <c r="C372" s="37">
        <v>16</v>
      </c>
      <c r="D372" s="37"/>
      <c r="E372" s="164" t="str">
        <f t="shared" si="11"/>
        <v>2021/16</v>
      </c>
      <c r="F372" s="164"/>
      <c r="G372" s="144">
        <f t="shared" si="12"/>
        <v>44305</v>
      </c>
      <c r="H372" s="144"/>
    </row>
    <row r="373" spans="1:8" hidden="1" x14ac:dyDescent="0.2">
      <c r="A373" s="171"/>
      <c r="B373" s="37">
        <v>2021</v>
      </c>
      <c r="C373" s="37">
        <v>17</v>
      </c>
      <c r="D373" s="37"/>
      <c r="E373" s="164" t="str">
        <f t="shared" si="11"/>
        <v>2021/17</v>
      </c>
      <c r="F373" s="164"/>
      <c r="G373" s="144">
        <f t="shared" si="12"/>
        <v>44312</v>
      </c>
      <c r="H373" s="144"/>
    </row>
    <row r="374" spans="1:8" hidden="1" x14ac:dyDescent="0.2">
      <c r="A374" s="171"/>
      <c r="B374" s="37">
        <v>2021</v>
      </c>
      <c r="C374" s="37">
        <v>18</v>
      </c>
      <c r="D374" s="37"/>
      <c r="E374" s="164" t="str">
        <f t="shared" si="11"/>
        <v>2021/18</v>
      </c>
      <c r="F374" s="164"/>
      <c r="G374" s="144">
        <f t="shared" si="12"/>
        <v>44319</v>
      </c>
      <c r="H374" s="144"/>
    </row>
    <row r="375" spans="1:8" hidden="1" x14ac:dyDescent="0.2">
      <c r="A375" s="171"/>
      <c r="B375" s="37">
        <v>2021</v>
      </c>
      <c r="C375" s="37">
        <v>19</v>
      </c>
      <c r="D375" s="37"/>
      <c r="E375" s="164" t="str">
        <f t="shared" si="11"/>
        <v>2021/19</v>
      </c>
      <c r="F375" s="164"/>
      <c r="G375" s="144">
        <f t="shared" si="12"/>
        <v>44326</v>
      </c>
      <c r="H375" s="144"/>
    </row>
    <row r="376" spans="1:8" hidden="1" x14ac:dyDescent="0.2">
      <c r="A376" s="171"/>
      <c r="B376" s="37">
        <v>2021</v>
      </c>
      <c r="C376" s="37">
        <v>20</v>
      </c>
      <c r="D376" s="37"/>
      <c r="E376" s="164" t="str">
        <f t="shared" si="11"/>
        <v>2021/20</v>
      </c>
      <c r="F376" s="164"/>
      <c r="G376" s="144">
        <f t="shared" si="12"/>
        <v>44333</v>
      </c>
      <c r="H376" s="144"/>
    </row>
    <row r="377" spans="1:8" hidden="1" x14ac:dyDescent="0.2">
      <c r="A377" s="171"/>
      <c r="B377" s="37">
        <v>2021</v>
      </c>
      <c r="C377" s="37">
        <v>21</v>
      </c>
      <c r="D377" s="37"/>
      <c r="E377" s="164" t="str">
        <f t="shared" si="11"/>
        <v>2021/21</v>
      </c>
      <c r="F377" s="164"/>
      <c r="G377" s="144">
        <f t="shared" si="12"/>
        <v>44340</v>
      </c>
      <c r="H377" s="144"/>
    </row>
    <row r="378" spans="1:8" hidden="1" x14ac:dyDescent="0.2">
      <c r="A378" s="171"/>
      <c r="B378" s="37">
        <v>2021</v>
      </c>
      <c r="C378" s="37">
        <v>22</v>
      </c>
      <c r="D378" s="37"/>
      <c r="E378" s="164" t="str">
        <f t="shared" si="11"/>
        <v>2021/22</v>
      </c>
      <c r="F378" s="164"/>
      <c r="G378" s="144">
        <f t="shared" si="12"/>
        <v>44347</v>
      </c>
      <c r="H378" s="144"/>
    </row>
    <row r="379" spans="1:8" hidden="1" x14ac:dyDescent="0.2">
      <c r="A379" s="171"/>
      <c r="B379" s="37">
        <v>2021</v>
      </c>
      <c r="C379" s="37">
        <v>23</v>
      </c>
      <c r="D379" s="37"/>
      <c r="E379" s="164" t="str">
        <f t="shared" si="11"/>
        <v>2021/23</v>
      </c>
      <c r="F379" s="164"/>
      <c r="G379" s="144">
        <f t="shared" si="12"/>
        <v>44354</v>
      </c>
      <c r="H379" s="144"/>
    </row>
    <row r="380" spans="1:8" hidden="1" x14ac:dyDescent="0.2">
      <c r="A380" s="171"/>
      <c r="B380" s="37">
        <v>2021</v>
      </c>
      <c r="C380" s="37">
        <v>24</v>
      </c>
      <c r="D380" s="37"/>
      <c r="E380" s="164" t="str">
        <f t="shared" si="11"/>
        <v>2021/24</v>
      </c>
      <c r="F380" s="164"/>
      <c r="G380" s="144">
        <f t="shared" si="12"/>
        <v>44361</v>
      </c>
      <c r="H380" s="144"/>
    </row>
    <row r="381" spans="1:8" hidden="1" x14ac:dyDescent="0.2">
      <c r="A381" s="171"/>
      <c r="B381" s="37">
        <v>2021</v>
      </c>
      <c r="C381" s="37">
        <v>25</v>
      </c>
      <c r="D381" s="37"/>
      <c r="E381" s="164" t="str">
        <f t="shared" si="11"/>
        <v>2021/25</v>
      </c>
      <c r="F381" s="164"/>
      <c r="G381" s="144">
        <f t="shared" si="12"/>
        <v>44368</v>
      </c>
      <c r="H381" s="144"/>
    </row>
    <row r="382" spans="1:8" hidden="1" x14ac:dyDescent="0.2">
      <c r="A382" s="171"/>
      <c r="B382" s="37">
        <v>2021</v>
      </c>
      <c r="C382" s="37">
        <v>26</v>
      </c>
      <c r="D382" s="37"/>
      <c r="E382" s="164" t="str">
        <f t="shared" si="11"/>
        <v>2021/26</v>
      </c>
      <c r="F382" s="164"/>
      <c r="G382" s="144">
        <f t="shared" si="12"/>
        <v>44375</v>
      </c>
      <c r="H382" s="144"/>
    </row>
    <row r="383" spans="1:8" hidden="1" x14ac:dyDescent="0.2">
      <c r="A383" s="171"/>
      <c r="B383" s="37">
        <v>2021</v>
      </c>
      <c r="C383" s="37">
        <v>27</v>
      </c>
      <c r="D383" s="37"/>
      <c r="E383" s="164" t="str">
        <f t="shared" si="11"/>
        <v>2021/27</v>
      </c>
      <c r="F383" s="164"/>
      <c r="G383" s="144">
        <f t="shared" si="12"/>
        <v>44382</v>
      </c>
      <c r="H383" s="144"/>
    </row>
    <row r="384" spans="1:8" hidden="1" x14ac:dyDescent="0.2">
      <c r="A384" s="171"/>
      <c r="B384" s="37">
        <v>2021</v>
      </c>
      <c r="C384" s="37">
        <v>28</v>
      </c>
      <c r="D384" s="37"/>
      <c r="E384" s="164" t="str">
        <f t="shared" si="11"/>
        <v>2021/28</v>
      </c>
      <c r="F384" s="164"/>
      <c r="G384" s="144">
        <f t="shared" si="12"/>
        <v>44389</v>
      </c>
      <c r="H384" s="144"/>
    </row>
    <row r="385" spans="1:8" hidden="1" x14ac:dyDescent="0.2">
      <c r="A385" s="171"/>
      <c r="B385" s="37">
        <v>2021</v>
      </c>
      <c r="C385" s="37">
        <v>29</v>
      </c>
      <c r="D385" s="37"/>
      <c r="E385" s="164" t="str">
        <f t="shared" si="11"/>
        <v>2021/29</v>
      </c>
      <c r="F385" s="164"/>
      <c r="G385" s="144">
        <f t="shared" si="12"/>
        <v>44396</v>
      </c>
      <c r="H385" s="144"/>
    </row>
    <row r="386" spans="1:8" hidden="1" x14ac:dyDescent="0.2">
      <c r="A386" s="171"/>
      <c r="B386" s="37">
        <v>2021</v>
      </c>
      <c r="C386" s="37">
        <v>30</v>
      </c>
      <c r="D386" s="37"/>
      <c r="E386" s="164" t="str">
        <f t="shared" si="11"/>
        <v>2021/30</v>
      </c>
      <c r="F386" s="164"/>
      <c r="G386" s="144">
        <f t="shared" si="12"/>
        <v>44403</v>
      </c>
      <c r="H386" s="144"/>
    </row>
    <row r="387" spans="1:8" hidden="1" x14ac:dyDescent="0.2">
      <c r="A387" s="171"/>
      <c r="B387" s="37">
        <v>2021</v>
      </c>
      <c r="C387" s="37">
        <v>31</v>
      </c>
      <c r="D387" s="37"/>
      <c r="E387" s="164" t="str">
        <f t="shared" si="11"/>
        <v>2021/31</v>
      </c>
      <c r="F387" s="164"/>
      <c r="G387" s="144">
        <f t="shared" si="12"/>
        <v>44410</v>
      </c>
      <c r="H387" s="144"/>
    </row>
    <row r="388" spans="1:8" hidden="1" x14ac:dyDescent="0.2">
      <c r="A388" s="171"/>
      <c r="B388" s="37">
        <v>2021</v>
      </c>
      <c r="C388" s="37">
        <v>32</v>
      </c>
      <c r="D388" s="37"/>
      <c r="E388" s="164" t="str">
        <f t="shared" si="11"/>
        <v>2021/32</v>
      </c>
      <c r="F388" s="164"/>
      <c r="G388" s="144">
        <f t="shared" si="12"/>
        <v>44417</v>
      </c>
      <c r="H388" s="144"/>
    </row>
    <row r="389" spans="1:8" hidden="1" x14ac:dyDescent="0.2">
      <c r="A389" s="171"/>
      <c r="B389" s="37">
        <v>2021</v>
      </c>
      <c r="C389" s="37">
        <v>33</v>
      </c>
      <c r="D389" s="37"/>
      <c r="E389" s="164" t="str">
        <f t="shared" si="11"/>
        <v>2021/33</v>
      </c>
      <c r="F389" s="164"/>
      <c r="G389" s="144">
        <f t="shared" si="12"/>
        <v>44424</v>
      </c>
      <c r="H389" s="144"/>
    </row>
    <row r="390" spans="1:8" hidden="1" x14ac:dyDescent="0.2">
      <c r="A390" s="171"/>
      <c r="B390" s="37">
        <v>2021</v>
      </c>
      <c r="C390" s="37">
        <v>34</v>
      </c>
      <c r="D390" s="37"/>
      <c r="E390" s="164" t="str">
        <f t="shared" si="11"/>
        <v>2021/34</v>
      </c>
      <c r="F390" s="164"/>
      <c r="G390" s="144">
        <f t="shared" si="12"/>
        <v>44431</v>
      </c>
      <c r="H390" s="144"/>
    </row>
    <row r="391" spans="1:8" hidden="1" x14ac:dyDescent="0.2">
      <c r="A391" s="171"/>
      <c r="B391" s="37">
        <v>2021</v>
      </c>
      <c r="C391" s="37">
        <v>35</v>
      </c>
      <c r="D391" s="37"/>
      <c r="E391" s="164" t="str">
        <f t="shared" si="11"/>
        <v>2021/35</v>
      </c>
      <c r="F391" s="164"/>
      <c r="G391" s="144">
        <f t="shared" si="12"/>
        <v>44438</v>
      </c>
      <c r="H391" s="144"/>
    </row>
    <row r="392" spans="1:8" hidden="1" x14ac:dyDescent="0.2">
      <c r="A392" s="171"/>
      <c r="B392" s="37">
        <v>2021</v>
      </c>
      <c r="C392" s="37">
        <v>36</v>
      </c>
      <c r="D392" s="37"/>
      <c r="E392" s="164" t="str">
        <f t="shared" si="11"/>
        <v>2021/36</v>
      </c>
      <c r="F392" s="164"/>
      <c r="G392" s="144">
        <f t="shared" si="12"/>
        <v>44445</v>
      </c>
      <c r="H392" s="144"/>
    </row>
    <row r="393" spans="1:8" hidden="1" x14ac:dyDescent="0.2">
      <c r="A393" s="171"/>
      <c r="B393" s="37">
        <v>2021</v>
      </c>
      <c r="C393" s="37">
        <v>37</v>
      </c>
      <c r="D393" s="37"/>
      <c r="E393" s="164" t="str">
        <f t="shared" si="11"/>
        <v>2021/37</v>
      </c>
      <c r="F393" s="164"/>
      <c r="G393" s="144">
        <f t="shared" si="12"/>
        <v>44452</v>
      </c>
      <c r="H393" s="144"/>
    </row>
    <row r="394" spans="1:8" hidden="1" x14ac:dyDescent="0.2">
      <c r="A394" s="171"/>
      <c r="B394" s="37">
        <v>2021</v>
      </c>
      <c r="C394" s="37">
        <v>38</v>
      </c>
      <c r="D394" s="37"/>
      <c r="E394" s="164" t="str">
        <f t="shared" si="11"/>
        <v>2021/38</v>
      </c>
      <c r="F394" s="164"/>
      <c r="G394" s="144">
        <f t="shared" si="12"/>
        <v>44459</v>
      </c>
      <c r="H394" s="144"/>
    </row>
    <row r="395" spans="1:8" hidden="1" x14ac:dyDescent="0.2">
      <c r="A395" s="171"/>
      <c r="B395" s="37">
        <v>2021</v>
      </c>
      <c r="C395" s="37">
        <v>39</v>
      </c>
      <c r="D395" s="37"/>
      <c r="E395" s="164" t="str">
        <f t="shared" si="11"/>
        <v>2021/39</v>
      </c>
      <c r="F395" s="164"/>
      <c r="G395" s="144">
        <f t="shared" si="12"/>
        <v>44466</v>
      </c>
      <c r="H395" s="144"/>
    </row>
    <row r="396" spans="1:8" hidden="1" x14ac:dyDescent="0.2">
      <c r="A396" s="171"/>
      <c r="B396" s="37">
        <v>2021</v>
      </c>
      <c r="C396" s="37">
        <v>40</v>
      </c>
      <c r="D396" s="37"/>
      <c r="E396" s="164" t="str">
        <f t="shared" si="11"/>
        <v>2021/40</v>
      </c>
      <c r="F396" s="164"/>
      <c r="G396" s="144">
        <f t="shared" si="12"/>
        <v>44473</v>
      </c>
      <c r="H396" s="144"/>
    </row>
    <row r="397" spans="1:8" hidden="1" x14ac:dyDescent="0.2">
      <c r="A397" s="171"/>
      <c r="B397" s="37">
        <v>2021</v>
      </c>
      <c r="C397" s="37">
        <v>41</v>
      </c>
      <c r="D397" s="37"/>
      <c r="E397" s="164" t="str">
        <f t="shared" si="11"/>
        <v>2021/41</v>
      </c>
      <c r="F397" s="164"/>
      <c r="G397" s="144">
        <f t="shared" si="12"/>
        <v>44480</v>
      </c>
      <c r="H397" s="144"/>
    </row>
    <row r="398" spans="1:8" hidden="1" x14ac:dyDescent="0.2">
      <c r="A398" s="171"/>
      <c r="B398" s="37">
        <v>2021</v>
      </c>
      <c r="C398" s="37">
        <v>42</v>
      </c>
      <c r="D398" s="37"/>
      <c r="E398" s="164" t="str">
        <f t="shared" si="11"/>
        <v>2021/42</v>
      </c>
      <c r="F398" s="164"/>
      <c r="G398" s="144">
        <f t="shared" si="12"/>
        <v>44487</v>
      </c>
      <c r="H398" s="144"/>
    </row>
    <row r="399" spans="1:8" hidden="1" x14ac:dyDescent="0.2">
      <c r="A399" s="171"/>
      <c r="B399" s="37">
        <v>2021</v>
      </c>
      <c r="C399" s="37">
        <v>43</v>
      </c>
      <c r="D399" s="37"/>
      <c r="E399" s="164" t="str">
        <f t="shared" si="11"/>
        <v>2021/43</v>
      </c>
      <c r="F399" s="164"/>
      <c r="G399" s="144">
        <f t="shared" si="12"/>
        <v>44494</v>
      </c>
      <c r="H399" s="144"/>
    </row>
    <row r="400" spans="1:8" hidden="1" x14ac:dyDescent="0.2">
      <c r="A400" s="171"/>
      <c r="B400" s="37">
        <v>2021</v>
      </c>
      <c r="C400" s="37">
        <v>44</v>
      </c>
      <c r="D400" s="37"/>
      <c r="E400" s="164" t="str">
        <f t="shared" si="11"/>
        <v>2021/44</v>
      </c>
      <c r="F400" s="164"/>
      <c r="G400" s="144">
        <f t="shared" si="12"/>
        <v>44501</v>
      </c>
      <c r="H400" s="144"/>
    </row>
    <row r="401" spans="1:8" hidden="1" x14ac:dyDescent="0.2">
      <c r="A401" s="171"/>
      <c r="B401" s="37">
        <v>2021</v>
      </c>
      <c r="C401" s="37">
        <v>45</v>
      </c>
      <c r="D401" s="37"/>
      <c r="E401" s="164" t="str">
        <f t="shared" si="11"/>
        <v>2021/45</v>
      </c>
      <c r="F401" s="164"/>
      <c r="G401" s="144">
        <f t="shared" si="12"/>
        <v>44508</v>
      </c>
      <c r="H401" s="144"/>
    </row>
    <row r="402" spans="1:8" hidden="1" x14ac:dyDescent="0.2">
      <c r="A402" s="171"/>
      <c r="B402" s="37">
        <v>2021</v>
      </c>
      <c r="C402" s="37">
        <v>46</v>
      </c>
      <c r="D402" s="37"/>
      <c r="E402" s="164" t="str">
        <f t="shared" si="11"/>
        <v>2021/46</v>
      </c>
      <c r="F402" s="164"/>
      <c r="G402" s="144">
        <f t="shared" si="12"/>
        <v>44515</v>
      </c>
      <c r="H402" s="144"/>
    </row>
    <row r="403" spans="1:8" hidden="1" x14ac:dyDescent="0.2">
      <c r="A403" s="171"/>
      <c r="B403" s="37">
        <v>2021</v>
      </c>
      <c r="C403" s="37">
        <v>47</v>
      </c>
      <c r="D403" s="37"/>
      <c r="E403" s="164" t="str">
        <f t="shared" si="11"/>
        <v>2021/47</v>
      </c>
      <c r="F403" s="164"/>
      <c r="G403" s="144">
        <f t="shared" si="12"/>
        <v>44522</v>
      </c>
      <c r="H403" s="144"/>
    </row>
    <row r="404" spans="1:8" hidden="1" x14ac:dyDescent="0.2">
      <c r="A404" s="171"/>
      <c r="B404" s="37">
        <v>2021</v>
      </c>
      <c r="C404" s="37">
        <v>48</v>
      </c>
      <c r="D404" s="37"/>
      <c r="E404" s="164" t="str">
        <f t="shared" si="11"/>
        <v>2021/48</v>
      </c>
      <c r="F404" s="164"/>
      <c r="G404" s="144">
        <f t="shared" si="12"/>
        <v>44529</v>
      </c>
      <c r="H404" s="144"/>
    </row>
    <row r="405" spans="1:8" hidden="1" x14ac:dyDescent="0.2">
      <c r="A405" s="171"/>
      <c r="B405" s="37">
        <v>2021</v>
      </c>
      <c r="C405" s="37">
        <v>49</v>
      </c>
      <c r="D405" s="37"/>
      <c r="E405" s="164" t="str">
        <f t="shared" si="11"/>
        <v>2021/49</v>
      </c>
      <c r="F405" s="164"/>
      <c r="G405" s="144">
        <f t="shared" si="12"/>
        <v>44536</v>
      </c>
      <c r="H405" s="144"/>
    </row>
    <row r="406" spans="1:8" hidden="1" x14ac:dyDescent="0.2">
      <c r="A406" s="171"/>
      <c r="B406" s="37">
        <v>2021</v>
      </c>
      <c r="C406" s="37">
        <v>50</v>
      </c>
      <c r="D406" s="37"/>
      <c r="E406" s="164" t="str">
        <f t="shared" si="11"/>
        <v>2021/50</v>
      </c>
      <c r="F406" s="164"/>
      <c r="G406" s="144">
        <f t="shared" si="12"/>
        <v>44543</v>
      </c>
      <c r="H406" s="144"/>
    </row>
    <row r="407" spans="1:8" hidden="1" x14ac:dyDescent="0.2">
      <c r="A407" s="171"/>
      <c r="B407" s="37">
        <v>2021</v>
      </c>
      <c r="C407" s="37">
        <v>51</v>
      </c>
      <c r="D407" s="37"/>
      <c r="E407" s="164" t="str">
        <f t="shared" si="11"/>
        <v>2021/51</v>
      </c>
      <c r="F407" s="164"/>
      <c r="G407" s="144">
        <f t="shared" si="12"/>
        <v>44550</v>
      </c>
      <c r="H407" s="144"/>
    </row>
    <row r="408" spans="1:8" hidden="1" x14ac:dyDescent="0.2">
      <c r="A408" s="171"/>
      <c r="B408" s="37">
        <v>2021</v>
      </c>
      <c r="C408" s="37">
        <v>52</v>
      </c>
      <c r="D408" s="37"/>
      <c r="E408" s="164" t="str">
        <f t="shared" si="11"/>
        <v>2021/52</v>
      </c>
      <c r="F408" s="164"/>
      <c r="G408" s="144">
        <f t="shared" si="12"/>
        <v>44557</v>
      </c>
      <c r="H408" s="144"/>
    </row>
    <row r="409" spans="1:8" hidden="1" x14ac:dyDescent="0.2">
      <c r="A409" s="171"/>
      <c r="B409" s="37">
        <v>2022</v>
      </c>
      <c r="C409" s="37">
        <v>1</v>
      </c>
      <c r="D409" s="37"/>
      <c r="E409" s="164" t="str">
        <f t="shared" si="11"/>
        <v>2022/1</v>
      </c>
      <c r="F409" s="164"/>
      <c r="G409" s="144">
        <f t="shared" si="12"/>
        <v>44564</v>
      </c>
      <c r="H409" s="144"/>
    </row>
    <row r="410" spans="1:8" hidden="1" x14ac:dyDescent="0.2">
      <c r="A410" s="171"/>
      <c r="B410" s="37">
        <v>2021</v>
      </c>
      <c r="C410" s="37">
        <v>2</v>
      </c>
      <c r="D410" s="37"/>
      <c r="E410" s="164" t="str">
        <f t="shared" si="11"/>
        <v>2021/2</v>
      </c>
      <c r="F410" s="164"/>
      <c r="G410" s="144">
        <f t="shared" si="12"/>
        <v>44571</v>
      </c>
      <c r="H410" s="144"/>
    </row>
    <row r="411" spans="1:8" hidden="1" x14ac:dyDescent="0.2">
      <c r="A411" s="171"/>
      <c r="B411" s="37">
        <v>2021</v>
      </c>
      <c r="C411" s="37">
        <v>3</v>
      </c>
      <c r="D411" s="37"/>
      <c r="E411" s="164" t="str">
        <f t="shared" si="11"/>
        <v>2021/3</v>
      </c>
      <c r="F411" s="164"/>
      <c r="G411" s="144">
        <f t="shared" si="12"/>
        <v>44578</v>
      </c>
      <c r="H411" s="144"/>
    </row>
    <row r="412" spans="1:8" hidden="1" x14ac:dyDescent="0.2">
      <c r="A412" s="171"/>
      <c r="B412" s="37">
        <v>2021</v>
      </c>
      <c r="C412" s="37">
        <v>4</v>
      </c>
      <c r="D412" s="37"/>
      <c r="E412" s="164" t="str">
        <f t="shared" si="11"/>
        <v>2021/4</v>
      </c>
      <c r="F412" s="164"/>
      <c r="G412" s="144">
        <f t="shared" si="12"/>
        <v>44585</v>
      </c>
      <c r="H412" s="144"/>
    </row>
    <row r="413" spans="1:8" hidden="1" x14ac:dyDescent="0.2">
      <c r="A413" s="171"/>
      <c r="B413" s="37">
        <v>2021</v>
      </c>
      <c r="C413" s="37">
        <v>5</v>
      </c>
      <c r="D413" s="37"/>
      <c r="E413" s="164" t="str">
        <f t="shared" si="11"/>
        <v>2021/5</v>
      </c>
      <c r="F413" s="164"/>
      <c r="G413" s="144">
        <f t="shared" si="12"/>
        <v>44592</v>
      </c>
      <c r="H413" s="144"/>
    </row>
    <row r="414" spans="1:8" hidden="1" x14ac:dyDescent="0.2">
      <c r="A414" s="171"/>
      <c r="B414" s="37">
        <v>2021</v>
      </c>
      <c r="C414" s="37">
        <v>6</v>
      </c>
      <c r="D414" s="37"/>
      <c r="E414" s="164" t="str">
        <f t="shared" si="11"/>
        <v>2021/6</v>
      </c>
      <c r="F414" s="164"/>
      <c r="G414" s="144">
        <f t="shared" si="12"/>
        <v>44599</v>
      </c>
      <c r="H414" s="144"/>
    </row>
    <row r="415" spans="1:8" hidden="1" x14ac:dyDescent="0.2">
      <c r="A415" s="171"/>
      <c r="B415" s="37">
        <v>2021</v>
      </c>
      <c r="C415" s="37">
        <v>7</v>
      </c>
      <c r="D415" s="37"/>
      <c r="E415" s="164" t="str">
        <f t="shared" si="11"/>
        <v>2021/7</v>
      </c>
      <c r="F415" s="164"/>
      <c r="G415" s="144">
        <f t="shared" si="12"/>
        <v>44606</v>
      </c>
      <c r="H415" s="144"/>
    </row>
    <row r="416" spans="1:8" hidden="1" x14ac:dyDescent="0.2">
      <c r="A416" s="171"/>
      <c r="B416" s="37">
        <v>2021</v>
      </c>
      <c r="C416" s="37">
        <v>8</v>
      </c>
      <c r="D416" s="37"/>
      <c r="E416" s="164" t="str">
        <f t="shared" si="11"/>
        <v>2021/8</v>
      </c>
      <c r="F416" s="164"/>
      <c r="G416" s="144">
        <f t="shared" si="12"/>
        <v>44613</v>
      </c>
      <c r="H416" s="144"/>
    </row>
    <row r="417" spans="1:8" hidden="1" x14ac:dyDescent="0.2">
      <c r="A417" s="171"/>
      <c r="B417" s="37">
        <v>2021</v>
      </c>
      <c r="C417" s="37">
        <v>9</v>
      </c>
      <c r="D417" s="37"/>
      <c r="E417" s="164" t="str">
        <f t="shared" si="11"/>
        <v>2021/9</v>
      </c>
      <c r="F417" s="164"/>
      <c r="G417" s="144">
        <f t="shared" si="12"/>
        <v>44620</v>
      </c>
      <c r="H417" s="144"/>
    </row>
    <row r="418" spans="1:8" hidden="1" x14ac:dyDescent="0.2">
      <c r="A418" s="171"/>
      <c r="B418" s="37">
        <v>2021</v>
      </c>
      <c r="C418" s="37">
        <v>10</v>
      </c>
      <c r="D418" s="37"/>
      <c r="E418" s="164" t="str">
        <f t="shared" si="11"/>
        <v>2021/10</v>
      </c>
      <c r="F418" s="164"/>
      <c r="G418" s="144">
        <f t="shared" si="12"/>
        <v>44627</v>
      </c>
      <c r="H418" s="144"/>
    </row>
    <row r="419" spans="1:8" hidden="1" x14ac:dyDescent="0.2">
      <c r="A419" s="171"/>
      <c r="B419" s="37">
        <v>2021</v>
      </c>
      <c r="C419" s="37">
        <v>11</v>
      </c>
      <c r="D419" s="37"/>
      <c r="E419" s="164" t="str">
        <f t="shared" si="11"/>
        <v>2021/11</v>
      </c>
      <c r="F419" s="164"/>
      <c r="G419" s="144">
        <f t="shared" si="12"/>
        <v>44634</v>
      </c>
      <c r="H419" s="144"/>
    </row>
    <row r="420" spans="1:8" hidden="1" x14ac:dyDescent="0.2">
      <c r="A420" s="171"/>
      <c r="B420" s="37">
        <v>2021</v>
      </c>
      <c r="C420" s="37">
        <v>12</v>
      </c>
      <c r="D420" s="37"/>
      <c r="E420" s="164" t="str">
        <f t="shared" si="11"/>
        <v>2021/12</v>
      </c>
      <c r="F420" s="164"/>
      <c r="G420" s="144">
        <f t="shared" si="12"/>
        <v>44641</v>
      </c>
      <c r="H420" s="144"/>
    </row>
    <row r="421" spans="1:8" hidden="1" x14ac:dyDescent="0.2">
      <c r="A421" s="171"/>
      <c r="B421" s="37">
        <v>2021</v>
      </c>
      <c r="C421" s="37">
        <v>13</v>
      </c>
      <c r="D421" s="37"/>
      <c r="E421" s="164" t="str">
        <f t="shared" si="11"/>
        <v>2021/13</v>
      </c>
      <c r="F421" s="164"/>
      <c r="G421" s="144">
        <f t="shared" si="12"/>
        <v>44648</v>
      </c>
      <c r="H421" s="144"/>
    </row>
    <row r="422" spans="1:8" hidden="1" x14ac:dyDescent="0.2">
      <c r="A422" s="171"/>
      <c r="B422" s="37">
        <v>2021</v>
      </c>
      <c r="C422" s="37">
        <v>14</v>
      </c>
      <c r="D422" s="37"/>
      <c r="E422" s="164" t="str">
        <f t="shared" si="11"/>
        <v>2021/14</v>
      </c>
      <c r="F422" s="164"/>
      <c r="G422" s="144">
        <f t="shared" si="12"/>
        <v>44655</v>
      </c>
      <c r="H422" s="144"/>
    </row>
    <row r="423" spans="1:8" hidden="1" x14ac:dyDescent="0.2">
      <c r="A423" s="171"/>
      <c r="B423" s="37">
        <v>2021</v>
      </c>
      <c r="C423" s="37">
        <v>15</v>
      </c>
      <c r="D423" s="37"/>
      <c r="E423" s="164" t="str">
        <f t="shared" si="11"/>
        <v>2021/15</v>
      </c>
      <c r="F423" s="164"/>
      <c r="G423" s="144">
        <f t="shared" si="12"/>
        <v>44662</v>
      </c>
      <c r="H423" s="144"/>
    </row>
    <row r="424" spans="1:8" hidden="1" x14ac:dyDescent="0.2">
      <c r="A424" s="171"/>
      <c r="B424" s="37">
        <v>2021</v>
      </c>
      <c r="C424" s="37">
        <v>16</v>
      </c>
      <c r="D424" s="37"/>
      <c r="E424" s="164" t="str">
        <f t="shared" si="11"/>
        <v>2021/16</v>
      </c>
      <c r="F424" s="164"/>
      <c r="G424" s="144">
        <f t="shared" si="12"/>
        <v>44669</v>
      </c>
      <c r="H424" s="144"/>
    </row>
    <row r="425" spans="1:8" hidden="1" x14ac:dyDescent="0.2">
      <c r="A425" s="171"/>
      <c r="B425" s="37">
        <v>2021</v>
      </c>
      <c r="C425" s="37">
        <v>17</v>
      </c>
      <c r="D425" s="37"/>
      <c r="E425" s="164" t="str">
        <f t="shared" si="11"/>
        <v>2021/17</v>
      </c>
      <c r="F425" s="164"/>
      <c r="G425" s="144">
        <f t="shared" si="12"/>
        <v>44676</v>
      </c>
      <c r="H425" s="144"/>
    </row>
    <row r="426" spans="1:8" hidden="1" x14ac:dyDescent="0.2">
      <c r="A426" s="171"/>
      <c r="B426" s="37">
        <v>2021</v>
      </c>
      <c r="C426" s="37">
        <v>18</v>
      </c>
      <c r="D426" s="37"/>
      <c r="E426" s="164" t="str">
        <f t="shared" ref="E426:E460" si="13">B426&amp;"/"&amp;C426</f>
        <v>2021/18</v>
      </c>
      <c r="F426" s="164"/>
      <c r="G426" s="144">
        <f t="shared" si="12"/>
        <v>44683</v>
      </c>
      <c r="H426" s="144"/>
    </row>
    <row r="427" spans="1:8" hidden="1" x14ac:dyDescent="0.2">
      <c r="A427" s="171"/>
      <c r="B427" s="37">
        <v>2021</v>
      </c>
      <c r="C427" s="37">
        <v>19</v>
      </c>
      <c r="D427" s="37"/>
      <c r="E427" s="164" t="str">
        <f t="shared" si="13"/>
        <v>2021/19</v>
      </c>
      <c r="F427" s="164"/>
      <c r="G427" s="144">
        <f t="shared" si="12"/>
        <v>44690</v>
      </c>
      <c r="H427" s="144"/>
    </row>
    <row r="428" spans="1:8" hidden="1" x14ac:dyDescent="0.2">
      <c r="A428" s="171"/>
      <c r="B428" s="37">
        <v>2021</v>
      </c>
      <c r="C428" s="37">
        <v>20</v>
      </c>
      <c r="D428" s="37"/>
      <c r="E428" s="164" t="str">
        <f t="shared" si="13"/>
        <v>2021/20</v>
      </c>
      <c r="F428" s="164"/>
      <c r="G428" s="144">
        <f t="shared" ref="G428:G460" si="14">G427+7</f>
        <v>44697</v>
      </c>
      <c r="H428" s="144"/>
    </row>
    <row r="429" spans="1:8" hidden="1" x14ac:dyDescent="0.2">
      <c r="A429" s="171"/>
      <c r="B429" s="37">
        <v>2021</v>
      </c>
      <c r="C429" s="37">
        <v>21</v>
      </c>
      <c r="D429" s="37"/>
      <c r="E429" s="164" t="str">
        <f t="shared" si="13"/>
        <v>2021/21</v>
      </c>
      <c r="F429" s="164"/>
      <c r="G429" s="144">
        <f t="shared" si="14"/>
        <v>44704</v>
      </c>
      <c r="H429" s="144"/>
    </row>
    <row r="430" spans="1:8" hidden="1" x14ac:dyDescent="0.2">
      <c r="A430" s="171"/>
      <c r="B430" s="37">
        <v>2021</v>
      </c>
      <c r="C430" s="37">
        <v>22</v>
      </c>
      <c r="D430" s="37"/>
      <c r="E430" s="164" t="str">
        <f t="shared" si="13"/>
        <v>2021/22</v>
      </c>
      <c r="F430" s="164"/>
      <c r="G430" s="144">
        <f t="shared" si="14"/>
        <v>44711</v>
      </c>
      <c r="H430" s="144"/>
    </row>
    <row r="431" spans="1:8" hidden="1" x14ac:dyDescent="0.2">
      <c r="A431" s="171"/>
      <c r="B431" s="37">
        <v>2021</v>
      </c>
      <c r="C431" s="37">
        <v>23</v>
      </c>
      <c r="D431" s="37"/>
      <c r="E431" s="164" t="str">
        <f t="shared" si="13"/>
        <v>2021/23</v>
      </c>
      <c r="F431" s="164"/>
      <c r="G431" s="144">
        <f t="shared" si="14"/>
        <v>44718</v>
      </c>
      <c r="H431" s="144"/>
    </row>
    <row r="432" spans="1:8" hidden="1" x14ac:dyDescent="0.2">
      <c r="A432" s="171"/>
      <c r="B432" s="37">
        <v>2021</v>
      </c>
      <c r="C432" s="37">
        <v>24</v>
      </c>
      <c r="D432" s="37"/>
      <c r="E432" s="164" t="str">
        <f t="shared" si="13"/>
        <v>2021/24</v>
      </c>
      <c r="F432" s="164"/>
      <c r="G432" s="144">
        <f t="shared" si="14"/>
        <v>44725</v>
      </c>
      <c r="H432" s="144"/>
    </row>
    <row r="433" spans="1:8" hidden="1" x14ac:dyDescent="0.2">
      <c r="A433" s="171"/>
      <c r="B433" s="37">
        <v>2021</v>
      </c>
      <c r="C433" s="37">
        <v>25</v>
      </c>
      <c r="D433" s="37"/>
      <c r="E433" s="164" t="str">
        <f t="shared" si="13"/>
        <v>2021/25</v>
      </c>
      <c r="F433" s="164"/>
      <c r="G433" s="144">
        <f t="shared" si="14"/>
        <v>44732</v>
      </c>
      <c r="H433" s="144"/>
    </row>
    <row r="434" spans="1:8" hidden="1" x14ac:dyDescent="0.2">
      <c r="A434" s="171"/>
      <c r="B434" s="37">
        <v>2021</v>
      </c>
      <c r="C434" s="37">
        <v>26</v>
      </c>
      <c r="D434" s="37"/>
      <c r="E434" s="164" t="str">
        <f t="shared" si="13"/>
        <v>2021/26</v>
      </c>
      <c r="F434" s="164"/>
      <c r="G434" s="144">
        <f t="shared" si="14"/>
        <v>44739</v>
      </c>
      <c r="H434" s="144"/>
    </row>
    <row r="435" spans="1:8" hidden="1" x14ac:dyDescent="0.2">
      <c r="A435" s="171"/>
      <c r="B435" s="37">
        <v>2021</v>
      </c>
      <c r="C435" s="37">
        <v>27</v>
      </c>
      <c r="D435" s="37"/>
      <c r="E435" s="164" t="str">
        <f t="shared" si="13"/>
        <v>2021/27</v>
      </c>
      <c r="F435" s="164"/>
      <c r="G435" s="144">
        <f t="shared" si="14"/>
        <v>44746</v>
      </c>
      <c r="H435" s="144"/>
    </row>
    <row r="436" spans="1:8" hidden="1" x14ac:dyDescent="0.2">
      <c r="A436" s="171"/>
      <c r="B436" s="37">
        <v>2021</v>
      </c>
      <c r="C436" s="37">
        <v>28</v>
      </c>
      <c r="D436" s="37"/>
      <c r="E436" s="164" t="str">
        <f t="shared" si="13"/>
        <v>2021/28</v>
      </c>
      <c r="F436" s="164"/>
      <c r="G436" s="144">
        <f t="shared" si="14"/>
        <v>44753</v>
      </c>
      <c r="H436" s="144"/>
    </row>
    <row r="437" spans="1:8" hidden="1" x14ac:dyDescent="0.2">
      <c r="A437" s="171"/>
      <c r="B437" s="37">
        <v>2021</v>
      </c>
      <c r="C437" s="37">
        <v>29</v>
      </c>
      <c r="D437" s="37"/>
      <c r="E437" s="164" t="str">
        <f t="shared" si="13"/>
        <v>2021/29</v>
      </c>
      <c r="F437" s="164"/>
      <c r="G437" s="144">
        <f t="shared" si="14"/>
        <v>44760</v>
      </c>
      <c r="H437" s="144"/>
    </row>
    <row r="438" spans="1:8" hidden="1" x14ac:dyDescent="0.2">
      <c r="A438" s="171"/>
      <c r="B438" s="37">
        <v>2021</v>
      </c>
      <c r="C438" s="37">
        <v>30</v>
      </c>
      <c r="D438" s="37"/>
      <c r="E438" s="164" t="str">
        <f t="shared" si="13"/>
        <v>2021/30</v>
      </c>
      <c r="F438" s="164"/>
      <c r="G438" s="144">
        <f t="shared" si="14"/>
        <v>44767</v>
      </c>
      <c r="H438" s="144"/>
    </row>
    <row r="439" spans="1:8" hidden="1" x14ac:dyDescent="0.2">
      <c r="A439" s="171"/>
      <c r="B439" s="37">
        <v>2021</v>
      </c>
      <c r="C439" s="37">
        <v>31</v>
      </c>
      <c r="D439" s="37"/>
      <c r="E439" s="164" t="str">
        <f t="shared" si="13"/>
        <v>2021/31</v>
      </c>
      <c r="F439" s="164"/>
      <c r="G439" s="144">
        <f t="shared" si="14"/>
        <v>44774</v>
      </c>
      <c r="H439" s="144"/>
    </row>
    <row r="440" spans="1:8" hidden="1" x14ac:dyDescent="0.2">
      <c r="A440" s="171"/>
      <c r="B440" s="37">
        <v>2021</v>
      </c>
      <c r="C440" s="37">
        <v>32</v>
      </c>
      <c r="D440" s="37"/>
      <c r="E440" s="164" t="str">
        <f t="shared" si="13"/>
        <v>2021/32</v>
      </c>
      <c r="F440" s="164"/>
      <c r="G440" s="144">
        <f t="shared" si="14"/>
        <v>44781</v>
      </c>
      <c r="H440" s="144"/>
    </row>
    <row r="441" spans="1:8" hidden="1" x14ac:dyDescent="0.2">
      <c r="A441" s="171"/>
      <c r="B441" s="37">
        <v>2021</v>
      </c>
      <c r="C441" s="37">
        <v>33</v>
      </c>
      <c r="D441" s="37"/>
      <c r="E441" s="164" t="str">
        <f t="shared" si="13"/>
        <v>2021/33</v>
      </c>
      <c r="F441" s="164"/>
      <c r="G441" s="144">
        <f t="shared" si="14"/>
        <v>44788</v>
      </c>
      <c r="H441" s="144"/>
    </row>
    <row r="442" spans="1:8" hidden="1" x14ac:dyDescent="0.2">
      <c r="A442" s="171"/>
      <c r="B442" s="37">
        <v>2021</v>
      </c>
      <c r="C442" s="37">
        <v>34</v>
      </c>
      <c r="D442" s="37"/>
      <c r="E442" s="164" t="str">
        <f t="shared" si="13"/>
        <v>2021/34</v>
      </c>
      <c r="F442" s="164"/>
      <c r="G442" s="144">
        <f t="shared" si="14"/>
        <v>44795</v>
      </c>
      <c r="H442" s="144"/>
    </row>
    <row r="443" spans="1:8" hidden="1" x14ac:dyDescent="0.2">
      <c r="A443" s="171"/>
      <c r="B443" s="37">
        <v>2021</v>
      </c>
      <c r="C443" s="37">
        <v>35</v>
      </c>
      <c r="D443" s="37"/>
      <c r="E443" s="164" t="str">
        <f t="shared" si="13"/>
        <v>2021/35</v>
      </c>
      <c r="F443" s="164"/>
      <c r="G443" s="144">
        <f t="shared" si="14"/>
        <v>44802</v>
      </c>
      <c r="H443" s="144"/>
    </row>
    <row r="444" spans="1:8" hidden="1" x14ac:dyDescent="0.2">
      <c r="A444" s="171"/>
      <c r="B444" s="37">
        <v>2021</v>
      </c>
      <c r="C444" s="37">
        <v>36</v>
      </c>
      <c r="D444" s="37"/>
      <c r="E444" s="164" t="str">
        <f t="shared" si="13"/>
        <v>2021/36</v>
      </c>
      <c r="F444" s="164"/>
      <c r="G444" s="144">
        <f t="shared" si="14"/>
        <v>44809</v>
      </c>
      <c r="H444" s="144"/>
    </row>
    <row r="445" spans="1:8" hidden="1" x14ac:dyDescent="0.2">
      <c r="A445" s="171"/>
      <c r="B445" s="37">
        <v>2021</v>
      </c>
      <c r="C445" s="37">
        <v>37</v>
      </c>
      <c r="D445" s="37"/>
      <c r="E445" s="164" t="str">
        <f t="shared" si="13"/>
        <v>2021/37</v>
      </c>
      <c r="F445" s="164"/>
      <c r="G445" s="144">
        <f t="shared" si="14"/>
        <v>44816</v>
      </c>
      <c r="H445" s="144"/>
    </row>
    <row r="446" spans="1:8" hidden="1" x14ac:dyDescent="0.2">
      <c r="A446" s="171"/>
      <c r="B446" s="37">
        <v>2021</v>
      </c>
      <c r="C446" s="37">
        <v>38</v>
      </c>
      <c r="D446" s="37"/>
      <c r="E446" s="164" t="str">
        <f t="shared" si="13"/>
        <v>2021/38</v>
      </c>
      <c r="F446" s="164"/>
      <c r="G446" s="144">
        <f t="shared" si="14"/>
        <v>44823</v>
      </c>
      <c r="H446" s="144"/>
    </row>
    <row r="447" spans="1:8" hidden="1" x14ac:dyDescent="0.2">
      <c r="A447" s="171"/>
      <c r="B447" s="37">
        <v>2021</v>
      </c>
      <c r="C447" s="37">
        <v>39</v>
      </c>
      <c r="D447" s="37"/>
      <c r="E447" s="164" t="str">
        <f t="shared" si="13"/>
        <v>2021/39</v>
      </c>
      <c r="F447" s="164"/>
      <c r="G447" s="144">
        <f t="shared" si="14"/>
        <v>44830</v>
      </c>
      <c r="H447" s="144"/>
    </row>
    <row r="448" spans="1:8" hidden="1" x14ac:dyDescent="0.2">
      <c r="A448" s="171"/>
      <c r="B448" s="37">
        <v>2021</v>
      </c>
      <c r="C448" s="37">
        <v>40</v>
      </c>
      <c r="D448" s="37"/>
      <c r="E448" s="164" t="str">
        <f t="shared" si="13"/>
        <v>2021/40</v>
      </c>
      <c r="F448" s="164"/>
      <c r="G448" s="144">
        <f t="shared" si="14"/>
        <v>44837</v>
      </c>
      <c r="H448" s="144"/>
    </row>
    <row r="449" spans="1:8" hidden="1" x14ac:dyDescent="0.2">
      <c r="A449" s="171"/>
      <c r="B449" s="37">
        <v>2021</v>
      </c>
      <c r="C449" s="37">
        <v>41</v>
      </c>
      <c r="D449" s="37"/>
      <c r="E449" s="164" t="str">
        <f t="shared" si="13"/>
        <v>2021/41</v>
      </c>
      <c r="F449" s="164"/>
      <c r="G449" s="144">
        <f t="shared" si="14"/>
        <v>44844</v>
      </c>
      <c r="H449" s="144"/>
    </row>
    <row r="450" spans="1:8" hidden="1" x14ac:dyDescent="0.2">
      <c r="A450" s="171"/>
      <c r="B450" s="37">
        <v>2021</v>
      </c>
      <c r="C450" s="37">
        <v>42</v>
      </c>
      <c r="D450" s="37"/>
      <c r="E450" s="164" t="str">
        <f t="shared" si="13"/>
        <v>2021/42</v>
      </c>
      <c r="F450" s="164"/>
      <c r="G450" s="144">
        <f t="shared" si="14"/>
        <v>44851</v>
      </c>
      <c r="H450" s="144"/>
    </row>
    <row r="451" spans="1:8" hidden="1" x14ac:dyDescent="0.2">
      <c r="A451" s="171"/>
      <c r="B451" s="37">
        <v>2021</v>
      </c>
      <c r="C451" s="37">
        <v>43</v>
      </c>
      <c r="D451" s="37"/>
      <c r="E451" s="164" t="str">
        <f t="shared" si="13"/>
        <v>2021/43</v>
      </c>
      <c r="F451" s="164"/>
      <c r="G451" s="144">
        <f t="shared" si="14"/>
        <v>44858</v>
      </c>
      <c r="H451" s="144"/>
    </row>
    <row r="452" spans="1:8" hidden="1" x14ac:dyDescent="0.2">
      <c r="A452" s="171"/>
      <c r="B452" s="37">
        <v>2021</v>
      </c>
      <c r="C452" s="37">
        <v>44</v>
      </c>
      <c r="D452" s="37"/>
      <c r="E452" s="164" t="str">
        <f t="shared" si="13"/>
        <v>2021/44</v>
      </c>
      <c r="F452" s="164"/>
      <c r="G452" s="144">
        <f t="shared" si="14"/>
        <v>44865</v>
      </c>
      <c r="H452" s="144"/>
    </row>
    <row r="453" spans="1:8" hidden="1" x14ac:dyDescent="0.2">
      <c r="A453" s="171"/>
      <c r="B453" s="37">
        <v>2021</v>
      </c>
      <c r="C453" s="37">
        <v>45</v>
      </c>
      <c r="D453" s="37"/>
      <c r="E453" s="164" t="str">
        <f t="shared" si="13"/>
        <v>2021/45</v>
      </c>
      <c r="F453" s="164"/>
      <c r="G453" s="144">
        <f t="shared" si="14"/>
        <v>44872</v>
      </c>
      <c r="H453" s="144"/>
    </row>
    <row r="454" spans="1:8" hidden="1" x14ac:dyDescent="0.2">
      <c r="A454" s="171"/>
      <c r="B454" s="37">
        <v>2021</v>
      </c>
      <c r="C454" s="37">
        <v>46</v>
      </c>
      <c r="D454" s="37"/>
      <c r="E454" s="164" t="str">
        <f t="shared" si="13"/>
        <v>2021/46</v>
      </c>
      <c r="F454" s="164"/>
      <c r="G454" s="144">
        <f t="shared" si="14"/>
        <v>44879</v>
      </c>
      <c r="H454" s="144"/>
    </row>
    <row r="455" spans="1:8" hidden="1" x14ac:dyDescent="0.2">
      <c r="A455" s="171"/>
      <c r="B455" s="37">
        <v>2021</v>
      </c>
      <c r="C455" s="37">
        <v>47</v>
      </c>
      <c r="D455" s="37"/>
      <c r="E455" s="164" t="str">
        <f t="shared" si="13"/>
        <v>2021/47</v>
      </c>
      <c r="F455" s="164"/>
      <c r="G455" s="144">
        <f t="shared" si="14"/>
        <v>44886</v>
      </c>
      <c r="H455" s="144"/>
    </row>
    <row r="456" spans="1:8" hidden="1" x14ac:dyDescent="0.2">
      <c r="A456" s="171"/>
      <c r="B456" s="37">
        <v>2021</v>
      </c>
      <c r="C456" s="37">
        <v>48</v>
      </c>
      <c r="D456" s="37"/>
      <c r="E456" s="164" t="str">
        <f t="shared" si="13"/>
        <v>2021/48</v>
      </c>
      <c r="F456" s="164"/>
      <c r="G456" s="144">
        <f t="shared" si="14"/>
        <v>44893</v>
      </c>
      <c r="H456" s="144"/>
    </row>
    <row r="457" spans="1:8" hidden="1" x14ac:dyDescent="0.2">
      <c r="A457" s="171"/>
      <c r="B457" s="37">
        <v>2021</v>
      </c>
      <c r="C457" s="37">
        <v>49</v>
      </c>
      <c r="D457" s="37"/>
      <c r="E457" s="164" t="str">
        <f t="shared" si="13"/>
        <v>2021/49</v>
      </c>
      <c r="F457" s="164"/>
      <c r="G457" s="144">
        <f t="shared" si="14"/>
        <v>44900</v>
      </c>
      <c r="H457" s="144"/>
    </row>
    <row r="458" spans="1:8" hidden="1" x14ac:dyDescent="0.2">
      <c r="A458" s="171"/>
      <c r="B458" s="37">
        <v>2021</v>
      </c>
      <c r="C458" s="37">
        <v>50</v>
      </c>
      <c r="D458" s="37"/>
      <c r="E458" s="164" t="str">
        <f t="shared" si="13"/>
        <v>2021/50</v>
      </c>
      <c r="F458" s="164"/>
      <c r="G458" s="144">
        <f t="shared" si="14"/>
        <v>44907</v>
      </c>
      <c r="H458" s="144"/>
    </row>
    <row r="459" spans="1:8" hidden="1" x14ac:dyDescent="0.2">
      <c r="A459" s="171"/>
      <c r="B459" s="37">
        <v>2021</v>
      </c>
      <c r="C459" s="37">
        <v>51</v>
      </c>
      <c r="D459" s="37"/>
      <c r="E459" s="164" t="str">
        <f t="shared" si="13"/>
        <v>2021/51</v>
      </c>
      <c r="F459" s="164"/>
      <c r="G459" s="144">
        <f t="shared" si="14"/>
        <v>44914</v>
      </c>
      <c r="H459" s="144"/>
    </row>
    <row r="460" spans="1:8" hidden="1" x14ac:dyDescent="0.2">
      <c r="A460" s="171"/>
      <c r="B460" s="37">
        <v>2021</v>
      </c>
      <c r="C460" s="37">
        <v>52</v>
      </c>
      <c r="D460" s="37"/>
      <c r="E460" s="164" t="str">
        <f t="shared" si="13"/>
        <v>2021/52</v>
      </c>
      <c r="F460" s="164"/>
      <c r="G460" s="144">
        <f t="shared" si="14"/>
        <v>44921</v>
      </c>
      <c r="H460" s="144"/>
    </row>
    <row r="462" spans="1:8" s="87" customFormat="1" ht="15" hidden="1" customHeight="1" x14ac:dyDescent="0.2">
      <c r="A462" s="101" t="s">
        <v>194</v>
      </c>
      <c r="B462" s="84" t="s">
        <v>195</v>
      </c>
      <c r="C462" s="84" t="s">
        <v>196</v>
      </c>
      <c r="D462" s="84" t="str">
        <f>CONCATENATE(A462,B462)</f>
        <v>BereichBerufsgruppe (Berufsgattung)</v>
      </c>
      <c r="E462" s="85" t="s">
        <v>197</v>
      </c>
      <c r="F462" s="86" t="str">
        <f>IF(AND($AB$6&gt;=DATE(2015,5,4),$AB$6&lt;DATE(2015,8,27)),"Bereich_1_",
IF(AND($AB$6&gt;=DATE(2015,8,27),$AB$6&lt;DATE(2017,1,1)),"Bereich_2_",
IF(AND($AB$6&gt;=DATE(2017,1,1),$AB$6&lt;DATE(2017,9,1)),"Bereich_3_",
IF(AND($AB$6&gt;=DATE(2017,9,1),$AB$6&lt;DATE(2018,9,1)),"Bereich_4_",
IF(AND($AB$6&gt;=DATE(2018,9,1),$AB$6&lt;DATE(2019,9,1)),"Bereich_5_",
IF($AB$6&gt;=DATE(2019,9,1),"Bereich_6_",
"Bereich_0_"))))))</f>
        <v>Bereich_0_</v>
      </c>
      <c r="G462" s="84" t="str">
        <f t="shared" ref="G462:G526" si="15">C462</f>
        <v>Kurzbezeichnung lt. KldB 2010</v>
      </c>
    </row>
    <row r="463" spans="1:8" s="87" customFormat="1" ht="15" hidden="1" customHeight="1" x14ac:dyDescent="0.2">
      <c r="A463" s="97" t="s">
        <v>198</v>
      </c>
      <c r="B463" s="93" t="s">
        <v>168</v>
      </c>
      <c r="C463" s="93" t="s">
        <v>169</v>
      </c>
      <c r="D463" s="93" t="str">
        <f>CONCATENATE(A463,B463)</f>
        <v>Bereich_0_Bitte auswählen!</v>
      </c>
      <c r="E463" s="94">
        <v>0</v>
      </c>
      <c r="F463" s="110"/>
      <c r="G463" s="91" t="str">
        <f t="shared" si="15"/>
        <v xml:space="preserve"> </v>
      </c>
    </row>
    <row r="464" spans="1:8" s="87" customFormat="1" ht="15" hidden="1" customHeight="1" x14ac:dyDescent="0.2">
      <c r="A464" s="98" t="s">
        <v>199</v>
      </c>
      <c r="B464" s="88" t="s">
        <v>168</v>
      </c>
      <c r="C464" s="88" t="s">
        <v>169</v>
      </c>
      <c r="D464" s="89" t="str">
        <f>CONCATENATE(A464,B464)</f>
        <v>Bereich_1_Bitte auswählen!</v>
      </c>
      <c r="E464" s="90"/>
      <c r="F464" s="111"/>
      <c r="G464" s="91" t="str">
        <f t="shared" si="15"/>
        <v xml:space="preserve"> </v>
      </c>
    </row>
    <row r="465" spans="1:7" s="87" customFormat="1" ht="15" hidden="1" customHeight="1" x14ac:dyDescent="0.2">
      <c r="A465" s="98" t="s">
        <v>199</v>
      </c>
      <c r="B465" s="88" t="s">
        <v>2</v>
      </c>
      <c r="C465" s="88" t="s">
        <v>3</v>
      </c>
      <c r="D465" s="88" t="str">
        <f>CONCATENATE(A465,B465)</f>
        <v>Bereich_1_12 - Berufsgattung 1 oder 2</v>
      </c>
      <c r="E465" s="90">
        <v>5.83</v>
      </c>
      <c r="F465" s="111"/>
      <c r="G465" s="91" t="str">
        <f t="shared" si="15"/>
        <v>Gartenbauberufe, Floristik [Helfer oder Fachkraft]</v>
      </c>
    </row>
    <row r="466" spans="1:7" s="87" customFormat="1" ht="15" hidden="1" customHeight="1" x14ac:dyDescent="0.2">
      <c r="A466" s="99" t="s">
        <v>199</v>
      </c>
      <c r="B466" s="89" t="s">
        <v>4</v>
      </c>
      <c r="C466" s="89" t="s">
        <v>5</v>
      </c>
      <c r="D466" s="89" t="str">
        <f t="shared" ref="D466:D529" si="16">CONCATENATE(A466,B466)</f>
        <v>Bereich_1_223 - Berufsgattung 1 oder 2</v>
      </c>
      <c r="E466" s="92">
        <v>4.82</v>
      </c>
      <c r="F466" s="111"/>
      <c r="G466" s="91" t="str">
        <f t="shared" si="15"/>
        <v>Holzbe- und verarbeitung [Helfer oder Fachkraft]</v>
      </c>
    </row>
    <row r="467" spans="1:7" s="87" customFormat="1" ht="15" hidden="1" customHeight="1" x14ac:dyDescent="0.2">
      <c r="A467" s="99" t="s">
        <v>199</v>
      </c>
      <c r="B467" s="89" t="s">
        <v>6</v>
      </c>
      <c r="C467" s="89" t="s">
        <v>7</v>
      </c>
      <c r="D467" s="89" t="str">
        <f t="shared" si="16"/>
        <v>Bereich_1_232 - Berufsgattung 2</v>
      </c>
      <c r="E467" s="92">
        <v>7.58</v>
      </c>
      <c r="F467" s="111"/>
      <c r="G467" s="91" t="str">
        <f t="shared" si="15"/>
        <v>Technische Mediengestaltung [Fachkraft]</v>
      </c>
    </row>
    <row r="468" spans="1:7" s="87" customFormat="1" ht="15" hidden="1" customHeight="1" x14ac:dyDescent="0.2">
      <c r="A468" s="99" t="s">
        <v>199</v>
      </c>
      <c r="B468" s="89" t="s">
        <v>8</v>
      </c>
      <c r="C468" s="89" t="s">
        <v>9</v>
      </c>
      <c r="D468" s="89" t="str">
        <f t="shared" si="16"/>
        <v>Bereich_1_232 - Berufsgattung 3</v>
      </c>
      <c r="E468" s="92">
        <v>7.71</v>
      </c>
      <c r="F468" s="111"/>
      <c r="G468" s="91" t="str">
        <f t="shared" si="15"/>
        <v>Technische Mediengestaltung [Spezialist]</v>
      </c>
    </row>
    <row r="469" spans="1:7" s="87" customFormat="1" ht="15" hidden="1" customHeight="1" x14ac:dyDescent="0.2">
      <c r="A469" s="99" t="s">
        <v>199</v>
      </c>
      <c r="B469" s="89" t="s">
        <v>10</v>
      </c>
      <c r="C469" s="89" t="s">
        <v>11</v>
      </c>
      <c r="D469" s="89" t="str">
        <f t="shared" si="16"/>
        <v>Bereich_1_24 - Berufsgattung 1</v>
      </c>
      <c r="E469" s="92">
        <v>6.11</v>
      </c>
      <c r="F469" s="111"/>
      <c r="G469" s="91" t="str">
        <f t="shared" si="15"/>
        <v>Metallerzeugung, Metallbearbeitung, Metallbau [Helfer]</v>
      </c>
    </row>
    <row r="470" spans="1:7" s="87" customFormat="1" ht="15" hidden="1" customHeight="1" x14ac:dyDescent="0.2">
      <c r="A470" s="99" t="s">
        <v>199</v>
      </c>
      <c r="B470" s="89" t="s">
        <v>12</v>
      </c>
      <c r="C470" s="89" t="s">
        <v>13</v>
      </c>
      <c r="D470" s="89" t="str">
        <f t="shared" si="16"/>
        <v>Bereich_1_24 - Berufsgattung 2</v>
      </c>
      <c r="E470" s="92">
        <v>6.56</v>
      </c>
      <c r="F470" s="111"/>
      <c r="G470" s="91" t="str">
        <f t="shared" si="15"/>
        <v>Metallerzeugung, Metallbearbeitung, Metallbau [Fachkraft]</v>
      </c>
    </row>
    <row r="471" spans="1:7" s="87" customFormat="1" ht="15" hidden="1" customHeight="1" x14ac:dyDescent="0.2">
      <c r="A471" s="99" t="s">
        <v>199</v>
      </c>
      <c r="B471" s="89" t="s">
        <v>14</v>
      </c>
      <c r="C471" s="89" t="s">
        <v>15</v>
      </c>
      <c r="D471" s="89" t="str">
        <f t="shared" si="16"/>
        <v>Bereich_1_242 - Berufsgattung 3</v>
      </c>
      <c r="E471" s="92">
        <v>8.61</v>
      </c>
      <c r="F471" s="111"/>
      <c r="G471" s="91" t="str">
        <f t="shared" si="15"/>
        <v>Spanende Metallbearbeitung [Spezialist]</v>
      </c>
    </row>
    <row r="472" spans="1:7" s="87" customFormat="1" ht="15" hidden="1" customHeight="1" x14ac:dyDescent="0.2">
      <c r="A472" s="99" t="s">
        <v>199</v>
      </c>
      <c r="B472" s="89" t="s">
        <v>16</v>
      </c>
      <c r="C472" s="89" t="s">
        <v>17</v>
      </c>
      <c r="D472" s="89" t="str">
        <f t="shared" si="16"/>
        <v>Bereich_1_24422_G</v>
      </c>
      <c r="E472" s="92">
        <v>11.85</v>
      </c>
      <c r="F472" s="111"/>
      <c r="G472" s="91" t="str">
        <f t="shared" si="15"/>
        <v>Gasschweißen (G) [Fachkraft]</v>
      </c>
    </row>
    <row r="473" spans="1:7" s="87" customFormat="1" ht="15" hidden="1" customHeight="1" x14ac:dyDescent="0.2">
      <c r="A473" s="99" t="s">
        <v>199</v>
      </c>
      <c r="B473" s="89" t="s">
        <v>18</v>
      </c>
      <c r="C473" s="89" t="s">
        <v>19</v>
      </c>
      <c r="D473" s="89" t="str">
        <f t="shared" si="16"/>
        <v>Bereich_1_24422_E</v>
      </c>
      <c r="E473" s="92">
        <v>13.55</v>
      </c>
      <c r="F473" s="111"/>
      <c r="G473" s="91" t="str">
        <f t="shared" si="15"/>
        <v>Lichtbogenschweißen (E) [Fachkraft]</v>
      </c>
    </row>
    <row r="474" spans="1:7" ht="15" hidden="1" customHeight="1" x14ac:dyDescent="0.2">
      <c r="A474" s="99" t="s">
        <v>199</v>
      </c>
      <c r="B474" s="89" t="s">
        <v>20</v>
      </c>
      <c r="C474" s="89" t="s">
        <v>21</v>
      </c>
      <c r="D474" s="89" t="str">
        <f t="shared" si="16"/>
        <v>Bereich_1_24422_WIG_St</v>
      </c>
      <c r="E474" s="92">
        <v>15.07</v>
      </c>
      <c r="F474" s="111"/>
      <c r="G474" s="91" t="str">
        <f t="shared" si="15"/>
        <v>Wolfram-Inertgasschweißen (WIG) - Werkstoff Stahl (St) [Fachkraft]</v>
      </c>
    </row>
    <row r="475" spans="1:7" ht="15" hidden="1" customHeight="1" x14ac:dyDescent="0.2">
      <c r="A475" s="99" t="s">
        <v>199</v>
      </c>
      <c r="B475" s="89" t="s">
        <v>22</v>
      </c>
      <c r="C475" s="89" t="s">
        <v>23</v>
      </c>
      <c r="D475" s="89" t="str">
        <f t="shared" si="16"/>
        <v>Bereich_1_24422_WIG_CrNi</v>
      </c>
      <c r="E475" s="92">
        <v>17.489999999999998</v>
      </c>
      <c r="F475" s="111"/>
      <c r="G475" s="91" t="str">
        <f t="shared" si="15"/>
        <v>Wolfram-Inertgasschweißen (WIG) - Werkstoff Chrom/Nickel (CrNi) [Fachkraft]</v>
      </c>
    </row>
    <row r="476" spans="1:7" ht="15" hidden="1" customHeight="1" x14ac:dyDescent="0.2">
      <c r="A476" s="99" t="s">
        <v>199</v>
      </c>
      <c r="B476" s="89" t="s">
        <v>24</v>
      </c>
      <c r="C476" s="89" t="s">
        <v>25</v>
      </c>
      <c r="D476" s="89" t="str">
        <f t="shared" si="16"/>
        <v>Bereich_1_24422_WIG_Al</v>
      </c>
      <c r="E476" s="92">
        <v>17.18</v>
      </c>
      <c r="F476" s="111"/>
      <c r="G476" s="91" t="str">
        <f t="shared" si="15"/>
        <v>Wolfram-Inertgasschweißen (WIG) - Werkstoff Aluminium (Al) [Fachkraft]</v>
      </c>
    </row>
    <row r="477" spans="1:7" ht="15" hidden="1" customHeight="1" x14ac:dyDescent="0.2">
      <c r="A477" s="99" t="s">
        <v>199</v>
      </c>
      <c r="B477" s="89" t="s">
        <v>26</v>
      </c>
      <c r="C477" s="89" t="s">
        <v>27</v>
      </c>
      <c r="D477" s="89" t="str">
        <f t="shared" si="16"/>
        <v>Bereich_1_24422_WIG_Cu</v>
      </c>
      <c r="E477" s="92">
        <v>12.55</v>
      </c>
      <c r="F477" s="111"/>
      <c r="G477" s="91" t="str">
        <f t="shared" si="15"/>
        <v>Wolfram-Inertgasschweißen (WIG) - Werkstoff Kupfer (Cu) [Fachkraft]</v>
      </c>
    </row>
    <row r="478" spans="1:7" ht="15" hidden="1" customHeight="1" x14ac:dyDescent="0.2">
      <c r="A478" s="99" t="s">
        <v>199</v>
      </c>
      <c r="B478" s="89" t="s">
        <v>28</v>
      </c>
      <c r="C478" s="89" t="s">
        <v>29</v>
      </c>
      <c r="D478" s="89" t="str">
        <f t="shared" si="16"/>
        <v>Bereich_1_24422_MSG_St</v>
      </c>
      <c r="E478" s="92">
        <v>14.95</v>
      </c>
      <c r="F478" s="111"/>
      <c r="G478" s="91" t="str">
        <f t="shared" si="15"/>
        <v>Metallschutzgasschweißen Metallaktivgas (MAG), Metallinertgas (MIG) - Werkstoff Stahl (St) [Fachkraft]</v>
      </c>
    </row>
    <row r="479" spans="1:7" ht="15" hidden="1" customHeight="1" x14ac:dyDescent="0.2">
      <c r="A479" s="99" t="s">
        <v>199</v>
      </c>
      <c r="B479" s="89" t="s">
        <v>30</v>
      </c>
      <c r="C479" s="89" t="s">
        <v>31</v>
      </c>
      <c r="D479" s="89" t="str">
        <f t="shared" si="16"/>
        <v>Bereich_1_24422_MSG_CrNi</v>
      </c>
      <c r="E479" s="92">
        <v>18.16</v>
      </c>
      <c r="F479" s="111"/>
      <c r="G479" s="91" t="str">
        <f t="shared" si="15"/>
        <v>Metallschutzgasschweißen Metallaktivgas (MAG), Metallinertgas (MIG) - Werkstoff Chrom/Nickel (CrNi) [Fachkraft]</v>
      </c>
    </row>
    <row r="480" spans="1:7" ht="15" hidden="1" customHeight="1" x14ac:dyDescent="0.2">
      <c r="A480" s="99" t="s">
        <v>199</v>
      </c>
      <c r="B480" s="89" t="s">
        <v>32</v>
      </c>
      <c r="C480" s="89" t="s">
        <v>33</v>
      </c>
      <c r="D480" s="89" t="str">
        <f t="shared" si="16"/>
        <v>Bereich_1_24422_MSG_Al</v>
      </c>
      <c r="E480" s="92">
        <v>12.55</v>
      </c>
      <c r="F480" s="111"/>
      <c r="G480" s="91" t="str">
        <f t="shared" si="15"/>
        <v>Metallschutzgasschweißen Metallaktivgas (MAG), Metallinertgas (MIG) - Werkstoff Aluminium (Al) [Fachkraft]</v>
      </c>
    </row>
    <row r="481" spans="1:7" ht="15" hidden="1" customHeight="1" x14ac:dyDescent="0.2">
      <c r="A481" s="99" t="s">
        <v>199</v>
      </c>
      <c r="B481" s="89" t="s">
        <v>34</v>
      </c>
      <c r="C481" s="89" t="s">
        <v>35</v>
      </c>
      <c r="D481" s="89" t="str">
        <f t="shared" si="16"/>
        <v>Bereich_1_24422_B</v>
      </c>
      <c r="E481" s="92">
        <v>12.55</v>
      </c>
      <c r="F481" s="111"/>
      <c r="G481" s="91" t="str">
        <f t="shared" si="15"/>
        <v>Brennschneiden [Fachkraft]</v>
      </c>
    </row>
    <row r="482" spans="1:7" ht="15" hidden="1" customHeight="1" x14ac:dyDescent="0.2">
      <c r="A482" s="99" t="s">
        <v>199</v>
      </c>
      <c r="B482" s="89" t="s">
        <v>36</v>
      </c>
      <c r="C482" s="89" t="s">
        <v>37</v>
      </c>
      <c r="D482" s="89" t="str">
        <f t="shared" si="16"/>
        <v>Bereich_1_24422_Anderes Verfahren</v>
      </c>
      <c r="E482" s="92">
        <v>12.55</v>
      </c>
      <c r="F482" s="111"/>
      <c r="G482" s="91" t="str">
        <f t="shared" si="15"/>
        <v>Andere Verfahren der Schweiß-, Verbindungstechnik [Fachkraft]</v>
      </c>
    </row>
    <row r="483" spans="1:7" ht="15" hidden="1" customHeight="1" x14ac:dyDescent="0.2">
      <c r="A483" s="99" t="s">
        <v>199</v>
      </c>
      <c r="B483" s="89" t="s">
        <v>38</v>
      </c>
      <c r="C483" s="89" t="s">
        <v>39</v>
      </c>
      <c r="D483" s="89" t="str">
        <f t="shared" si="16"/>
        <v>Bereich_1_2442 - Berufsgattung 3 oder 4</v>
      </c>
      <c r="E483" s="92">
        <v>14.62</v>
      </c>
      <c r="F483" s="111"/>
      <c r="G483" s="91" t="str">
        <f t="shared" si="15"/>
        <v>Schweiß-, Verbindungstechnik [Spezialist oder Experte]</v>
      </c>
    </row>
    <row r="484" spans="1:7" ht="15" hidden="1" customHeight="1" x14ac:dyDescent="0.2">
      <c r="A484" s="99" t="s">
        <v>199</v>
      </c>
      <c r="B484" s="89" t="s">
        <v>40</v>
      </c>
      <c r="C484" s="89" t="s">
        <v>41</v>
      </c>
      <c r="D484" s="89" t="str">
        <f t="shared" si="16"/>
        <v>Bereich_1_25 - Berufsgattung 2</v>
      </c>
      <c r="E484" s="92">
        <v>7.85</v>
      </c>
      <c r="F484" s="111"/>
      <c r="G484" s="91" t="str">
        <f t="shared" si="15"/>
        <v>Maschinen- und Fahrzeugtechnikberufe [Fachkraft]</v>
      </c>
    </row>
    <row r="485" spans="1:7" ht="15" hidden="1" customHeight="1" x14ac:dyDescent="0.2">
      <c r="A485" s="99" t="s">
        <v>199</v>
      </c>
      <c r="B485" s="89" t="s">
        <v>42</v>
      </c>
      <c r="C485" s="89" t="s">
        <v>43</v>
      </c>
      <c r="D485" s="89" t="str">
        <f t="shared" si="16"/>
        <v>Bereich_1_26 - Berufsgattung 2</v>
      </c>
      <c r="E485" s="92">
        <v>7</v>
      </c>
      <c r="F485" s="111"/>
      <c r="G485" s="91" t="str">
        <f t="shared" si="15"/>
        <v>Mechatronik-, Energie- und Elektroberufe [Fachkraft]</v>
      </c>
    </row>
    <row r="486" spans="1:7" ht="15" hidden="1" customHeight="1" x14ac:dyDescent="0.2">
      <c r="A486" s="99" t="s">
        <v>199</v>
      </c>
      <c r="B486" s="89" t="s">
        <v>44</v>
      </c>
      <c r="C486" s="89" t="s">
        <v>45</v>
      </c>
      <c r="D486" s="89" t="str">
        <f t="shared" si="16"/>
        <v>Bereich_1_26 - Berufsgattung 3</v>
      </c>
      <c r="E486" s="92">
        <v>7.36</v>
      </c>
      <c r="F486" s="111"/>
      <c r="G486" s="91" t="str">
        <f t="shared" si="15"/>
        <v>Mechatronik-, Energie- und Elektroberufe [Spezialist]</v>
      </c>
    </row>
    <row r="487" spans="1:7" ht="15" hidden="1" customHeight="1" x14ac:dyDescent="0.2">
      <c r="A487" s="99" t="s">
        <v>199</v>
      </c>
      <c r="B487" s="89" t="s">
        <v>46</v>
      </c>
      <c r="C487" s="89" t="s">
        <v>47</v>
      </c>
      <c r="D487" s="89" t="str">
        <f t="shared" si="16"/>
        <v>Bereich_1_27 - Berufsgattung 2</v>
      </c>
      <c r="E487" s="92">
        <v>9.2799999999999994</v>
      </c>
      <c r="F487" s="111"/>
      <c r="G487" s="91" t="str">
        <f t="shared" si="15"/>
        <v>Technisches Zeichnen, Konstruktion, Modellbau [Fachkraft]</v>
      </c>
    </row>
    <row r="488" spans="1:7" ht="15" hidden="1" customHeight="1" x14ac:dyDescent="0.2">
      <c r="A488" s="99" t="s">
        <v>199</v>
      </c>
      <c r="B488" s="89" t="s">
        <v>48</v>
      </c>
      <c r="C488" s="89" t="s">
        <v>49</v>
      </c>
      <c r="D488" s="89" t="str">
        <f t="shared" si="16"/>
        <v>Bereich_1_27 - Berufsgattung 3</v>
      </c>
      <c r="E488" s="92">
        <v>10.44</v>
      </c>
      <c r="F488" s="111"/>
      <c r="G488" s="91" t="str">
        <f t="shared" si="15"/>
        <v>Konstruktions- und Gerätebau, technische Qualitätssicherung [Spezialist]</v>
      </c>
    </row>
    <row r="489" spans="1:7" ht="15" hidden="1" customHeight="1" x14ac:dyDescent="0.2">
      <c r="A489" s="99" t="s">
        <v>199</v>
      </c>
      <c r="B489" s="89" t="s">
        <v>50</v>
      </c>
      <c r="C489" s="89" t="s">
        <v>51</v>
      </c>
      <c r="D489" s="89" t="str">
        <f t="shared" si="16"/>
        <v>Bereich_1_29 - Berufsgattung 1 oder 2</v>
      </c>
      <c r="E489" s="92">
        <v>4.75</v>
      </c>
      <c r="F489" s="111"/>
      <c r="G489" s="91" t="str">
        <f t="shared" si="15"/>
        <v>Lebensmittelherstellung und -verarbeitung [Helfer oder Fachkraft]</v>
      </c>
    </row>
    <row r="490" spans="1:7" ht="15" hidden="1" customHeight="1" x14ac:dyDescent="0.2">
      <c r="A490" s="99" t="s">
        <v>199</v>
      </c>
      <c r="B490" s="89" t="s">
        <v>52</v>
      </c>
      <c r="C490" s="89" t="s">
        <v>53</v>
      </c>
      <c r="D490" s="89" t="str">
        <f t="shared" si="16"/>
        <v>Bereich_1_32 - Berufsgattung 1 oder 2</v>
      </c>
      <c r="E490" s="92">
        <v>5.99</v>
      </c>
      <c r="F490" s="111"/>
      <c r="G490" s="91" t="str">
        <f t="shared" si="15"/>
        <v>Hoch- und Tiefbauberufe [Helfer oder Fachkraft]</v>
      </c>
    </row>
    <row r="491" spans="1:7" ht="15" hidden="1" customHeight="1" x14ac:dyDescent="0.2">
      <c r="A491" s="99" t="s">
        <v>199</v>
      </c>
      <c r="B491" s="89" t="s">
        <v>54</v>
      </c>
      <c r="C491" s="89" t="s">
        <v>55</v>
      </c>
      <c r="D491" s="89" t="str">
        <f t="shared" si="16"/>
        <v>Bereich_1_33 - Berufsgattung 1 oder 2</v>
      </c>
      <c r="E491" s="92">
        <v>5.0199999999999996</v>
      </c>
      <c r="F491" s="111"/>
      <c r="G491" s="91" t="str">
        <f t="shared" si="15"/>
        <v>(Innen-) Ausbauberufe [Helfer oder Fachkraft]</v>
      </c>
    </row>
    <row r="492" spans="1:7" ht="15" hidden="1" customHeight="1" x14ac:dyDescent="0.2">
      <c r="A492" s="99" t="s">
        <v>199</v>
      </c>
      <c r="B492" s="89" t="s">
        <v>56</v>
      </c>
      <c r="C492" s="89" t="s">
        <v>57</v>
      </c>
      <c r="D492" s="89" t="str">
        <f t="shared" si="16"/>
        <v>Bereich_1_34 - Berufsgattung 2</v>
      </c>
      <c r="E492" s="92">
        <v>6.85</v>
      </c>
      <c r="F492" s="111"/>
      <c r="G492" s="91" t="str">
        <f t="shared" si="15"/>
        <v>Gebäudetechnik und versorgungstechnische Berufe [Fachkraft]</v>
      </c>
    </row>
    <row r="493" spans="1:7" ht="15" hidden="1" customHeight="1" x14ac:dyDescent="0.2">
      <c r="A493" s="99" t="s">
        <v>199</v>
      </c>
      <c r="B493" s="89" t="s">
        <v>58</v>
      </c>
      <c r="C493" s="89" t="s">
        <v>59</v>
      </c>
      <c r="D493" s="89" t="str">
        <f t="shared" si="16"/>
        <v>Bereich_1_41 - Berufsgattung 2</v>
      </c>
      <c r="E493" s="92">
        <v>8.7799999999999994</v>
      </c>
      <c r="F493" s="111"/>
      <c r="G493" s="91" t="str">
        <f t="shared" si="15"/>
        <v>Mathematik-, Biologie-, Chemie-, Physikberufe [Fachkraft]</v>
      </c>
    </row>
    <row r="494" spans="1:7" ht="15" hidden="1" customHeight="1" x14ac:dyDescent="0.2">
      <c r="A494" s="99" t="s">
        <v>199</v>
      </c>
      <c r="B494" s="89" t="s">
        <v>60</v>
      </c>
      <c r="C494" s="89" t="s">
        <v>61</v>
      </c>
      <c r="D494" s="89" t="str">
        <f t="shared" si="16"/>
        <v>Bereich_1_42 - Berufsgattung 3</v>
      </c>
      <c r="E494" s="92">
        <v>10.41</v>
      </c>
      <c r="F494" s="111"/>
      <c r="G494" s="91" t="str">
        <f t="shared" si="15"/>
        <v>Geologie-, Geographie-, Umweltschutzberufe [Spezialist]</v>
      </c>
    </row>
    <row r="495" spans="1:7" ht="15" hidden="1" customHeight="1" x14ac:dyDescent="0.2">
      <c r="A495" s="99" t="s">
        <v>199</v>
      </c>
      <c r="B495" s="89" t="s">
        <v>62</v>
      </c>
      <c r="C495" s="89" t="s">
        <v>63</v>
      </c>
      <c r="D495" s="89" t="str">
        <f t="shared" si="16"/>
        <v>Bereich_1_43 - Berufsgattung 2</v>
      </c>
      <c r="E495" s="92">
        <v>8.85</v>
      </c>
      <c r="F495" s="111"/>
      <c r="G495" s="91" t="str">
        <f t="shared" si="15"/>
        <v>Informatik und andere IKT-Berufe [Fachkraft]</v>
      </c>
    </row>
    <row r="496" spans="1:7" ht="15" hidden="1" customHeight="1" x14ac:dyDescent="0.2">
      <c r="A496" s="99" t="s">
        <v>199</v>
      </c>
      <c r="B496" s="89" t="s">
        <v>64</v>
      </c>
      <c r="C496" s="89" t="s">
        <v>65</v>
      </c>
      <c r="D496" s="89" t="str">
        <f t="shared" si="16"/>
        <v>Bereich_1_43 - Berufsgattung 3</v>
      </c>
      <c r="E496" s="92">
        <v>9.7200000000000006</v>
      </c>
      <c r="F496" s="111"/>
      <c r="G496" s="91" t="str">
        <f t="shared" si="15"/>
        <v>Informatik und andere IKT-Berufe [Spezialist]</v>
      </c>
    </row>
    <row r="497" spans="1:7" ht="15" hidden="1" customHeight="1" x14ac:dyDescent="0.2">
      <c r="A497" s="99" t="s">
        <v>199</v>
      </c>
      <c r="B497" s="89" t="s">
        <v>66</v>
      </c>
      <c r="C497" s="89" t="s">
        <v>67</v>
      </c>
      <c r="D497" s="89" t="str">
        <f t="shared" si="16"/>
        <v>Bereich_1_43 - Berufsgattung 4</v>
      </c>
      <c r="E497" s="92">
        <v>10.77</v>
      </c>
      <c r="F497" s="111"/>
      <c r="G497" s="91" t="str">
        <f t="shared" si="15"/>
        <v>Informatik und andere IKT-Berufe [Experte]</v>
      </c>
    </row>
    <row r="498" spans="1:7" ht="15" hidden="1" customHeight="1" x14ac:dyDescent="0.2">
      <c r="A498" s="99" t="s">
        <v>199</v>
      </c>
      <c r="B498" s="89" t="s">
        <v>68</v>
      </c>
      <c r="C498" s="89" t="s">
        <v>69</v>
      </c>
      <c r="D498" s="89" t="str">
        <f t="shared" si="16"/>
        <v>Bereich_1_51 - Berufsgattung 1 oder 2</v>
      </c>
      <c r="E498" s="92">
        <v>6.19</v>
      </c>
      <c r="F498" s="111"/>
      <c r="G498" s="91" t="str">
        <f t="shared" si="15"/>
        <v>Verkehr, Logistik (außer Fahrzeugführung) [Helfer oder Fachkraft]</v>
      </c>
    </row>
    <row r="499" spans="1:7" ht="15" hidden="1" customHeight="1" x14ac:dyDescent="0.2">
      <c r="A499" s="99" t="s">
        <v>199</v>
      </c>
      <c r="B499" s="89" t="s">
        <v>70</v>
      </c>
      <c r="C499" s="89" t="s">
        <v>71</v>
      </c>
      <c r="D499" s="89" t="str">
        <f t="shared" si="16"/>
        <v>Bereich_1_51 - Berufsgattung 3</v>
      </c>
      <c r="E499" s="92">
        <v>8.2100000000000009</v>
      </c>
      <c r="F499" s="111"/>
      <c r="G499" s="91" t="str">
        <f t="shared" si="15"/>
        <v xml:space="preserve">Verkehr, Logistik (außer Fahrzeugführung) [Spezialist] </v>
      </c>
    </row>
    <row r="500" spans="1:7" ht="15" hidden="1" customHeight="1" x14ac:dyDescent="0.2">
      <c r="A500" s="99" t="s">
        <v>199</v>
      </c>
      <c r="B500" s="89" t="s">
        <v>72</v>
      </c>
      <c r="C500" s="89" t="s">
        <v>73</v>
      </c>
      <c r="D500" s="89" t="str">
        <f t="shared" si="16"/>
        <v>Bereich_1_5252 - Berufsgattung 2</v>
      </c>
      <c r="E500" s="92">
        <v>12.14</v>
      </c>
      <c r="F500" s="111"/>
      <c r="G500" s="91" t="str">
        <f t="shared" si="15"/>
        <v>Führer von Erdbewegungs- und verwandten Maschinen [Fachkraft]</v>
      </c>
    </row>
    <row r="501" spans="1:7" ht="15" hidden="1" customHeight="1" x14ac:dyDescent="0.2">
      <c r="A501" s="99" t="s">
        <v>199</v>
      </c>
      <c r="B501" s="89" t="s">
        <v>74</v>
      </c>
      <c r="C501" s="89" t="s">
        <v>75</v>
      </c>
      <c r="D501" s="89" t="str">
        <f t="shared" si="16"/>
        <v>Bereich_1_5253 - Berufsgattung 1</v>
      </c>
      <c r="E501" s="92">
        <v>9.17</v>
      </c>
      <c r="F501" s="111"/>
      <c r="G501" s="91" t="str">
        <f t="shared" si="15"/>
        <v>Kranführer, Bediener Hebeeinrichtungen [Helfer]</v>
      </c>
    </row>
    <row r="502" spans="1:7" ht="15" hidden="1" customHeight="1" x14ac:dyDescent="0.2">
      <c r="A502" s="99" t="s">
        <v>199</v>
      </c>
      <c r="B502" s="89" t="s">
        <v>76</v>
      </c>
      <c r="C502" s="89" t="s">
        <v>77</v>
      </c>
      <c r="D502" s="89" t="str">
        <f t="shared" si="16"/>
        <v>Bereich_1_5253 - Berufsgattung 2</v>
      </c>
      <c r="E502" s="92">
        <v>14.16</v>
      </c>
      <c r="F502" s="111"/>
      <c r="G502" s="91" t="str">
        <f t="shared" si="15"/>
        <v>Kranführer, Bediener Hebeeinrichtungen [Fachkraft]</v>
      </c>
    </row>
    <row r="503" spans="1:7" ht="15" hidden="1" customHeight="1" x14ac:dyDescent="0.2">
      <c r="A503" s="99" t="s">
        <v>199</v>
      </c>
      <c r="B503" s="89" t="s">
        <v>78</v>
      </c>
      <c r="C503" s="89" t="s">
        <v>79</v>
      </c>
      <c r="D503" s="89" t="str">
        <f t="shared" si="16"/>
        <v>Bereich_1_53 - Berufsgattung 2</v>
      </c>
      <c r="E503" s="92">
        <v>8.08</v>
      </c>
      <c r="F503" s="111"/>
      <c r="G503" s="91" t="str">
        <f t="shared" si="15"/>
        <v>Schutz-, Sicherheits-, Überwachungsberufe [Fachkraft]</v>
      </c>
    </row>
    <row r="504" spans="1:7" ht="15" hidden="1" customHeight="1" x14ac:dyDescent="0.2">
      <c r="A504" s="99" t="s">
        <v>199</v>
      </c>
      <c r="B504" s="89" t="s">
        <v>80</v>
      </c>
      <c r="C504" s="89" t="s">
        <v>81</v>
      </c>
      <c r="D504" s="89" t="str">
        <f t="shared" si="16"/>
        <v>Bereich_1_53 - Berufsgattung 3</v>
      </c>
      <c r="E504" s="92">
        <v>8.0299999999999994</v>
      </c>
      <c r="F504" s="111"/>
      <c r="G504" s="91" t="str">
        <f t="shared" si="15"/>
        <v>Schutz-, Sicherheits-, Überwachungsberufe [Spezialist]</v>
      </c>
    </row>
    <row r="505" spans="1:7" ht="15" hidden="1" customHeight="1" x14ac:dyDescent="0.2">
      <c r="A505" s="99" t="s">
        <v>199</v>
      </c>
      <c r="B505" s="89" t="s">
        <v>82</v>
      </c>
      <c r="C505" s="89" t="s">
        <v>83</v>
      </c>
      <c r="D505" s="89" t="str">
        <f t="shared" si="16"/>
        <v>Bereich_1_54 - Berufsgattung 1 oder 2</v>
      </c>
      <c r="E505" s="92">
        <v>5</v>
      </c>
      <c r="F505" s="111"/>
      <c r="G505" s="91" t="str">
        <f t="shared" si="15"/>
        <v>Reinigungsberufe [Helfer oder Fachkraft]</v>
      </c>
    </row>
    <row r="506" spans="1:7" ht="15" hidden="1" customHeight="1" x14ac:dyDescent="0.2">
      <c r="A506" s="99" t="s">
        <v>199</v>
      </c>
      <c r="B506" s="89" t="s">
        <v>84</v>
      </c>
      <c r="C506" s="89" t="s">
        <v>85</v>
      </c>
      <c r="D506" s="89" t="str">
        <f t="shared" si="16"/>
        <v>Bereich_1_61 - Berufsgattung 2</v>
      </c>
      <c r="E506" s="92">
        <v>5.67</v>
      </c>
      <c r="F506" s="111"/>
      <c r="G506" s="91" t="str">
        <f t="shared" si="15"/>
        <v>Einkaufs-, Vertriebs- und Handelsberufe [Fachkraft]</v>
      </c>
    </row>
    <row r="507" spans="1:7" ht="15" hidden="1" customHeight="1" x14ac:dyDescent="0.2">
      <c r="A507" s="99" t="s">
        <v>199</v>
      </c>
      <c r="B507" s="89" t="s">
        <v>86</v>
      </c>
      <c r="C507" s="89" t="s">
        <v>87</v>
      </c>
      <c r="D507" s="89" t="str">
        <f t="shared" si="16"/>
        <v>Bereich_1_61 - Berufsgattung 3</v>
      </c>
      <c r="E507" s="92">
        <v>6.73</v>
      </c>
      <c r="F507" s="111"/>
      <c r="G507" s="91" t="str">
        <f t="shared" si="15"/>
        <v>Einkaufs-, Vertriebs- und Handelsberufe [Spezialist]</v>
      </c>
    </row>
    <row r="508" spans="1:7" ht="15" hidden="1" customHeight="1" x14ac:dyDescent="0.2">
      <c r="A508" s="99" t="s">
        <v>199</v>
      </c>
      <c r="B508" s="89" t="s">
        <v>88</v>
      </c>
      <c r="C508" s="89" t="s">
        <v>89</v>
      </c>
      <c r="D508" s="89" t="str">
        <f t="shared" si="16"/>
        <v>Bereich_1_62 - Berufsgattung 1 oder 2</v>
      </c>
      <c r="E508" s="92">
        <v>5.01</v>
      </c>
      <c r="F508" s="111"/>
      <c r="G508" s="91" t="str">
        <f t="shared" si="15"/>
        <v>Verkaufsberufe [Helfer oder Fachkraft]</v>
      </c>
    </row>
    <row r="509" spans="1:7" ht="15" hidden="1" customHeight="1" x14ac:dyDescent="0.2">
      <c r="A509" s="99" t="s">
        <v>199</v>
      </c>
      <c r="B509" s="89" t="s">
        <v>90</v>
      </c>
      <c r="C509" s="89" t="s">
        <v>91</v>
      </c>
      <c r="D509" s="89" t="str">
        <f t="shared" si="16"/>
        <v>Bereich_1_63 - Berufsgattung 1 oder 2</v>
      </c>
      <c r="E509" s="92">
        <v>4.79</v>
      </c>
      <c r="F509" s="111"/>
      <c r="G509" s="91" t="str">
        <f t="shared" si="15"/>
        <v>Tourismus-, Hotel- und Gaststättenberufe [Helfer oder Fachkraft]</v>
      </c>
    </row>
    <row r="510" spans="1:7" ht="15" hidden="1" customHeight="1" x14ac:dyDescent="0.2">
      <c r="A510" s="99" t="s">
        <v>199</v>
      </c>
      <c r="B510" s="89" t="s">
        <v>92</v>
      </c>
      <c r="C510" s="89" t="s">
        <v>93</v>
      </c>
      <c r="D510" s="89" t="str">
        <f t="shared" si="16"/>
        <v>Bereich_1_71 - Berufsgattung 1 oder 2</v>
      </c>
      <c r="E510" s="92">
        <v>5.3</v>
      </c>
      <c r="F510" s="111"/>
      <c r="G510" s="91" t="str">
        <f t="shared" si="15"/>
        <v>Unternehmensorganisation, -strategie, Büro und Sekretariat [Helfer oder Fachkraft]</v>
      </c>
    </row>
    <row r="511" spans="1:7" ht="15" hidden="1" customHeight="1" x14ac:dyDescent="0.2">
      <c r="A511" s="99" t="s">
        <v>199</v>
      </c>
      <c r="B511" s="89" t="s">
        <v>94</v>
      </c>
      <c r="C511" s="89" t="s">
        <v>95</v>
      </c>
      <c r="D511" s="89" t="str">
        <f t="shared" si="16"/>
        <v>Bereich_1_71 - Berufsgattung 3</v>
      </c>
      <c r="E511" s="92">
        <v>6.63</v>
      </c>
      <c r="F511" s="111"/>
      <c r="G511" s="91" t="str">
        <f t="shared" si="15"/>
        <v>Unternehmensorganisation, -strategie, Büro und Sekretariat [Spezialist]</v>
      </c>
    </row>
    <row r="512" spans="1:7" ht="15" hidden="1" customHeight="1" x14ac:dyDescent="0.2">
      <c r="A512" s="99" t="s">
        <v>199</v>
      </c>
      <c r="B512" s="89" t="s">
        <v>96</v>
      </c>
      <c r="C512" s="89" t="s">
        <v>97</v>
      </c>
      <c r="D512" s="89" t="str">
        <f t="shared" si="16"/>
        <v>Bereich_1_71 - Berufsgattung 4</v>
      </c>
      <c r="E512" s="92">
        <v>7.12</v>
      </c>
      <c r="F512" s="111"/>
      <c r="G512" s="91" t="str">
        <f t="shared" si="15"/>
        <v>Unternehmensorganisation, -strategie, Büro und Sekretariat [Experte]</v>
      </c>
    </row>
    <row r="513" spans="1:7" ht="15" hidden="1" customHeight="1" x14ac:dyDescent="0.2">
      <c r="A513" s="99" t="s">
        <v>199</v>
      </c>
      <c r="B513" s="89" t="s">
        <v>98</v>
      </c>
      <c r="C513" s="89" t="s">
        <v>99</v>
      </c>
      <c r="D513" s="89" t="str">
        <f t="shared" si="16"/>
        <v>Bereich_1_715 - Berufsgattung 2</v>
      </c>
      <c r="E513" s="92">
        <v>6.08</v>
      </c>
      <c r="F513" s="111"/>
      <c r="G513" s="91" t="str">
        <f t="shared" si="15"/>
        <v>Personalwesen und -dienstleistung [Fachkraft]</v>
      </c>
    </row>
    <row r="514" spans="1:7" ht="15" hidden="1" customHeight="1" x14ac:dyDescent="0.2">
      <c r="A514" s="99" t="s">
        <v>199</v>
      </c>
      <c r="B514" s="89" t="s">
        <v>100</v>
      </c>
      <c r="C514" s="89" t="s">
        <v>101</v>
      </c>
      <c r="D514" s="89" t="str">
        <f t="shared" si="16"/>
        <v>Bereich_1_72 - Berufsgattung 2</v>
      </c>
      <c r="E514" s="92">
        <v>5.83</v>
      </c>
      <c r="F514" s="111"/>
      <c r="G514" s="91" t="str">
        <f t="shared" si="15"/>
        <v>Finanzdienstleistungen, Rechnungswesen, Steuerberatung [Fachkraft]</v>
      </c>
    </row>
    <row r="515" spans="1:7" ht="15" hidden="1" customHeight="1" x14ac:dyDescent="0.2">
      <c r="A515" s="99" t="s">
        <v>199</v>
      </c>
      <c r="B515" s="89" t="s">
        <v>102</v>
      </c>
      <c r="C515" s="89" t="s">
        <v>103</v>
      </c>
      <c r="D515" s="89" t="str">
        <f t="shared" si="16"/>
        <v>Bereich_1_72 - Berufsgattung 3</v>
      </c>
      <c r="E515" s="92">
        <v>5.84</v>
      </c>
      <c r="F515" s="111"/>
      <c r="G515" s="91" t="str">
        <f t="shared" si="15"/>
        <v>Finanzdienstleistungen, Rechnungswesen, Steuerberatung [Spezialist]</v>
      </c>
    </row>
    <row r="516" spans="1:7" ht="15" hidden="1" customHeight="1" x14ac:dyDescent="0.2">
      <c r="A516" s="99" t="s">
        <v>199</v>
      </c>
      <c r="B516" s="89" t="s">
        <v>104</v>
      </c>
      <c r="C516" s="89" t="s">
        <v>105</v>
      </c>
      <c r="D516" s="89" t="str">
        <f t="shared" si="16"/>
        <v>Bereich_1_73 - Berufsgattung 1 oder 2</v>
      </c>
      <c r="E516" s="92">
        <v>5.67</v>
      </c>
      <c r="F516" s="111"/>
      <c r="G516" s="91" t="str">
        <f t="shared" si="15"/>
        <v>Berufe in Recht und Verwaltung [Helfer oder Fachkraft]</v>
      </c>
    </row>
    <row r="517" spans="1:7" ht="15" hidden="1" customHeight="1" x14ac:dyDescent="0.2">
      <c r="A517" s="99" t="s">
        <v>199</v>
      </c>
      <c r="B517" s="89" t="s">
        <v>106</v>
      </c>
      <c r="C517" s="89" t="s">
        <v>107</v>
      </c>
      <c r="D517" s="89" t="str">
        <f t="shared" si="16"/>
        <v>Bereich_1_73 - Berufsgattung 3</v>
      </c>
      <c r="E517" s="92">
        <v>6.35</v>
      </c>
      <c r="F517" s="111"/>
      <c r="G517" s="91" t="str">
        <f t="shared" si="15"/>
        <v>Berufe in Recht und Verwaltung [Spezialist]</v>
      </c>
    </row>
    <row r="518" spans="1:7" ht="15" hidden="1" customHeight="1" x14ac:dyDescent="0.2">
      <c r="A518" s="99" t="s">
        <v>199</v>
      </c>
      <c r="B518" s="89" t="s">
        <v>108</v>
      </c>
      <c r="C518" s="89" t="s">
        <v>109</v>
      </c>
      <c r="D518" s="89" t="str">
        <f t="shared" si="16"/>
        <v>Bereich_1_81 - Berufsgattung 1 oder 2</v>
      </c>
      <c r="E518" s="92">
        <v>5.52</v>
      </c>
      <c r="F518" s="111"/>
      <c r="G518" s="91" t="str">
        <f t="shared" si="15"/>
        <v>Medizinische Gesundheitsberufe [Helfer oder Fachkraft]</v>
      </c>
    </row>
    <row r="519" spans="1:7" ht="15" hidden="1" customHeight="1" x14ac:dyDescent="0.2">
      <c r="A519" s="99" t="s">
        <v>199</v>
      </c>
      <c r="B519" s="89" t="s">
        <v>110</v>
      </c>
      <c r="C519" s="89" t="s">
        <v>111</v>
      </c>
      <c r="D519" s="89" t="str">
        <f t="shared" si="16"/>
        <v>Bereich_1_81 - Berufsgattung 3</v>
      </c>
      <c r="E519" s="92">
        <v>6.03</v>
      </c>
      <c r="F519" s="111"/>
      <c r="G519" s="91" t="str">
        <f t="shared" si="15"/>
        <v>Medizinische Gesundheitsberufe [Spezialist]</v>
      </c>
    </row>
    <row r="520" spans="1:7" ht="15" hidden="1" customHeight="1" x14ac:dyDescent="0.2">
      <c r="A520" s="99" t="s">
        <v>199</v>
      </c>
      <c r="B520" s="89" t="s">
        <v>112</v>
      </c>
      <c r="C520" s="89" t="s">
        <v>113</v>
      </c>
      <c r="D520" s="89" t="str">
        <f t="shared" si="16"/>
        <v>Bereich_1_81 - Berufsgattung 4</v>
      </c>
      <c r="E520" s="92">
        <v>6.69</v>
      </c>
      <c r="F520" s="111"/>
      <c r="G520" s="91" t="str">
        <f t="shared" si="15"/>
        <v>Medizinische Gesundheitsberufe [Experte]</v>
      </c>
    </row>
    <row r="521" spans="1:7" ht="15" hidden="1" customHeight="1" x14ac:dyDescent="0.2">
      <c r="A521" s="99" t="s">
        <v>199</v>
      </c>
      <c r="B521" s="89" t="s">
        <v>114</v>
      </c>
      <c r="C521" s="89" t="s">
        <v>115</v>
      </c>
      <c r="D521" s="89" t="str">
        <f t="shared" si="16"/>
        <v>Bereich_1_82 - Berufsgattung 1 oder 2</v>
      </c>
      <c r="E521" s="92">
        <v>6.47</v>
      </c>
      <c r="F521" s="111"/>
      <c r="G521" s="91" t="str">
        <f t="shared" si="15"/>
        <v>Nichtmedizinische Gesundheitsberufe, Körperpflege, Medizintechnik [Helfer oder Fachkraft]</v>
      </c>
    </row>
    <row r="522" spans="1:7" ht="15" hidden="1" customHeight="1" x14ac:dyDescent="0.2">
      <c r="A522" s="99" t="s">
        <v>199</v>
      </c>
      <c r="B522" s="89" t="s">
        <v>118</v>
      </c>
      <c r="C522" s="89" t="s">
        <v>119</v>
      </c>
      <c r="D522" s="89" t="str">
        <f t="shared" si="16"/>
        <v>Bereich_1_82 - Berufsgattung 3 oder 4</v>
      </c>
      <c r="E522" s="92">
        <v>5.66</v>
      </c>
      <c r="F522" s="111"/>
      <c r="G522" s="91" t="str">
        <f t="shared" si="15"/>
        <v>Nichtmedizinische Gesundheitsberufe, Körperpflege, Medizintechnik [Spezialist oder Experte]</v>
      </c>
    </row>
    <row r="523" spans="1:7" ht="15" hidden="1" customHeight="1" x14ac:dyDescent="0.2">
      <c r="A523" s="99" t="s">
        <v>199</v>
      </c>
      <c r="B523" s="89" t="s">
        <v>116</v>
      </c>
      <c r="C523" s="89" t="s">
        <v>117</v>
      </c>
      <c r="D523" s="89" t="str">
        <f t="shared" si="16"/>
        <v>Bereich_1_82Altenpflege - Berufsgattung 1 oder 2</v>
      </c>
      <c r="E523" s="92">
        <v>5.23</v>
      </c>
      <c r="F523" s="111"/>
      <c r="G523" s="91" t="str">
        <f t="shared" si="15"/>
        <v>Altenpflege [Helfer oder Fachkraft]</v>
      </c>
    </row>
    <row r="524" spans="1:7" ht="15" hidden="1" customHeight="1" x14ac:dyDescent="0.2">
      <c r="A524" s="99" t="s">
        <v>199</v>
      </c>
      <c r="B524" s="89" t="s">
        <v>120</v>
      </c>
      <c r="C524" s="89" t="s">
        <v>121</v>
      </c>
      <c r="D524" s="89" t="str">
        <f t="shared" si="16"/>
        <v>Bereich_1_831 - Berufsgattung 1 oder 2</v>
      </c>
      <c r="E524" s="92">
        <v>5.2</v>
      </c>
      <c r="F524" s="111"/>
      <c r="G524" s="91" t="str">
        <f t="shared" si="15"/>
        <v>Erziehung, Sozialarbeit, Heilerziehungspflege [Helfer oder Fachkraft]</v>
      </c>
    </row>
    <row r="525" spans="1:7" ht="15" hidden="1" customHeight="1" x14ac:dyDescent="0.2">
      <c r="A525" s="99" t="s">
        <v>199</v>
      </c>
      <c r="B525" s="89" t="s">
        <v>122</v>
      </c>
      <c r="C525" s="89" t="s">
        <v>123</v>
      </c>
      <c r="D525" s="89" t="str">
        <f t="shared" si="16"/>
        <v>Bereich_1_832 - Berufsgattung 1 oder 2</v>
      </c>
      <c r="E525" s="92">
        <v>4.54</v>
      </c>
      <c r="F525" s="111"/>
      <c r="G525" s="91" t="str">
        <f t="shared" si="15"/>
        <v>Hauswirtschaft [Helfer oder Fachkraft]</v>
      </c>
    </row>
    <row r="526" spans="1:7" ht="15" hidden="1" customHeight="1" x14ac:dyDescent="0.2">
      <c r="A526" s="99" t="s">
        <v>199</v>
      </c>
      <c r="B526" s="89" t="s">
        <v>124</v>
      </c>
      <c r="C526" s="89" t="s">
        <v>125</v>
      </c>
      <c r="D526" s="89" t="str">
        <f t="shared" si="16"/>
        <v>Bereich_1_84 - Berufsgattung 3</v>
      </c>
      <c r="E526" s="92">
        <v>6.46</v>
      </c>
      <c r="F526" s="111"/>
      <c r="G526" s="91" t="str">
        <f t="shared" si="15"/>
        <v>Lehrende und ausbildende Berufe [Spezialist]</v>
      </c>
    </row>
    <row r="527" spans="1:7" ht="15" hidden="1" customHeight="1" x14ac:dyDescent="0.2">
      <c r="A527" s="99" t="s">
        <v>199</v>
      </c>
      <c r="B527" s="89" t="s">
        <v>126</v>
      </c>
      <c r="C527" s="89" t="s">
        <v>127</v>
      </c>
      <c r="D527" s="89" t="str">
        <f t="shared" si="16"/>
        <v>Bereich_1_84513 - Berufsgattung 3</v>
      </c>
      <c r="E527" s="92">
        <v>15.48</v>
      </c>
      <c r="F527" s="111"/>
      <c r="G527" s="91" t="str">
        <f t="shared" ref="G527:G590" si="17">C527</f>
        <v>Fahrlehrer [Spezialist]</v>
      </c>
    </row>
    <row r="528" spans="1:7" ht="15" hidden="1" customHeight="1" x14ac:dyDescent="0.2">
      <c r="A528" s="99" t="s">
        <v>199</v>
      </c>
      <c r="B528" s="89" t="s">
        <v>128</v>
      </c>
      <c r="C528" s="89" t="s">
        <v>129</v>
      </c>
      <c r="D528" s="89" t="str">
        <f t="shared" si="16"/>
        <v>Bereich_1_84 - Berufsgattung 4</v>
      </c>
      <c r="E528" s="92">
        <v>7.33</v>
      </c>
      <c r="F528" s="111"/>
      <c r="G528" s="91" t="str">
        <f t="shared" si="17"/>
        <v>Lehrende und ausbildende Berufe [Experte]</v>
      </c>
    </row>
    <row r="529" spans="1:7" ht="15" hidden="1" customHeight="1" x14ac:dyDescent="0.2">
      <c r="A529" s="99" t="s">
        <v>199</v>
      </c>
      <c r="B529" s="89" t="s">
        <v>130</v>
      </c>
      <c r="C529" s="89" t="s">
        <v>131</v>
      </c>
      <c r="D529" s="89" t="str">
        <f t="shared" si="16"/>
        <v>Bereich_1_92 - Berufsgattung 2</v>
      </c>
      <c r="E529" s="92">
        <v>5.75</v>
      </c>
      <c r="F529" s="111"/>
      <c r="G529" s="91" t="str">
        <f t="shared" si="17"/>
        <v>Werbung, Marketing, kaufmännische und redaktionelle Medienberufe [Fachkraft]</v>
      </c>
    </row>
    <row r="530" spans="1:7" ht="15" hidden="1" customHeight="1" x14ac:dyDescent="0.2">
      <c r="A530" s="99" t="s">
        <v>199</v>
      </c>
      <c r="B530" s="89" t="s">
        <v>132</v>
      </c>
      <c r="C530" s="89" t="s">
        <v>133</v>
      </c>
      <c r="D530" s="89" t="str">
        <f t="shared" ref="D530:D594" si="18">CONCATENATE(A530,B530)</f>
        <v>Bereich_1_92 - Berufsgattung 3</v>
      </c>
      <c r="E530" s="92">
        <v>7</v>
      </c>
      <c r="F530" s="111"/>
      <c r="G530" s="91" t="str">
        <f t="shared" si="17"/>
        <v>Werbung, Marketing, kaufmännische und redaktionelle Medienberufe [Spezialist]</v>
      </c>
    </row>
    <row r="531" spans="1:7" ht="15" hidden="1" customHeight="1" x14ac:dyDescent="0.2">
      <c r="A531" s="99" t="s">
        <v>199</v>
      </c>
      <c r="B531" s="89" t="s">
        <v>134</v>
      </c>
      <c r="C531" s="89" t="s">
        <v>135</v>
      </c>
      <c r="D531" s="89" t="str">
        <f t="shared" si="18"/>
        <v>Bereich_1_94 - Berufsgattung 3 oder 4</v>
      </c>
      <c r="E531" s="92">
        <v>7.74</v>
      </c>
      <c r="F531" s="111"/>
      <c r="G531" s="91" t="str">
        <f t="shared" si="17"/>
        <v>Darstellende, unterhaltende Berufe [Spezialist oder Experte]</v>
      </c>
    </row>
    <row r="532" spans="1:7" ht="15" hidden="1" customHeight="1" x14ac:dyDescent="0.2">
      <c r="A532" s="99" t="s">
        <v>199</v>
      </c>
      <c r="B532" s="89" t="s">
        <v>136</v>
      </c>
      <c r="C532" s="89" t="s">
        <v>137</v>
      </c>
      <c r="D532" s="89" t="str">
        <f t="shared" si="18"/>
        <v>Bereich_1_000 - Berufsgattung 0_BPW</v>
      </c>
      <c r="E532" s="92">
        <v>5.73</v>
      </c>
      <c r="F532" s="111"/>
      <c r="G532" s="91" t="str">
        <f t="shared" si="17"/>
        <v>Berufspraktische Weiterbildung mit mehreren fachlichen Schwerpunkten</v>
      </c>
    </row>
    <row r="533" spans="1:7" ht="15" hidden="1" customHeight="1" x14ac:dyDescent="0.2">
      <c r="A533" s="99" t="s">
        <v>199</v>
      </c>
      <c r="B533" s="89" t="s">
        <v>138</v>
      </c>
      <c r="C533" s="89" t="s">
        <v>139</v>
      </c>
      <c r="D533" s="89" t="str">
        <f t="shared" si="18"/>
        <v>Bereich_1_Schwellenwert - Berufsgattung 1 oder 2</v>
      </c>
      <c r="E533" s="92">
        <v>5.85</v>
      </c>
      <c r="F533" s="111"/>
      <c r="G533" s="91" t="str">
        <f t="shared" si="17"/>
        <v>Bildungsziele, die nicht den oben genannten Berufsgruppen/-gattungen zugeordnet werden können [Helfer oder Fachkraft]</v>
      </c>
    </row>
    <row r="534" spans="1:7" ht="15" hidden="1" customHeight="1" x14ac:dyDescent="0.2">
      <c r="A534" s="99" t="s">
        <v>199</v>
      </c>
      <c r="B534" s="89" t="s">
        <v>140</v>
      </c>
      <c r="C534" s="89" t="s">
        <v>141</v>
      </c>
      <c r="D534" s="89" t="str">
        <f t="shared" si="18"/>
        <v>Bereich_1_Schwellenwert - Berufsgattung 3 oder 4</v>
      </c>
      <c r="E534" s="92">
        <v>7.92</v>
      </c>
      <c r="F534" s="111"/>
      <c r="G534" s="91" t="str">
        <f t="shared" si="17"/>
        <v>Bildungsziele, die nicht den oben genannten Berufsgruppen/-gattungen zugeordnet werden können [Spezialist oder Experte]</v>
      </c>
    </row>
    <row r="535" spans="1:7" ht="15" hidden="1" customHeight="1" x14ac:dyDescent="0.2">
      <c r="A535" s="100" t="s">
        <v>200</v>
      </c>
      <c r="B535" s="95" t="s">
        <v>168</v>
      </c>
      <c r="C535" s="95" t="s">
        <v>169</v>
      </c>
      <c r="D535" s="95" t="str">
        <f t="shared" si="18"/>
        <v>Bereich_2_Bitte auswählen!</v>
      </c>
      <c r="E535" s="96"/>
      <c r="F535" s="111"/>
      <c r="G535" s="91" t="str">
        <f t="shared" si="17"/>
        <v xml:space="preserve"> </v>
      </c>
    </row>
    <row r="536" spans="1:7" ht="15" hidden="1" customHeight="1" x14ac:dyDescent="0.2">
      <c r="A536" s="100" t="s">
        <v>200</v>
      </c>
      <c r="B536" s="95" t="s">
        <v>2</v>
      </c>
      <c r="C536" s="95" t="s">
        <v>3</v>
      </c>
      <c r="D536" s="95" t="str">
        <f t="shared" si="18"/>
        <v>Bereich_2_12 - Berufsgattung 1 oder 2</v>
      </c>
      <c r="E536" s="96">
        <v>5.99</v>
      </c>
      <c r="F536" s="111"/>
      <c r="G536" s="91" t="str">
        <f t="shared" si="17"/>
        <v>Gartenbauberufe, Floristik [Helfer oder Fachkraft]</v>
      </c>
    </row>
    <row r="537" spans="1:7" ht="15" hidden="1" customHeight="1" x14ac:dyDescent="0.2">
      <c r="A537" s="100" t="s">
        <v>200</v>
      </c>
      <c r="B537" s="95" t="s">
        <v>4</v>
      </c>
      <c r="C537" s="95" t="s">
        <v>5</v>
      </c>
      <c r="D537" s="95" t="str">
        <f t="shared" si="18"/>
        <v>Bereich_2_223 - Berufsgattung 1 oder 2</v>
      </c>
      <c r="E537" s="96">
        <v>4.82</v>
      </c>
      <c r="F537" s="111"/>
      <c r="G537" s="91" t="str">
        <f t="shared" si="17"/>
        <v>Holzbe- und verarbeitung [Helfer oder Fachkraft]</v>
      </c>
    </row>
    <row r="538" spans="1:7" ht="15" hidden="1" customHeight="1" x14ac:dyDescent="0.2">
      <c r="A538" s="100" t="s">
        <v>200</v>
      </c>
      <c r="B538" s="95" t="s">
        <v>6</v>
      </c>
      <c r="C538" s="95" t="s">
        <v>7</v>
      </c>
      <c r="D538" s="95" t="str">
        <f t="shared" si="18"/>
        <v>Bereich_2_232 - Berufsgattung 2</v>
      </c>
      <c r="E538" s="96">
        <v>7.58</v>
      </c>
      <c r="F538" s="111"/>
      <c r="G538" s="91" t="str">
        <f t="shared" si="17"/>
        <v>Technische Mediengestaltung [Fachkraft]</v>
      </c>
    </row>
    <row r="539" spans="1:7" ht="15" hidden="1" customHeight="1" x14ac:dyDescent="0.2">
      <c r="A539" s="100" t="s">
        <v>200</v>
      </c>
      <c r="B539" s="95" t="s">
        <v>8</v>
      </c>
      <c r="C539" s="95" t="s">
        <v>9</v>
      </c>
      <c r="D539" s="95" t="str">
        <f t="shared" si="18"/>
        <v>Bereich_2_232 - Berufsgattung 3</v>
      </c>
      <c r="E539" s="96">
        <v>7.71</v>
      </c>
      <c r="F539" s="111"/>
      <c r="G539" s="91" t="str">
        <f t="shared" si="17"/>
        <v>Technische Mediengestaltung [Spezialist]</v>
      </c>
    </row>
    <row r="540" spans="1:7" ht="15" hidden="1" customHeight="1" x14ac:dyDescent="0.2">
      <c r="A540" s="100" t="s">
        <v>200</v>
      </c>
      <c r="B540" s="95" t="s">
        <v>10</v>
      </c>
      <c r="C540" s="95" t="s">
        <v>11</v>
      </c>
      <c r="D540" s="95" t="str">
        <f t="shared" si="18"/>
        <v>Bereich_2_24 - Berufsgattung 1</v>
      </c>
      <c r="E540" s="96">
        <v>6.11</v>
      </c>
      <c r="F540" s="111"/>
      <c r="G540" s="91" t="str">
        <f t="shared" si="17"/>
        <v>Metallerzeugung, Metallbearbeitung, Metallbau [Helfer]</v>
      </c>
    </row>
    <row r="541" spans="1:7" ht="15" hidden="1" customHeight="1" x14ac:dyDescent="0.2">
      <c r="A541" s="100" t="s">
        <v>200</v>
      </c>
      <c r="B541" s="95" t="s">
        <v>12</v>
      </c>
      <c r="C541" s="95" t="s">
        <v>13</v>
      </c>
      <c r="D541" s="95" t="str">
        <f t="shared" si="18"/>
        <v>Bereich_2_24 - Berufsgattung 2</v>
      </c>
      <c r="E541" s="96">
        <v>6.56</v>
      </c>
      <c r="F541" s="111"/>
      <c r="G541" s="91" t="str">
        <f t="shared" si="17"/>
        <v>Metallerzeugung, Metallbearbeitung, Metallbau [Fachkraft]</v>
      </c>
    </row>
    <row r="542" spans="1:7" ht="15" hidden="1" customHeight="1" x14ac:dyDescent="0.2">
      <c r="A542" s="100" t="s">
        <v>200</v>
      </c>
      <c r="B542" s="95" t="s">
        <v>14</v>
      </c>
      <c r="C542" s="95" t="s">
        <v>15</v>
      </c>
      <c r="D542" s="95" t="str">
        <f t="shared" si="18"/>
        <v>Bereich_2_242 - Berufsgattung 3</v>
      </c>
      <c r="E542" s="96">
        <v>8.61</v>
      </c>
      <c r="F542" s="111"/>
      <c r="G542" s="91" t="str">
        <f t="shared" si="17"/>
        <v>Spanende Metallbearbeitung [Spezialist]</v>
      </c>
    </row>
    <row r="543" spans="1:7" ht="15" hidden="1" customHeight="1" x14ac:dyDescent="0.2">
      <c r="A543" s="100" t="s">
        <v>200</v>
      </c>
      <c r="B543" s="95" t="s">
        <v>16</v>
      </c>
      <c r="C543" s="95" t="s">
        <v>17</v>
      </c>
      <c r="D543" s="95" t="str">
        <f t="shared" si="18"/>
        <v>Bereich_2_24422_G</v>
      </c>
      <c r="E543" s="96">
        <v>11.85</v>
      </c>
      <c r="F543" s="111"/>
      <c r="G543" s="91" t="str">
        <f t="shared" si="17"/>
        <v>Gasschweißen (G) [Fachkraft]</v>
      </c>
    </row>
    <row r="544" spans="1:7" ht="15" hidden="1" customHeight="1" x14ac:dyDescent="0.2">
      <c r="A544" s="100" t="s">
        <v>200</v>
      </c>
      <c r="B544" s="95" t="s">
        <v>18</v>
      </c>
      <c r="C544" s="95" t="s">
        <v>19</v>
      </c>
      <c r="D544" s="95" t="str">
        <f t="shared" si="18"/>
        <v>Bereich_2_24422_E</v>
      </c>
      <c r="E544" s="96">
        <v>13.55</v>
      </c>
      <c r="F544" s="111"/>
      <c r="G544" s="91" t="str">
        <f t="shared" si="17"/>
        <v>Lichtbogenschweißen (E) [Fachkraft]</v>
      </c>
    </row>
    <row r="545" spans="1:7" ht="15" hidden="1" customHeight="1" x14ac:dyDescent="0.2">
      <c r="A545" s="100" t="s">
        <v>200</v>
      </c>
      <c r="B545" s="95" t="s">
        <v>20</v>
      </c>
      <c r="C545" s="95" t="s">
        <v>21</v>
      </c>
      <c r="D545" s="95" t="str">
        <f t="shared" si="18"/>
        <v>Bereich_2_24422_WIG_St</v>
      </c>
      <c r="E545" s="96">
        <v>15.07</v>
      </c>
      <c r="F545" s="111"/>
      <c r="G545" s="91" t="str">
        <f t="shared" si="17"/>
        <v>Wolfram-Inertgasschweißen (WIG) - Werkstoff Stahl (St) [Fachkraft]</v>
      </c>
    </row>
    <row r="546" spans="1:7" ht="15" hidden="1" customHeight="1" x14ac:dyDescent="0.2">
      <c r="A546" s="100" t="s">
        <v>200</v>
      </c>
      <c r="B546" s="95" t="s">
        <v>22</v>
      </c>
      <c r="C546" s="95" t="s">
        <v>23</v>
      </c>
      <c r="D546" s="95" t="str">
        <f t="shared" si="18"/>
        <v>Bereich_2_24422_WIG_CrNi</v>
      </c>
      <c r="E546" s="96">
        <v>17.489999999999998</v>
      </c>
      <c r="F546" s="111"/>
      <c r="G546" s="91" t="str">
        <f t="shared" si="17"/>
        <v>Wolfram-Inertgasschweißen (WIG) - Werkstoff Chrom/Nickel (CrNi) [Fachkraft]</v>
      </c>
    </row>
    <row r="547" spans="1:7" ht="15" hidden="1" customHeight="1" x14ac:dyDescent="0.2">
      <c r="A547" s="100" t="s">
        <v>200</v>
      </c>
      <c r="B547" s="95" t="s">
        <v>24</v>
      </c>
      <c r="C547" s="95" t="s">
        <v>25</v>
      </c>
      <c r="D547" s="95" t="str">
        <f t="shared" si="18"/>
        <v>Bereich_2_24422_WIG_Al</v>
      </c>
      <c r="E547" s="96">
        <v>17.18</v>
      </c>
      <c r="F547" s="111"/>
      <c r="G547" s="91" t="str">
        <f t="shared" si="17"/>
        <v>Wolfram-Inertgasschweißen (WIG) - Werkstoff Aluminium (Al) [Fachkraft]</v>
      </c>
    </row>
    <row r="548" spans="1:7" ht="15" hidden="1" customHeight="1" x14ac:dyDescent="0.2">
      <c r="A548" s="100" t="s">
        <v>200</v>
      </c>
      <c r="B548" s="95" t="s">
        <v>26</v>
      </c>
      <c r="C548" s="95" t="s">
        <v>27</v>
      </c>
      <c r="D548" s="95" t="str">
        <f t="shared" si="18"/>
        <v>Bereich_2_24422_WIG_Cu</v>
      </c>
      <c r="E548" s="96">
        <v>12.55</v>
      </c>
      <c r="F548" s="111"/>
      <c r="G548" s="91" t="str">
        <f t="shared" si="17"/>
        <v>Wolfram-Inertgasschweißen (WIG) - Werkstoff Kupfer (Cu) [Fachkraft]</v>
      </c>
    </row>
    <row r="549" spans="1:7" ht="15" hidden="1" customHeight="1" x14ac:dyDescent="0.2">
      <c r="A549" s="100" t="s">
        <v>200</v>
      </c>
      <c r="B549" s="95" t="s">
        <v>28</v>
      </c>
      <c r="C549" s="95" t="s">
        <v>29</v>
      </c>
      <c r="D549" s="95" t="str">
        <f t="shared" si="18"/>
        <v>Bereich_2_24422_MSG_St</v>
      </c>
      <c r="E549" s="96">
        <v>14.95</v>
      </c>
      <c r="F549" s="111"/>
      <c r="G549" s="91" t="str">
        <f t="shared" si="17"/>
        <v>Metallschutzgasschweißen Metallaktivgas (MAG), Metallinertgas (MIG) - Werkstoff Stahl (St) [Fachkraft]</v>
      </c>
    </row>
    <row r="550" spans="1:7" ht="15" hidden="1" customHeight="1" x14ac:dyDescent="0.2">
      <c r="A550" s="100" t="s">
        <v>200</v>
      </c>
      <c r="B550" s="95" t="s">
        <v>30</v>
      </c>
      <c r="C550" s="95" t="s">
        <v>31</v>
      </c>
      <c r="D550" s="95" t="str">
        <f t="shared" si="18"/>
        <v>Bereich_2_24422_MSG_CrNi</v>
      </c>
      <c r="E550" s="96">
        <v>18.16</v>
      </c>
      <c r="F550" s="111"/>
      <c r="G550" s="91" t="str">
        <f t="shared" si="17"/>
        <v>Metallschutzgasschweißen Metallaktivgas (MAG), Metallinertgas (MIG) - Werkstoff Chrom/Nickel (CrNi) [Fachkraft]</v>
      </c>
    </row>
    <row r="551" spans="1:7" ht="15" hidden="1" customHeight="1" x14ac:dyDescent="0.2">
      <c r="A551" s="100" t="s">
        <v>200</v>
      </c>
      <c r="B551" s="95" t="s">
        <v>32</v>
      </c>
      <c r="C551" s="95" t="s">
        <v>33</v>
      </c>
      <c r="D551" s="95" t="str">
        <f t="shared" si="18"/>
        <v>Bereich_2_24422_MSG_Al</v>
      </c>
      <c r="E551" s="96">
        <v>14.7</v>
      </c>
      <c r="F551" s="111"/>
      <c r="G551" s="91" t="str">
        <f t="shared" si="17"/>
        <v>Metallschutzgasschweißen Metallaktivgas (MAG), Metallinertgas (MIG) - Werkstoff Aluminium (Al) [Fachkraft]</v>
      </c>
    </row>
    <row r="552" spans="1:7" ht="15" hidden="1" customHeight="1" x14ac:dyDescent="0.2">
      <c r="A552" s="100" t="s">
        <v>200</v>
      </c>
      <c r="B552" s="95" t="s">
        <v>34</v>
      </c>
      <c r="C552" s="95" t="s">
        <v>35</v>
      </c>
      <c r="D552" s="95" t="str">
        <f t="shared" si="18"/>
        <v>Bereich_2_24422_B</v>
      </c>
      <c r="E552" s="96">
        <v>12.51</v>
      </c>
      <c r="F552" s="111"/>
      <c r="G552" s="91" t="str">
        <f t="shared" si="17"/>
        <v>Brennschneiden [Fachkraft]</v>
      </c>
    </row>
    <row r="553" spans="1:7" ht="15" hidden="1" customHeight="1" x14ac:dyDescent="0.2">
      <c r="A553" s="100" t="s">
        <v>200</v>
      </c>
      <c r="B553" s="95" t="s">
        <v>36</v>
      </c>
      <c r="C553" s="95" t="s">
        <v>37</v>
      </c>
      <c r="D553" s="95" t="str">
        <f t="shared" si="18"/>
        <v>Bereich_2_24422_Anderes Verfahren</v>
      </c>
      <c r="E553" s="96">
        <v>12.55</v>
      </c>
      <c r="F553" s="111"/>
      <c r="G553" s="91" t="str">
        <f t="shared" si="17"/>
        <v>Andere Verfahren der Schweiß-, Verbindungstechnik [Fachkraft]</v>
      </c>
    </row>
    <row r="554" spans="1:7" ht="15" hidden="1" customHeight="1" x14ac:dyDescent="0.2">
      <c r="A554" s="100" t="s">
        <v>200</v>
      </c>
      <c r="B554" s="95">
        <v>24423</v>
      </c>
      <c r="C554" s="95" t="s">
        <v>159</v>
      </c>
      <c r="D554" s="95" t="str">
        <f t="shared" si="18"/>
        <v>Bereich_2_24423</v>
      </c>
      <c r="E554" s="96">
        <v>14.62</v>
      </c>
      <c r="F554" s="111"/>
      <c r="G554" s="91" t="str">
        <f t="shared" si="17"/>
        <v>Schweiß-, Verbindungstechnik [Spezialist]</v>
      </c>
    </row>
    <row r="555" spans="1:7" ht="15" hidden="1" customHeight="1" x14ac:dyDescent="0.2">
      <c r="A555" s="100" t="s">
        <v>200</v>
      </c>
      <c r="B555" s="95">
        <v>24424</v>
      </c>
      <c r="C555" s="95" t="s">
        <v>160</v>
      </c>
      <c r="D555" s="95" t="str">
        <f t="shared" si="18"/>
        <v>Bereich_2_24424</v>
      </c>
      <c r="E555" s="96">
        <v>14.62</v>
      </c>
      <c r="F555" s="111"/>
      <c r="G555" s="91" t="str">
        <f t="shared" si="17"/>
        <v>Schweiß-, Verbindungstechnik [Experte]</v>
      </c>
    </row>
    <row r="556" spans="1:7" ht="15" hidden="1" customHeight="1" x14ac:dyDescent="0.2">
      <c r="A556" s="100" t="s">
        <v>200</v>
      </c>
      <c r="B556" s="95" t="s">
        <v>40</v>
      </c>
      <c r="C556" s="95" t="s">
        <v>41</v>
      </c>
      <c r="D556" s="95" t="str">
        <f t="shared" si="18"/>
        <v>Bereich_2_25 - Berufsgattung 2</v>
      </c>
      <c r="E556" s="96">
        <v>7.85</v>
      </c>
      <c r="F556" s="111"/>
      <c r="G556" s="91" t="str">
        <f t="shared" si="17"/>
        <v>Maschinen- und Fahrzeugtechnikberufe [Fachkraft]</v>
      </c>
    </row>
    <row r="557" spans="1:7" ht="15" hidden="1" customHeight="1" x14ac:dyDescent="0.2">
      <c r="A557" s="100" t="s">
        <v>200</v>
      </c>
      <c r="B557" s="95" t="s">
        <v>42</v>
      </c>
      <c r="C557" s="95" t="s">
        <v>43</v>
      </c>
      <c r="D557" s="95" t="str">
        <f t="shared" si="18"/>
        <v>Bereich_2_26 - Berufsgattung 2</v>
      </c>
      <c r="E557" s="96">
        <v>7</v>
      </c>
      <c r="F557" s="111"/>
      <c r="G557" s="91" t="str">
        <f t="shared" si="17"/>
        <v>Mechatronik-, Energie- und Elektroberufe [Fachkraft]</v>
      </c>
    </row>
    <row r="558" spans="1:7" ht="15" hidden="1" customHeight="1" x14ac:dyDescent="0.2">
      <c r="A558" s="100" t="s">
        <v>200</v>
      </c>
      <c r="B558" s="95" t="s">
        <v>44</v>
      </c>
      <c r="C558" s="95" t="s">
        <v>45</v>
      </c>
      <c r="D558" s="95" t="str">
        <f t="shared" si="18"/>
        <v>Bereich_2_26 - Berufsgattung 3</v>
      </c>
      <c r="E558" s="96">
        <v>7.36</v>
      </c>
      <c r="F558" s="111"/>
      <c r="G558" s="91" t="str">
        <f t="shared" si="17"/>
        <v>Mechatronik-, Energie- und Elektroberufe [Spezialist]</v>
      </c>
    </row>
    <row r="559" spans="1:7" ht="15" hidden="1" customHeight="1" x14ac:dyDescent="0.2">
      <c r="A559" s="100" t="s">
        <v>200</v>
      </c>
      <c r="B559" s="95" t="s">
        <v>46</v>
      </c>
      <c r="C559" s="95" t="s">
        <v>47</v>
      </c>
      <c r="D559" s="95" t="str">
        <f t="shared" si="18"/>
        <v>Bereich_2_27 - Berufsgattung 2</v>
      </c>
      <c r="E559" s="96">
        <v>9.2799999999999994</v>
      </c>
      <c r="F559" s="111"/>
      <c r="G559" s="91" t="str">
        <f t="shared" si="17"/>
        <v>Technisches Zeichnen, Konstruktion, Modellbau [Fachkraft]</v>
      </c>
    </row>
    <row r="560" spans="1:7" ht="15" hidden="1" customHeight="1" x14ac:dyDescent="0.2">
      <c r="A560" s="100" t="s">
        <v>200</v>
      </c>
      <c r="B560" s="95" t="s">
        <v>48</v>
      </c>
      <c r="C560" s="95" t="s">
        <v>49</v>
      </c>
      <c r="D560" s="95" t="str">
        <f t="shared" si="18"/>
        <v>Bereich_2_27 - Berufsgattung 3</v>
      </c>
      <c r="E560" s="96">
        <v>10.44</v>
      </c>
      <c r="F560" s="111"/>
      <c r="G560" s="91" t="str">
        <f t="shared" si="17"/>
        <v>Konstruktions- und Gerätebau, technische Qualitätssicherung [Spezialist]</v>
      </c>
    </row>
    <row r="561" spans="1:7" ht="15" hidden="1" customHeight="1" x14ac:dyDescent="0.2">
      <c r="A561" s="100" t="s">
        <v>200</v>
      </c>
      <c r="B561" s="95" t="s">
        <v>50</v>
      </c>
      <c r="C561" s="95" t="s">
        <v>51</v>
      </c>
      <c r="D561" s="95" t="str">
        <f t="shared" si="18"/>
        <v>Bereich_2_29 - Berufsgattung 1 oder 2</v>
      </c>
      <c r="E561" s="96">
        <v>4.75</v>
      </c>
      <c r="F561" s="111"/>
      <c r="G561" s="91" t="str">
        <f t="shared" si="17"/>
        <v>Lebensmittelherstellung und -verarbeitung [Helfer oder Fachkraft]</v>
      </c>
    </row>
    <row r="562" spans="1:7" ht="15" hidden="1" customHeight="1" x14ac:dyDescent="0.2">
      <c r="A562" s="100" t="s">
        <v>200</v>
      </c>
      <c r="B562" s="95" t="s">
        <v>52</v>
      </c>
      <c r="C562" s="95" t="s">
        <v>53</v>
      </c>
      <c r="D562" s="95" t="str">
        <f t="shared" si="18"/>
        <v>Bereich_2_32 - Berufsgattung 1 oder 2</v>
      </c>
      <c r="E562" s="96">
        <v>6.41</v>
      </c>
      <c r="F562" s="111"/>
      <c r="G562" s="91" t="str">
        <f t="shared" si="17"/>
        <v>Hoch- und Tiefbauberufe [Helfer oder Fachkraft]</v>
      </c>
    </row>
    <row r="563" spans="1:7" ht="15" hidden="1" customHeight="1" x14ac:dyDescent="0.2">
      <c r="A563" s="100" t="s">
        <v>200</v>
      </c>
      <c r="B563" s="95" t="s">
        <v>54</v>
      </c>
      <c r="C563" s="95" t="s">
        <v>55</v>
      </c>
      <c r="D563" s="95" t="str">
        <f t="shared" si="18"/>
        <v>Bereich_2_33 - Berufsgattung 1 oder 2</v>
      </c>
      <c r="E563" s="96">
        <v>5.0199999999999996</v>
      </c>
      <c r="F563" s="111"/>
      <c r="G563" s="91" t="str">
        <f t="shared" si="17"/>
        <v>(Innen-) Ausbauberufe [Helfer oder Fachkraft]</v>
      </c>
    </row>
    <row r="564" spans="1:7" ht="15" hidden="1" customHeight="1" x14ac:dyDescent="0.2">
      <c r="A564" s="100" t="s">
        <v>200</v>
      </c>
      <c r="B564" s="95" t="s">
        <v>56</v>
      </c>
      <c r="C564" s="95" t="s">
        <v>57</v>
      </c>
      <c r="D564" s="95" t="str">
        <f t="shared" si="18"/>
        <v>Bereich_2_34 - Berufsgattung 2</v>
      </c>
      <c r="E564" s="96">
        <v>6.85</v>
      </c>
      <c r="F564" s="111"/>
      <c r="G564" s="91" t="str">
        <f t="shared" si="17"/>
        <v>Gebäudetechnik und versorgungstechnische Berufe [Fachkraft]</v>
      </c>
    </row>
    <row r="565" spans="1:7" ht="15" hidden="1" customHeight="1" x14ac:dyDescent="0.2">
      <c r="A565" s="100" t="s">
        <v>200</v>
      </c>
      <c r="B565" s="95" t="s">
        <v>62</v>
      </c>
      <c r="C565" s="95" t="s">
        <v>63</v>
      </c>
      <c r="D565" s="95" t="str">
        <f t="shared" si="18"/>
        <v>Bereich_2_43 - Berufsgattung 2</v>
      </c>
      <c r="E565" s="96">
        <v>8.85</v>
      </c>
      <c r="F565" s="111"/>
      <c r="G565" s="91" t="str">
        <f t="shared" si="17"/>
        <v>Informatik und andere IKT-Berufe [Fachkraft]</v>
      </c>
    </row>
    <row r="566" spans="1:7" ht="15" hidden="1" customHeight="1" x14ac:dyDescent="0.2">
      <c r="A566" s="100" t="s">
        <v>200</v>
      </c>
      <c r="B566" s="95" t="s">
        <v>64</v>
      </c>
      <c r="C566" s="95" t="s">
        <v>65</v>
      </c>
      <c r="D566" s="95" t="str">
        <f t="shared" si="18"/>
        <v>Bereich_2_43 - Berufsgattung 3</v>
      </c>
      <c r="E566" s="96">
        <v>9.7200000000000006</v>
      </c>
      <c r="F566" s="111"/>
      <c r="G566" s="91" t="str">
        <f t="shared" si="17"/>
        <v>Informatik und andere IKT-Berufe [Spezialist]</v>
      </c>
    </row>
    <row r="567" spans="1:7" ht="15" hidden="1" customHeight="1" x14ac:dyDescent="0.2">
      <c r="A567" s="100" t="s">
        <v>200</v>
      </c>
      <c r="B567" s="95" t="s">
        <v>66</v>
      </c>
      <c r="C567" s="95" t="s">
        <v>67</v>
      </c>
      <c r="D567" s="95" t="str">
        <f t="shared" si="18"/>
        <v>Bereich_2_43 - Berufsgattung 4</v>
      </c>
      <c r="E567" s="96">
        <v>10.77</v>
      </c>
      <c r="F567" s="111"/>
      <c r="G567" s="91" t="str">
        <f t="shared" si="17"/>
        <v>Informatik und andere IKT-Berufe [Experte]</v>
      </c>
    </row>
    <row r="568" spans="1:7" ht="15" hidden="1" customHeight="1" x14ac:dyDescent="0.2">
      <c r="A568" s="100" t="s">
        <v>200</v>
      </c>
      <c r="B568" s="95" t="s">
        <v>68</v>
      </c>
      <c r="C568" s="95" t="s">
        <v>69</v>
      </c>
      <c r="D568" s="95" t="str">
        <f t="shared" si="18"/>
        <v>Bereich_2_51 - Berufsgattung 1 oder 2</v>
      </c>
      <c r="E568" s="96">
        <v>6.19</v>
      </c>
      <c r="F568" s="111"/>
      <c r="G568" s="91" t="str">
        <f t="shared" si="17"/>
        <v>Verkehr, Logistik (außer Fahrzeugführung) [Helfer oder Fachkraft]</v>
      </c>
    </row>
    <row r="569" spans="1:7" ht="15" hidden="1" customHeight="1" x14ac:dyDescent="0.2">
      <c r="A569" s="100" t="s">
        <v>200</v>
      </c>
      <c r="B569" s="95" t="s">
        <v>70</v>
      </c>
      <c r="C569" s="95" t="s">
        <v>71</v>
      </c>
      <c r="D569" s="95" t="str">
        <f t="shared" si="18"/>
        <v>Bereich_2_51 - Berufsgattung 3</v>
      </c>
      <c r="E569" s="96">
        <v>8.2100000000000009</v>
      </c>
      <c r="F569" s="111"/>
      <c r="G569" s="91" t="str">
        <f t="shared" si="17"/>
        <v xml:space="preserve">Verkehr, Logistik (außer Fahrzeugführung) [Spezialist] </v>
      </c>
    </row>
    <row r="570" spans="1:7" ht="15" hidden="1" customHeight="1" x14ac:dyDescent="0.2">
      <c r="A570" s="100" t="s">
        <v>200</v>
      </c>
      <c r="B570" s="95" t="s">
        <v>72</v>
      </c>
      <c r="C570" s="95" t="s">
        <v>73</v>
      </c>
      <c r="D570" s="95" t="str">
        <f t="shared" si="18"/>
        <v>Bereich_2_5252 - Berufsgattung 2</v>
      </c>
      <c r="E570" s="96">
        <v>12.14</v>
      </c>
      <c r="F570" s="111"/>
      <c r="G570" s="91" t="str">
        <f t="shared" si="17"/>
        <v>Führer von Erdbewegungs- und verwandten Maschinen [Fachkraft]</v>
      </c>
    </row>
    <row r="571" spans="1:7" ht="15" hidden="1" customHeight="1" x14ac:dyDescent="0.2">
      <c r="A571" s="100" t="s">
        <v>200</v>
      </c>
      <c r="B571" s="95" t="s">
        <v>74</v>
      </c>
      <c r="C571" s="95" t="s">
        <v>75</v>
      </c>
      <c r="D571" s="95" t="str">
        <f t="shared" si="18"/>
        <v>Bereich_2_5253 - Berufsgattung 1</v>
      </c>
      <c r="E571" s="96">
        <v>9.17</v>
      </c>
      <c r="F571" s="111"/>
      <c r="G571" s="91" t="str">
        <f t="shared" si="17"/>
        <v>Kranführer, Bediener Hebeeinrichtungen [Helfer]</v>
      </c>
    </row>
    <row r="572" spans="1:7" ht="15" hidden="1" customHeight="1" x14ac:dyDescent="0.2">
      <c r="A572" s="100" t="s">
        <v>200</v>
      </c>
      <c r="B572" s="95" t="s">
        <v>76</v>
      </c>
      <c r="C572" s="95" t="s">
        <v>77</v>
      </c>
      <c r="D572" s="95" t="str">
        <f t="shared" si="18"/>
        <v>Bereich_2_5253 - Berufsgattung 2</v>
      </c>
      <c r="E572" s="96">
        <v>14.16</v>
      </c>
      <c r="F572" s="111"/>
      <c r="G572" s="91" t="str">
        <f t="shared" si="17"/>
        <v>Kranführer, Bediener Hebeeinrichtungen [Fachkraft]</v>
      </c>
    </row>
    <row r="573" spans="1:7" ht="15" hidden="1" customHeight="1" x14ac:dyDescent="0.2">
      <c r="A573" s="100" t="s">
        <v>200</v>
      </c>
      <c r="B573" s="95" t="s">
        <v>78</v>
      </c>
      <c r="C573" s="95" t="s">
        <v>79</v>
      </c>
      <c r="D573" s="95" t="str">
        <f t="shared" si="18"/>
        <v>Bereich_2_53 - Berufsgattung 2</v>
      </c>
      <c r="E573" s="96">
        <v>8.08</v>
      </c>
      <c r="F573" s="111"/>
      <c r="G573" s="91" t="str">
        <f t="shared" si="17"/>
        <v>Schutz-, Sicherheits-, Überwachungsberufe [Fachkraft]</v>
      </c>
    </row>
    <row r="574" spans="1:7" ht="15" hidden="1" customHeight="1" x14ac:dyDescent="0.2">
      <c r="A574" s="100" t="s">
        <v>200</v>
      </c>
      <c r="B574" s="95" t="s">
        <v>82</v>
      </c>
      <c r="C574" s="95" t="s">
        <v>83</v>
      </c>
      <c r="D574" s="95" t="str">
        <f t="shared" si="18"/>
        <v>Bereich_2_54 - Berufsgattung 1 oder 2</v>
      </c>
      <c r="E574" s="96">
        <v>5</v>
      </c>
      <c r="F574" s="111"/>
      <c r="G574" s="91" t="str">
        <f t="shared" si="17"/>
        <v>Reinigungsberufe [Helfer oder Fachkraft]</v>
      </c>
    </row>
    <row r="575" spans="1:7" ht="15" hidden="1" customHeight="1" x14ac:dyDescent="0.2">
      <c r="A575" s="100" t="s">
        <v>200</v>
      </c>
      <c r="B575" s="95" t="s">
        <v>84</v>
      </c>
      <c r="C575" s="95" t="s">
        <v>85</v>
      </c>
      <c r="D575" s="95" t="str">
        <f t="shared" si="18"/>
        <v>Bereich_2_61 - Berufsgattung 2</v>
      </c>
      <c r="E575" s="96">
        <v>5.67</v>
      </c>
      <c r="F575" s="111"/>
      <c r="G575" s="91" t="str">
        <f t="shared" si="17"/>
        <v>Einkaufs-, Vertriebs- und Handelsberufe [Fachkraft]</v>
      </c>
    </row>
    <row r="576" spans="1:7" ht="15" hidden="1" customHeight="1" x14ac:dyDescent="0.2">
      <c r="A576" s="100" t="s">
        <v>200</v>
      </c>
      <c r="B576" s="95" t="s">
        <v>86</v>
      </c>
      <c r="C576" s="95" t="s">
        <v>87</v>
      </c>
      <c r="D576" s="95" t="str">
        <f t="shared" si="18"/>
        <v>Bereich_2_61 - Berufsgattung 3</v>
      </c>
      <c r="E576" s="96">
        <v>6.73</v>
      </c>
      <c r="F576" s="111"/>
      <c r="G576" s="91" t="str">
        <f t="shared" si="17"/>
        <v>Einkaufs-, Vertriebs- und Handelsberufe [Spezialist]</v>
      </c>
    </row>
    <row r="577" spans="1:7" ht="15" hidden="1" customHeight="1" x14ac:dyDescent="0.2">
      <c r="A577" s="100" t="s">
        <v>200</v>
      </c>
      <c r="B577" s="95" t="s">
        <v>88</v>
      </c>
      <c r="C577" s="95" t="s">
        <v>89</v>
      </c>
      <c r="D577" s="95" t="str">
        <f t="shared" si="18"/>
        <v>Bereich_2_62 - Berufsgattung 1 oder 2</v>
      </c>
      <c r="E577" s="96">
        <v>5.01</v>
      </c>
      <c r="F577" s="111"/>
      <c r="G577" s="91" t="str">
        <f t="shared" si="17"/>
        <v>Verkaufsberufe [Helfer oder Fachkraft]</v>
      </c>
    </row>
    <row r="578" spans="1:7" ht="15" hidden="1" customHeight="1" x14ac:dyDescent="0.2">
      <c r="A578" s="100" t="s">
        <v>200</v>
      </c>
      <c r="B578" s="95" t="s">
        <v>90</v>
      </c>
      <c r="C578" s="95" t="s">
        <v>91</v>
      </c>
      <c r="D578" s="95" t="str">
        <f t="shared" si="18"/>
        <v>Bereich_2_63 - Berufsgattung 1 oder 2</v>
      </c>
      <c r="E578" s="96">
        <v>4.79</v>
      </c>
      <c r="F578" s="111"/>
      <c r="G578" s="91" t="str">
        <f t="shared" si="17"/>
        <v>Tourismus-, Hotel- und Gaststättenberufe [Helfer oder Fachkraft]</v>
      </c>
    </row>
    <row r="579" spans="1:7" ht="15" hidden="1" customHeight="1" x14ac:dyDescent="0.2">
      <c r="A579" s="100" t="s">
        <v>200</v>
      </c>
      <c r="B579" s="95" t="s">
        <v>161</v>
      </c>
      <c r="C579" s="95" t="s">
        <v>162</v>
      </c>
      <c r="D579" s="95" t="str">
        <f t="shared" si="18"/>
        <v>Bereich_2_63 - Berufsgattung 3 oder 4</v>
      </c>
      <c r="E579" s="96">
        <v>6.48</v>
      </c>
      <c r="F579" s="111"/>
      <c r="G579" s="91" t="str">
        <f t="shared" si="17"/>
        <v>Tourismus-, Hotel- und Gaststättenberufe [Spezialist oder Experte]</v>
      </c>
    </row>
    <row r="580" spans="1:7" ht="15" hidden="1" customHeight="1" x14ac:dyDescent="0.2">
      <c r="A580" s="100" t="s">
        <v>200</v>
      </c>
      <c r="B580" s="95" t="s">
        <v>92</v>
      </c>
      <c r="C580" s="95" t="s">
        <v>93</v>
      </c>
      <c r="D580" s="95" t="str">
        <f t="shared" si="18"/>
        <v>Bereich_2_71 - Berufsgattung 1 oder 2</v>
      </c>
      <c r="E580" s="96">
        <v>5.3</v>
      </c>
      <c r="F580" s="111"/>
      <c r="G580" s="91" t="str">
        <f t="shared" si="17"/>
        <v>Unternehmensorganisation, -strategie, Büro und Sekretariat [Helfer oder Fachkraft]</v>
      </c>
    </row>
    <row r="581" spans="1:7" ht="15" hidden="1" customHeight="1" x14ac:dyDescent="0.2">
      <c r="A581" s="100" t="s">
        <v>200</v>
      </c>
      <c r="B581" s="95" t="s">
        <v>94</v>
      </c>
      <c r="C581" s="95" t="s">
        <v>95</v>
      </c>
      <c r="D581" s="95" t="str">
        <f t="shared" si="18"/>
        <v>Bereich_2_71 - Berufsgattung 3</v>
      </c>
      <c r="E581" s="96">
        <v>6.63</v>
      </c>
      <c r="F581" s="111"/>
      <c r="G581" s="91" t="str">
        <f t="shared" si="17"/>
        <v>Unternehmensorganisation, -strategie, Büro und Sekretariat [Spezialist]</v>
      </c>
    </row>
    <row r="582" spans="1:7" ht="15" hidden="1" customHeight="1" x14ac:dyDescent="0.2">
      <c r="A582" s="100" t="s">
        <v>200</v>
      </c>
      <c r="B582" s="95" t="s">
        <v>96</v>
      </c>
      <c r="C582" s="95" t="s">
        <v>97</v>
      </c>
      <c r="D582" s="95" t="str">
        <f t="shared" si="18"/>
        <v>Bereich_2_71 - Berufsgattung 4</v>
      </c>
      <c r="E582" s="96">
        <v>7.17</v>
      </c>
      <c r="F582" s="111"/>
      <c r="G582" s="91" t="str">
        <f t="shared" si="17"/>
        <v>Unternehmensorganisation, -strategie, Büro und Sekretariat [Experte]</v>
      </c>
    </row>
    <row r="583" spans="1:7" ht="15" hidden="1" customHeight="1" x14ac:dyDescent="0.2">
      <c r="A583" s="100" t="s">
        <v>200</v>
      </c>
      <c r="B583" s="95" t="s">
        <v>98</v>
      </c>
      <c r="C583" s="95" t="s">
        <v>99</v>
      </c>
      <c r="D583" s="95" t="str">
        <f t="shared" si="18"/>
        <v>Bereich_2_715 - Berufsgattung 2</v>
      </c>
      <c r="E583" s="96">
        <v>6.08</v>
      </c>
      <c r="F583" s="111"/>
      <c r="G583" s="91" t="str">
        <f t="shared" si="17"/>
        <v>Personalwesen und -dienstleistung [Fachkraft]</v>
      </c>
    </row>
    <row r="584" spans="1:7" ht="15" hidden="1" customHeight="1" x14ac:dyDescent="0.2">
      <c r="A584" s="100" t="s">
        <v>200</v>
      </c>
      <c r="B584" s="95" t="s">
        <v>100</v>
      </c>
      <c r="C584" s="95" t="s">
        <v>101</v>
      </c>
      <c r="D584" s="95" t="str">
        <f t="shared" si="18"/>
        <v>Bereich_2_72 - Berufsgattung 2</v>
      </c>
      <c r="E584" s="96">
        <v>5.83</v>
      </c>
      <c r="F584" s="111"/>
      <c r="G584" s="91" t="str">
        <f t="shared" si="17"/>
        <v>Finanzdienstleistungen, Rechnungswesen, Steuerberatung [Fachkraft]</v>
      </c>
    </row>
    <row r="585" spans="1:7" ht="15" hidden="1" customHeight="1" x14ac:dyDescent="0.2">
      <c r="A585" s="100" t="s">
        <v>200</v>
      </c>
      <c r="B585" s="95" t="s">
        <v>102</v>
      </c>
      <c r="C585" s="95" t="s">
        <v>103</v>
      </c>
      <c r="D585" s="95" t="str">
        <f t="shared" si="18"/>
        <v>Bereich_2_72 - Berufsgattung 3</v>
      </c>
      <c r="E585" s="96">
        <v>6.99</v>
      </c>
      <c r="F585" s="111"/>
      <c r="G585" s="91" t="str">
        <f t="shared" si="17"/>
        <v>Finanzdienstleistungen, Rechnungswesen, Steuerberatung [Spezialist]</v>
      </c>
    </row>
    <row r="586" spans="1:7" ht="15" hidden="1" customHeight="1" x14ac:dyDescent="0.2">
      <c r="A586" s="100" t="s">
        <v>200</v>
      </c>
      <c r="B586" s="95" t="s">
        <v>104</v>
      </c>
      <c r="C586" s="95" t="s">
        <v>105</v>
      </c>
      <c r="D586" s="95" t="str">
        <f t="shared" si="18"/>
        <v>Bereich_2_73 - Berufsgattung 1 oder 2</v>
      </c>
      <c r="E586" s="96">
        <v>5.68</v>
      </c>
      <c r="F586" s="111"/>
      <c r="G586" s="91" t="str">
        <f t="shared" si="17"/>
        <v>Berufe in Recht und Verwaltung [Helfer oder Fachkraft]</v>
      </c>
    </row>
    <row r="587" spans="1:7" ht="15" hidden="1" customHeight="1" x14ac:dyDescent="0.2">
      <c r="A587" s="100" t="s">
        <v>200</v>
      </c>
      <c r="B587" s="95" t="s">
        <v>163</v>
      </c>
      <c r="C587" s="95" t="s">
        <v>164</v>
      </c>
      <c r="D587" s="95" t="str">
        <f t="shared" si="18"/>
        <v>Bereich_2_73 - Berufsgattung 3 oder 4</v>
      </c>
      <c r="E587" s="96">
        <v>6.82</v>
      </c>
      <c r="F587" s="111"/>
      <c r="G587" s="91" t="str">
        <f t="shared" si="17"/>
        <v>Berufe in Recht und Verwaltung [Spezialist oder Experte]</v>
      </c>
    </row>
    <row r="588" spans="1:7" ht="15" hidden="1" customHeight="1" x14ac:dyDescent="0.2">
      <c r="A588" s="100" t="s">
        <v>200</v>
      </c>
      <c r="B588" s="95" t="s">
        <v>108</v>
      </c>
      <c r="C588" s="95" t="s">
        <v>109</v>
      </c>
      <c r="D588" s="95" t="str">
        <f t="shared" si="18"/>
        <v>Bereich_2_81 - Berufsgattung 1 oder 2</v>
      </c>
      <c r="E588" s="96">
        <v>5.52</v>
      </c>
      <c r="F588" s="111"/>
      <c r="G588" s="91" t="str">
        <f t="shared" si="17"/>
        <v>Medizinische Gesundheitsberufe [Helfer oder Fachkraft]</v>
      </c>
    </row>
    <row r="589" spans="1:7" ht="15" hidden="1" customHeight="1" x14ac:dyDescent="0.2">
      <c r="A589" s="100" t="s">
        <v>200</v>
      </c>
      <c r="B589" s="95" t="s">
        <v>110</v>
      </c>
      <c r="C589" s="95" t="s">
        <v>111</v>
      </c>
      <c r="D589" s="95" t="str">
        <f t="shared" si="18"/>
        <v>Bereich_2_81 - Berufsgattung 3</v>
      </c>
      <c r="E589" s="96">
        <v>6.07</v>
      </c>
      <c r="F589" s="111"/>
      <c r="G589" s="91" t="str">
        <f t="shared" si="17"/>
        <v>Medizinische Gesundheitsberufe [Spezialist]</v>
      </c>
    </row>
    <row r="590" spans="1:7" ht="15" hidden="1" customHeight="1" x14ac:dyDescent="0.2">
      <c r="A590" s="100" t="s">
        <v>200</v>
      </c>
      <c r="B590" s="95" t="s">
        <v>112</v>
      </c>
      <c r="C590" s="95" t="s">
        <v>113</v>
      </c>
      <c r="D590" s="95" t="str">
        <f t="shared" si="18"/>
        <v>Bereich_2_81 - Berufsgattung 4</v>
      </c>
      <c r="E590" s="96">
        <v>6.69</v>
      </c>
      <c r="F590" s="111"/>
      <c r="G590" s="91" t="str">
        <f t="shared" si="17"/>
        <v>Medizinische Gesundheitsberufe [Experte]</v>
      </c>
    </row>
    <row r="591" spans="1:7" ht="15" hidden="1" customHeight="1" x14ac:dyDescent="0.2">
      <c r="A591" s="100" t="s">
        <v>200</v>
      </c>
      <c r="B591" s="95" t="s">
        <v>114</v>
      </c>
      <c r="C591" s="95" t="s">
        <v>115</v>
      </c>
      <c r="D591" s="95" t="str">
        <f t="shared" si="18"/>
        <v>Bereich_2_82 - Berufsgattung 1 oder 2</v>
      </c>
      <c r="E591" s="96">
        <v>6.47</v>
      </c>
      <c r="F591" s="111"/>
      <c r="G591" s="91" t="str">
        <f t="shared" ref="G591:G654" si="19">C591</f>
        <v>Nichtmedizinische Gesundheitsberufe, Körperpflege, Medizintechnik [Helfer oder Fachkraft]</v>
      </c>
    </row>
    <row r="592" spans="1:7" ht="15" hidden="1" customHeight="1" x14ac:dyDescent="0.2">
      <c r="A592" s="100" t="s">
        <v>200</v>
      </c>
      <c r="B592" s="95" t="s">
        <v>118</v>
      </c>
      <c r="C592" s="95" t="s">
        <v>119</v>
      </c>
      <c r="D592" s="95" t="str">
        <f t="shared" si="18"/>
        <v>Bereich_2_82 - Berufsgattung 3 oder 4</v>
      </c>
      <c r="E592" s="96">
        <v>5.87</v>
      </c>
      <c r="F592" s="111"/>
      <c r="G592" s="91" t="str">
        <f t="shared" si="19"/>
        <v>Nichtmedizinische Gesundheitsberufe, Körperpflege, Medizintechnik [Spezialist oder Experte]</v>
      </c>
    </row>
    <row r="593" spans="1:7" ht="15" hidden="1" customHeight="1" x14ac:dyDescent="0.2">
      <c r="A593" s="100" t="s">
        <v>200</v>
      </c>
      <c r="B593" s="95" t="s">
        <v>116</v>
      </c>
      <c r="C593" s="95" t="s">
        <v>117</v>
      </c>
      <c r="D593" s="95" t="str">
        <f t="shared" si="18"/>
        <v>Bereich_2_82Altenpflege - Berufsgattung 1 oder 2</v>
      </c>
      <c r="E593" s="96">
        <v>5.23</v>
      </c>
      <c r="F593" s="111"/>
      <c r="G593" s="91" t="str">
        <f t="shared" si="19"/>
        <v>Altenpflege [Helfer oder Fachkraft]</v>
      </c>
    </row>
    <row r="594" spans="1:7" ht="15" hidden="1" customHeight="1" x14ac:dyDescent="0.2">
      <c r="A594" s="100" t="s">
        <v>200</v>
      </c>
      <c r="B594" s="95" t="s">
        <v>120</v>
      </c>
      <c r="C594" s="95" t="s">
        <v>121</v>
      </c>
      <c r="D594" s="95" t="str">
        <f t="shared" si="18"/>
        <v>Bereich_2_831 - Berufsgattung 1 oder 2</v>
      </c>
      <c r="E594" s="96">
        <v>5.2</v>
      </c>
      <c r="F594" s="111"/>
      <c r="G594" s="91" t="str">
        <f t="shared" si="19"/>
        <v>Erziehung, Sozialarbeit, Heilerziehungspflege [Helfer oder Fachkraft]</v>
      </c>
    </row>
    <row r="595" spans="1:7" ht="15" hidden="1" customHeight="1" x14ac:dyDescent="0.2">
      <c r="A595" s="100" t="s">
        <v>200</v>
      </c>
      <c r="B595" s="95" t="s">
        <v>165</v>
      </c>
      <c r="C595" s="95" t="s">
        <v>166</v>
      </c>
      <c r="D595" s="95" t="str">
        <f t="shared" ref="D595:D659" si="20">CONCATENATE(A595,B595)</f>
        <v>Bereich_2_831 - Berufsgattung 3 oder 4</v>
      </c>
      <c r="E595" s="96">
        <v>6.64</v>
      </c>
      <c r="F595" s="111"/>
      <c r="G595" s="91" t="str">
        <f t="shared" si="19"/>
        <v>Erziehung, Sozialarbeit, Heilerziehungspflege [Spezialist oder Experte]</v>
      </c>
    </row>
    <row r="596" spans="1:7" ht="15" hidden="1" customHeight="1" x14ac:dyDescent="0.2">
      <c r="A596" s="100" t="s">
        <v>200</v>
      </c>
      <c r="B596" s="95" t="s">
        <v>122</v>
      </c>
      <c r="C596" s="95" t="s">
        <v>123</v>
      </c>
      <c r="D596" s="95" t="str">
        <f t="shared" si="20"/>
        <v>Bereich_2_832 - Berufsgattung 1 oder 2</v>
      </c>
      <c r="E596" s="96">
        <v>4.54</v>
      </c>
      <c r="F596" s="111"/>
      <c r="G596" s="91" t="str">
        <f t="shared" si="19"/>
        <v>Hauswirtschaft [Helfer oder Fachkraft]</v>
      </c>
    </row>
    <row r="597" spans="1:7" ht="15" hidden="1" customHeight="1" x14ac:dyDescent="0.2">
      <c r="A597" s="100" t="s">
        <v>200</v>
      </c>
      <c r="B597" s="95" t="s">
        <v>124</v>
      </c>
      <c r="C597" s="95" t="s">
        <v>125</v>
      </c>
      <c r="D597" s="95" t="str">
        <f t="shared" si="20"/>
        <v>Bereich_2_84 - Berufsgattung 3</v>
      </c>
      <c r="E597" s="96">
        <v>6.46</v>
      </c>
      <c r="F597" s="111"/>
      <c r="G597" s="91" t="str">
        <f t="shared" si="19"/>
        <v>Lehrende und ausbildende Berufe [Spezialist]</v>
      </c>
    </row>
    <row r="598" spans="1:7" ht="15" hidden="1" customHeight="1" x14ac:dyDescent="0.2">
      <c r="A598" s="100" t="s">
        <v>200</v>
      </c>
      <c r="B598" s="95" t="s">
        <v>126</v>
      </c>
      <c r="C598" s="95" t="s">
        <v>127</v>
      </c>
      <c r="D598" s="95" t="str">
        <f t="shared" si="20"/>
        <v>Bereich_2_84513 - Berufsgattung 3</v>
      </c>
      <c r="E598" s="96">
        <v>15.48</v>
      </c>
      <c r="F598" s="111"/>
      <c r="G598" s="91" t="str">
        <f t="shared" si="19"/>
        <v>Fahrlehrer [Spezialist]</v>
      </c>
    </row>
    <row r="599" spans="1:7" ht="15" hidden="1" customHeight="1" x14ac:dyDescent="0.2">
      <c r="A599" s="100" t="s">
        <v>200</v>
      </c>
      <c r="B599" s="95" t="s">
        <v>128</v>
      </c>
      <c r="C599" s="95" t="s">
        <v>129</v>
      </c>
      <c r="D599" s="95" t="str">
        <f t="shared" si="20"/>
        <v>Bereich_2_84 - Berufsgattung 4</v>
      </c>
      <c r="E599" s="96">
        <v>7.33</v>
      </c>
      <c r="F599" s="111"/>
      <c r="G599" s="91" t="str">
        <f t="shared" si="19"/>
        <v>Lehrende und ausbildende Berufe [Experte]</v>
      </c>
    </row>
    <row r="600" spans="1:7" ht="15" hidden="1" customHeight="1" x14ac:dyDescent="0.2">
      <c r="A600" s="100" t="s">
        <v>200</v>
      </c>
      <c r="B600" s="95" t="s">
        <v>130</v>
      </c>
      <c r="C600" s="95" t="s">
        <v>131</v>
      </c>
      <c r="D600" s="95" t="str">
        <f t="shared" si="20"/>
        <v>Bereich_2_92 - Berufsgattung 2</v>
      </c>
      <c r="E600" s="96">
        <v>5.75</v>
      </c>
      <c r="F600" s="111"/>
      <c r="G600" s="91" t="str">
        <f t="shared" si="19"/>
        <v>Werbung, Marketing, kaufmännische und redaktionelle Medienberufe [Fachkraft]</v>
      </c>
    </row>
    <row r="601" spans="1:7" ht="15" hidden="1" customHeight="1" x14ac:dyDescent="0.2">
      <c r="A601" s="100" t="s">
        <v>200</v>
      </c>
      <c r="B601" s="95" t="s">
        <v>132</v>
      </c>
      <c r="C601" s="95" t="s">
        <v>133</v>
      </c>
      <c r="D601" s="95" t="str">
        <f t="shared" si="20"/>
        <v>Bereich_2_92 - Berufsgattung 3</v>
      </c>
      <c r="E601" s="96">
        <v>7</v>
      </c>
      <c r="F601" s="111"/>
      <c r="G601" s="91" t="str">
        <f t="shared" si="19"/>
        <v>Werbung, Marketing, kaufmännische und redaktionelle Medienberufe [Spezialist]</v>
      </c>
    </row>
    <row r="602" spans="1:7" ht="15" hidden="1" customHeight="1" x14ac:dyDescent="0.2">
      <c r="A602" s="100" t="s">
        <v>200</v>
      </c>
      <c r="B602" s="95" t="s">
        <v>136</v>
      </c>
      <c r="C602" s="95" t="s">
        <v>137</v>
      </c>
      <c r="D602" s="95" t="str">
        <f t="shared" si="20"/>
        <v>Bereich_2_000 - Berufsgattung 0_BPW</v>
      </c>
      <c r="E602" s="96">
        <v>5.77</v>
      </c>
      <c r="F602" s="111"/>
      <c r="G602" s="91" t="str">
        <f t="shared" si="19"/>
        <v>Berufspraktische Weiterbildung mit mehreren fachlichen Schwerpunkten</v>
      </c>
    </row>
    <row r="603" spans="1:7" ht="15" hidden="1" customHeight="1" x14ac:dyDescent="0.2">
      <c r="A603" s="100" t="s">
        <v>200</v>
      </c>
      <c r="B603" s="95" t="s">
        <v>138</v>
      </c>
      <c r="C603" s="95" t="s">
        <v>139</v>
      </c>
      <c r="D603" s="95" t="str">
        <f t="shared" si="20"/>
        <v>Bereich_2_Schwellenwert - Berufsgattung 1 oder 2</v>
      </c>
      <c r="E603" s="96">
        <v>6.06</v>
      </c>
      <c r="F603" s="111"/>
      <c r="G603" s="91" t="str">
        <f t="shared" si="19"/>
        <v>Bildungsziele, die nicht den oben genannten Berufsgruppen/-gattungen zugeordnet werden können [Helfer oder Fachkraft]</v>
      </c>
    </row>
    <row r="604" spans="1:7" ht="15" hidden="1" customHeight="1" x14ac:dyDescent="0.2">
      <c r="A604" s="100" t="s">
        <v>200</v>
      </c>
      <c r="B604" s="95" t="s">
        <v>140</v>
      </c>
      <c r="C604" s="95" t="s">
        <v>141</v>
      </c>
      <c r="D604" s="95" t="str">
        <f t="shared" si="20"/>
        <v>Bereich_2_Schwellenwert - Berufsgattung 3 oder 4</v>
      </c>
      <c r="E604" s="96">
        <v>7.91</v>
      </c>
      <c r="F604" s="111"/>
      <c r="G604" s="91" t="str">
        <f t="shared" si="19"/>
        <v>Bildungsziele, die nicht den oben genannten Berufsgruppen/-gattungen zugeordnet werden können [Spezialist oder Experte]</v>
      </c>
    </row>
    <row r="605" spans="1:7" ht="15" hidden="1" customHeight="1" x14ac:dyDescent="0.2">
      <c r="A605" s="99" t="s">
        <v>201</v>
      </c>
      <c r="B605" s="89" t="s">
        <v>168</v>
      </c>
      <c r="C605" s="89" t="s">
        <v>169</v>
      </c>
      <c r="D605" s="89" t="str">
        <f t="shared" si="20"/>
        <v>Bereich_3_Bitte auswählen!</v>
      </c>
      <c r="E605" s="92"/>
      <c r="F605" s="111"/>
      <c r="G605" s="91" t="str">
        <f t="shared" si="19"/>
        <v xml:space="preserve"> </v>
      </c>
    </row>
    <row r="606" spans="1:7" ht="15" hidden="1" customHeight="1" x14ac:dyDescent="0.2">
      <c r="A606" s="99" t="s">
        <v>201</v>
      </c>
      <c r="B606" s="89" t="s">
        <v>2</v>
      </c>
      <c r="C606" s="89" t="s">
        <v>3</v>
      </c>
      <c r="D606" s="89" t="str">
        <f t="shared" si="20"/>
        <v>Bereich_3_12 - Berufsgattung 1 oder 2</v>
      </c>
      <c r="E606" s="92">
        <v>6</v>
      </c>
      <c r="F606" s="111"/>
      <c r="G606" s="91" t="str">
        <f t="shared" si="19"/>
        <v>Gartenbauberufe, Floristik [Helfer oder Fachkraft]</v>
      </c>
    </row>
    <row r="607" spans="1:7" ht="15" hidden="1" customHeight="1" x14ac:dyDescent="0.2">
      <c r="A607" s="99" t="s">
        <v>201</v>
      </c>
      <c r="B607" s="89" t="s">
        <v>202</v>
      </c>
      <c r="C607" s="89" t="s">
        <v>203</v>
      </c>
      <c r="D607" s="89" t="str">
        <f t="shared" si="20"/>
        <v>Bereich_3_22 - Berufsgattung 1 oder 2</v>
      </c>
      <c r="E607" s="92">
        <v>5.27</v>
      </c>
      <c r="F607" s="111"/>
      <c r="G607" s="91" t="str">
        <f t="shared" si="19"/>
        <v>Kunststoff- und Holzherstellung, -verarbeitung [Helfer oder Fachkraft]</v>
      </c>
    </row>
    <row r="608" spans="1:7" ht="15" hidden="1" customHeight="1" x14ac:dyDescent="0.2">
      <c r="A608" s="99" t="s">
        <v>201</v>
      </c>
      <c r="B608" s="89" t="s">
        <v>6</v>
      </c>
      <c r="C608" s="89" t="s">
        <v>7</v>
      </c>
      <c r="D608" s="89" t="str">
        <f t="shared" si="20"/>
        <v>Bereich_3_232 - Berufsgattung 2</v>
      </c>
      <c r="E608" s="92">
        <v>7.58</v>
      </c>
      <c r="F608" s="111"/>
      <c r="G608" s="91" t="str">
        <f t="shared" si="19"/>
        <v>Technische Mediengestaltung [Fachkraft]</v>
      </c>
    </row>
    <row r="609" spans="1:7" ht="15" hidden="1" customHeight="1" x14ac:dyDescent="0.2">
      <c r="A609" s="99" t="s">
        <v>201</v>
      </c>
      <c r="B609" s="89" t="s">
        <v>204</v>
      </c>
      <c r="C609" s="89" t="s">
        <v>205</v>
      </c>
      <c r="D609" s="89" t="str">
        <f t="shared" si="20"/>
        <v>Bereich_3_232 - Berufsgattung 3 oder 4</v>
      </c>
      <c r="E609" s="92">
        <v>7.73</v>
      </c>
      <c r="F609" s="111"/>
      <c r="G609" s="91" t="str">
        <f t="shared" si="19"/>
        <v>Technische Mediengestaltung [Spezialist oder Experte]</v>
      </c>
    </row>
    <row r="610" spans="1:7" ht="15" hidden="1" customHeight="1" x14ac:dyDescent="0.2">
      <c r="A610" s="99" t="s">
        <v>201</v>
      </c>
      <c r="B610" s="89" t="s">
        <v>10</v>
      </c>
      <c r="C610" s="89" t="s">
        <v>11</v>
      </c>
      <c r="D610" s="89" t="str">
        <f t="shared" si="20"/>
        <v>Bereich_3_24 - Berufsgattung 1</v>
      </c>
      <c r="E610" s="92">
        <v>6.11</v>
      </c>
      <c r="F610" s="111"/>
      <c r="G610" s="91" t="str">
        <f t="shared" si="19"/>
        <v>Metallerzeugung, Metallbearbeitung, Metallbau [Helfer]</v>
      </c>
    </row>
    <row r="611" spans="1:7" ht="15" hidden="1" customHeight="1" x14ac:dyDescent="0.2">
      <c r="A611" s="99" t="s">
        <v>201</v>
      </c>
      <c r="B611" s="89" t="s">
        <v>12</v>
      </c>
      <c r="C611" s="89" t="s">
        <v>13</v>
      </c>
      <c r="D611" s="89" t="str">
        <f t="shared" si="20"/>
        <v>Bereich_3_24 - Berufsgattung 2</v>
      </c>
      <c r="E611" s="92">
        <v>6.56</v>
      </c>
      <c r="F611" s="111"/>
      <c r="G611" s="91" t="str">
        <f t="shared" si="19"/>
        <v>Metallerzeugung, Metallbearbeitung, Metallbau [Fachkraft]</v>
      </c>
    </row>
    <row r="612" spans="1:7" ht="15" hidden="1" customHeight="1" x14ac:dyDescent="0.2">
      <c r="A612" s="99" t="s">
        <v>201</v>
      </c>
      <c r="B612" s="89" t="s">
        <v>14</v>
      </c>
      <c r="C612" s="89" t="s">
        <v>15</v>
      </c>
      <c r="D612" s="89" t="str">
        <f t="shared" si="20"/>
        <v>Bereich_3_242 - Berufsgattung 3</v>
      </c>
      <c r="E612" s="92">
        <v>8.61</v>
      </c>
      <c r="F612" s="111"/>
      <c r="G612" s="91" t="str">
        <f t="shared" si="19"/>
        <v>Spanende Metallbearbeitung [Spezialist]</v>
      </c>
    </row>
    <row r="613" spans="1:7" ht="15" hidden="1" customHeight="1" x14ac:dyDescent="0.2">
      <c r="A613" s="99" t="s">
        <v>201</v>
      </c>
      <c r="B613" s="89">
        <v>24422</v>
      </c>
      <c r="C613" s="89" t="s">
        <v>206</v>
      </c>
      <c r="D613" s="89" t="str">
        <f t="shared" si="20"/>
        <v>Bereich_3_24422</v>
      </c>
      <c r="E613" s="92">
        <v>9.93</v>
      </c>
      <c r="F613" s="111"/>
      <c r="G613" s="91" t="str">
        <f t="shared" si="19"/>
        <v>Schweiß-, Verbindungstechnik [Fachkraft]</v>
      </c>
    </row>
    <row r="614" spans="1:7" ht="15" hidden="1" customHeight="1" x14ac:dyDescent="0.2">
      <c r="A614" s="99" t="s">
        <v>201</v>
      </c>
      <c r="B614" s="89" t="s">
        <v>16</v>
      </c>
      <c r="C614" s="89" t="s">
        <v>17</v>
      </c>
      <c r="D614" s="89" t="str">
        <f t="shared" si="20"/>
        <v>Bereich_3_24422_G</v>
      </c>
      <c r="E614" s="92">
        <v>11.85</v>
      </c>
      <c r="F614" s="111"/>
      <c r="G614" s="91" t="str">
        <f t="shared" si="19"/>
        <v>Gasschweißen (G) [Fachkraft]</v>
      </c>
    </row>
    <row r="615" spans="1:7" ht="15" hidden="1" customHeight="1" x14ac:dyDescent="0.2">
      <c r="A615" s="99" t="s">
        <v>201</v>
      </c>
      <c r="B615" s="89" t="s">
        <v>18</v>
      </c>
      <c r="C615" s="89" t="s">
        <v>19</v>
      </c>
      <c r="D615" s="89" t="str">
        <f t="shared" si="20"/>
        <v>Bereich_3_24422_E</v>
      </c>
      <c r="E615" s="92">
        <v>13.55</v>
      </c>
      <c r="F615" s="111"/>
      <c r="G615" s="91" t="str">
        <f t="shared" si="19"/>
        <v>Lichtbogenschweißen (E) [Fachkraft]</v>
      </c>
    </row>
    <row r="616" spans="1:7" ht="15" hidden="1" customHeight="1" x14ac:dyDescent="0.2">
      <c r="A616" s="99" t="s">
        <v>201</v>
      </c>
      <c r="B616" s="89" t="s">
        <v>20</v>
      </c>
      <c r="C616" s="89" t="s">
        <v>21</v>
      </c>
      <c r="D616" s="89" t="str">
        <f t="shared" si="20"/>
        <v>Bereich_3_24422_WIG_St</v>
      </c>
      <c r="E616" s="92">
        <v>15.07</v>
      </c>
      <c r="F616" s="111"/>
      <c r="G616" s="91" t="str">
        <f t="shared" si="19"/>
        <v>Wolfram-Inertgasschweißen (WIG) - Werkstoff Stahl (St) [Fachkraft]</v>
      </c>
    </row>
    <row r="617" spans="1:7" ht="15" hidden="1" customHeight="1" x14ac:dyDescent="0.2">
      <c r="A617" s="99" t="s">
        <v>201</v>
      </c>
      <c r="B617" s="89" t="s">
        <v>22</v>
      </c>
      <c r="C617" s="89" t="s">
        <v>23</v>
      </c>
      <c r="D617" s="89" t="str">
        <f t="shared" si="20"/>
        <v>Bereich_3_24422_WIG_CrNi</v>
      </c>
      <c r="E617" s="92">
        <v>17.489999999999998</v>
      </c>
      <c r="F617" s="111"/>
      <c r="G617" s="91" t="str">
        <f t="shared" si="19"/>
        <v>Wolfram-Inertgasschweißen (WIG) - Werkstoff Chrom/Nickel (CrNi) [Fachkraft]</v>
      </c>
    </row>
    <row r="618" spans="1:7" ht="15" hidden="1" customHeight="1" x14ac:dyDescent="0.2">
      <c r="A618" s="99" t="s">
        <v>201</v>
      </c>
      <c r="B618" s="89" t="s">
        <v>24</v>
      </c>
      <c r="C618" s="89" t="s">
        <v>25</v>
      </c>
      <c r="D618" s="89" t="str">
        <f t="shared" si="20"/>
        <v>Bereich_3_24422_WIG_Al</v>
      </c>
      <c r="E618" s="92">
        <v>17.18</v>
      </c>
      <c r="F618" s="111"/>
      <c r="G618" s="91" t="str">
        <f t="shared" si="19"/>
        <v>Wolfram-Inertgasschweißen (WIG) - Werkstoff Aluminium (Al) [Fachkraft]</v>
      </c>
    </row>
    <row r="619" spans="1:7" ht="15" hidden="1" customHeight="1" x14ac:dyDescent="0.2">
      <c r="A619" s="99" t="s">
        <v>201</v>
      </c>
      <c r="B619" s="89" t="s">
        <v>26</v>
      </c>
      <c r="C619" s="89" t="s">
        <v>27</v>
      </c>
      <c r="D619" s="89" t="str">
        <f t="shared" si="20"/>
        <v>Bereich_3_24422_WIG_Cu</v>
      </c>
      <c r="E619" s="92">
        <v>12.55</v>
      </c>
      <c r="F619" s="111"/>
      <c r="G619" s="91" t="str">
        <f t="shared" si="19"/>
        <v>Wolfram-Inertgasschweißen (WIG) - Werkstoff Kupfer (Cu) [Fachkraft]</v>
      </c>
    </row>
    <row r="620" spans="1:7" ht="15" hidden="1" customHeight="1" x14ac:dyDescent="0.2">
      <c r="A620" s="99" t="s">
        <v>201</v>
      </c>
      <c r="B620" s="89" t="s">
        <v>28</v>
      </c>
      <c r="C620" s="89" t="s">
        <v>29</v>
      </c>
      <c r="D620" s="89" t="str">
        <f t="shared" si="20"/>
        <v>Bereich_3_24422_MSG_St</v>
      </c>
      <c r="E620" s="92">
        <v>14.95</v>
      </c>
      <c r="F620" s="111"/>
      <c r="G620" s="91" t="str">
        <f t="shared" si="19"/>
        <v>Metallschutzgasschweißen Metallaktivgas (MAG), Metallinertgas (MIG) - Werkstoff Stahl (St) [Fachkraft]</v>
      </c>
    </row>
    <row r="621" spans="1:7" ht="15" hidden="1" customHeight="1" x14ac:dyDescent="0.2">
      <c r="A621" s="99" t="s">
        <v>201</v>
      </c>
      <c r="B621" s="89" t="s">
        <v>30</v>
      </c>
      <c r="C621" s="89" t="s">
        <v>31</v>
      </c>
      <c r="D621" s="89" t="str">
        <f t="shared" si="20"/>
        <v>Bereich_3_24422_MSG_CrNi</v>
      </c>
      <c r="E621" s="92">
        <v>18.16</v>
      </c>
      <c r="F621" s="111"/>
      <c r="G621" s="91" t="str">
        <f t="shared" si="19"/>
        <v>Metallschutzgasschweißen Metallaktivgas (MAG), Metallinertgas (MIG) - Werkstoff Chrom/Nickel (CrNi) [Fachkraft]</v>
      </c>
    </row>
    <row r="622" spans="1:7" ht="15" hidden="1" customHeight="1" x14ac:dyDescent="0.2">
      <c r="A622" s="99" t="s">
        <v>201</v>
      </c>
      <c r="B622" s="89" t="s">
        <v>32</v>
      </c>
      <c r="C622" s="89" t="s">
        <v>33</v>
      </c>
      <c r="D622" s="89" t="str">
        <f t="shared" si="20"/>
        <v>Bereich_3_24422_MSG_Al</v>
      </c>
      <c r="E622" s="92">
        <v>14.7</v>
      </c>
      <c r="F622" s="111"/>
      <c r="G622" s="91" t="str">
        <f t="shared" si="19"/>
        <v>Metallschutzgasschweißen Metallaktivgas (MAG), Metallinertgas (MIG) - Werkstoff Aluminium (Al) [Fachkraft]</v>
      </c>
    </row>
    <row r="623" spans="1:7" ht="15" hidden="1" customHeight="1" x14ac:dyDescent="0.2">
      <c r="A623" s="99" t="s">
        <v>201</v>
      </c>
      <c r="B623" s="89" t="s">
        <v>34</v>
      </c>
      <c r="C623" s="89" t="s">
        <v>35</v>
      </c>
      <c r="D623" s="89" t="str">
        <f t="shared" si="20"/>
        <v>Bereich_3_24422_B</v>
      </c>
      <c r="E623" s="92">
        <v>12.51</v>
      </c>
      <c r="F623" s="111"/>
      <c r="G623" s="91" t="str">
        <f t="shared" si="19"/>
        <v>Brennschneiden [Fachkraft]</v>
      </c>
    </row>
    <row r="624" spans="1:7" ht="15" hidden="1" customHeight="1" x14ac:dyDescent="0.2">
      <c r="A624" s="99" t="s">
        <v>201</v>
      </c>
      <c r="B624" s="89" t="s">
        <v>207</v>
      </c>
      <c r="C624" s="89" t="s">
        <v>208</v>
      </c>
      <c r="D624" s="89" t="str">
        <f t="shared" si="20"/>
        <v>Bereich_3_24422_S</v>
      </c>
      <c r="E624" s="92">
        <v>12.55</v>
      </c>
      <c r="F624" s="111"/>
      <c r="G624" s="91" t="str">
        <f t="shared" si="19"/>
        <v>Sonstige Verfahren der Schweiß-, Verbindungstechnik [Fachkraft]</v>
      </c>
    </row>
    <row r="625" spans="1:7" ht="15" hidden="1" customHeight="1" x14ac:dyDescent="0.2">
      <c r="A625" s="99" t="s">
        <v>201</v>
      </c>
      <c r="B625" s="89" t="s">
        <v>38</v>
      </c>
      <c r="C625" s="89" t="s">
        <v>39</v>
      </c>
      <c r="D625" s="89" t="str">
        <f t="shared" si="20"/>
        <v>Bereich_3_2442 - Berufsgattung 3 oder 4</v>
      </c>
      <c r="E625" s="92">
        <v>14.62</v>
      </c>
      <c r="F625" s="111"/>
      <c r="G625" s="91" t="str">
        <f t="shared" si="19"/>
        <v>Schweiß-, Verbindungstechnik [Spezialist oder Experte]</v>
      </c>
    </row>
    <row r="626" spans="1:7" ht="15" hidden="1" customHeight="1" x14ac:dyDescent="0.2">
      <c r="A626" s="99" t="s">
        <v>201</v>
      </c>
      <c r="B626" s="89" t="s">
        <v>40</v>
      </c>
      <c r="C626" s="89" t="s">
        <v>41</v>
      </c>
      <c r="D626" s="89" t="str">
        <f t="shared" si="20"/>
        <v>Bereich_3_25 - Berufsgattung 2</v>
      </c>
      <c r="E626" s="92">
        <v>7.9</v>
      </c>
      <c r="F626" s="111"/>
      <c r="G626" s="91" t="str">
        <f t="shared" si="19"/>
        <v>Maschinen- und Fahrzeugtechnikberufe [Fachkraft]</v>
      </c>
    </row>
    <row r="627" spans="1:7" ht="15" hidden="1" customHeight="1" x14ac:dyDescent="0.2">
      <c r="A627" s="99" t="s">
        <v>201</v>
      </c>
      <c r="B627" s="89" t="s">
        <v>42</v>
      </c>
      <c r="C627" s="89" t="s">
        <v>43</v>
      </c>
      <c r="D627" s="89" t="str">
        <f t="shared" si="20"/>
        <v>Bereich_3_26 - Berufsgattung 2</v>
      </c>
      <c r="E627" s="92">
        <v>7.05</v>
      </c>
      <c r="F627" s="111"/>
      <c r="G627" s="91" t="str">
        <f t="shared" si="19"/>
        <v>Mechatronik-, Energie- und Elektroberufe [Fachkraft]</v>
      </c>
    </row>
    <row r="628" spans="1:7" ht="15" hidden="1" customHeight="1" x14ac:dyDescent="0.2">
      <c r="A628" s="99" t="s">
        <v>201</v>
      </c>
      <c r="B628" s="89" t="s">
        <v>209</v>
      </c>
      <c r="C628" s="89" t="s">
        <v>210</v>
      </c>
      <c r="D628" s="89" t="str">
        <f t="shared" si="20"/>
        <v>Bereich_3_26 - Berufsgattung 3 oder 4</v>
      </c>
      <c r="E628" s="92">
        <v>7.36</v>
      </c>
      <c r="F628" s="111"/>
      <c r="G628" s="91" t="str">
        <f t="shared" si="19"/>
        <v>Mechatronik-, Energie- und Elektroberufe [Spezialist oder Experte]</v>
      </c>
    </row>
    <row r="629" spans="1:7" ht="15" hidden="1" customHeight="1" x14ac:dyDescent="0.2">
      <c r="A629" s="99" t="s">
        <v>201</v>
      </c>
      <c r="B629" s="89" t="s">
        <v>46</v>
      </c>
      <c r="C629" s="89" t="s">
        <v>47</v>
      </c>
      <c r="D629" s="89" t="str">
        <f t="shared" si="20"/>
        <v>Bereich_3_27 - Berufsgattung 2</v>
      </c>
      <c r="E629" s="92">
        <v>9.2799999999999994</v>
      </c>
      <c r="F629" s="111"/>
      <c r="G629" s="91" t="str">
        <f t="shared" si="19"/>
        <v>Technisches Zeichnen, Konstruktion, Modellbau [Fachkraft]</v>
      </c>
    </row>
    <row r="630" spans="1:7" ht="15" hidden="1" customHeight="1" x14ac:dyDescent="0.2">
      <c r="A630" s="99" t="s">
        <v>201</v>
      </c>
      <c r="B630" s="89" t="s">
        <v>48</v>
      </c>
      <c r="C630" s="89" t="s">
        <v>49</v>
      </c>
      <c r="D630" s="89" t="str">
        <f t="shared" si="20"/>
        <v>Bereich_3_27 - Berufsgattung 3</v>
      </c>
      <c r="E630" s="92">
        <v>10.44</v>
      </c>
      <c r="F630" s="111"/>
      <c r="G630" s="91" t="str">
        <f t="shared" si="19"/>
        <v>Konstruktions- und Gerätebau, technische Qualitätssicherung [Spezialist]</v>
      </c>
    </row>
    <row r="631" spans="1:7" ht="15" hidden="1" customHeight="1" x14ac:dyDescent="0.2">
      <c r="A631" s="99" t="s">
        <v>201</v>
      </c>
      <c r="B631" s="89" t="s">
        <v>50</v>
      </c>
      <c r="C631" s="89" t="s">
        <v>51</v>
      </c>
      <c r="D631" s="89" t="str">
        <f t="shared" si="20"/>
        <v>Bereich_3_29 - Berufsgattung 1 oder 2</v>
      </c>
      <c r="E631" s="92">
        <v>4.9000000000000004</v>
      </c>
      <c r="F631" s="111"/>
      <c r="G631" s="91" t="str">
        <f t="shared" si="19"/>
        <v>Lebensmittelherstellung und -verarbeitung [Helfer oder Fachkraft]</v>
      </c>
    </row>
    <row r="632" spans="1:7" ht="15" hidden="1" customHeight="1" x14ac:dyDescent="0.2">
      <c r="A632" s="99" t="s">
        <v>201</v>
      </c>
      <c r="B632" s="89" t="s">
        <v>211</v>
      </c>
      <c r="C632" s="89" t="s">
        <v>212</v>
      </c>
      <c r="D632" s="89" t="str">
        <f t="shared" si="20"/>
        <v>Bereich_3_3 - Berufsgruppe 3 oder 4</v>
      </c>
      <c r="E632" s="92">
        <v>7.38</v>
      </c>
      <c r="F632" s="111"/>
      <c r="G632" s="91" t="str">
        <f t="shared" si="19"/>
        <v>Bau, Architektur, Vermessung, Gebäudetechnik [Spezialist oder Experte]</v>
      </c>
    </row>
    <row r="633" spans="1:7" ht="15" hidden="1" customHeight="1" x14ac:dyDescent="0.2">
      <c r="A633" s="99" t="s">
        <v>201</v>
      </c>
      <c r="B633" s="89" t="s">
        <v>52</v>
      </c>
      <c r="C633" s="89" t="s">
        <v>53</v>
      </c>
      <c r="D633" s="89" t="str">
        <f t="shared" si="20"/>
        <v>Bereich_3_32 - Berufsgattung 1 oder 2</v>
      </c>
      <c r="E633" s="92">
        <v>6.41</v>
      </c>
      <c r="F633" s="111"/>
      <c r="G633" s="91" t="str">
        <f t="shared" si="19"/>
        <v>Hoch- und Tiefbauberufe [Helfer oder Fachkraft]</v>
      </c>
    </row>
    <row r="634" spans="1:7" ht="15" hidden="1" customHeight="1" x14ac:dyDescent="0.2">
      <c r="A634" s="99" t="s">
        <v>201</v>
      </c>
      <c r="B634" s="89">
        <v>32162</v>
      </c>
      <c r="C634" s="89" t="s">
        <v>213</v>
      </c>
      <c r="D634" s="89" t="str">
        <f t="shared" si="20"/>
        <v>Bereich_3_32162</v>
      </c>
      <c r="E634" s="92">
        <v>22.74</v>
      </c>
      <c r="F634" s="111"/>
      <c r="G634" s="91" t="str">
        <f t="shared" si="19"/>
        <v>Industriekletterer [Fachkraft]</v>
      </c>
    </row>
    <row r="635" spans="1:7" ht="15" hidden="1" customHeight="1" x14ac:dyDescent="0.2">
      <c r="A635" s="99" t="s">
        <v>201</v>
      </c>
      <c r="B635" s="89" t="s">
        <v>54</v>
      </c>
      <c r="C635" s="89" t="s">
        <v>55</v>
      </c>
      <c r="D635" s="89" t="str">
        <f t="shared" si="20"/>
        <v>Bereich_3_33 - Berufsgattung 1 oder 2</v>
      </c>
      <c r="E635" s="92">
        <v>5.0199999999999996</v>
      </c>
      <c r="F635" s="111"/>
      <c r="G635" s="91" t="str">
        <f t="shared" si="19"/>
        <v>(Innen-) Ausbauberufe [Helfer oder Fachkraft]</v>
      </c>
    </row>
    <row r="636" spans="1:7" ht="15" hidden="1" customHeight="1" x14ac:dyDescent="0.2">
      <c r="A636" s="99" t="s">
        <v>201</v>
      </c>
      <c r="B636" s="89" t="s">
        <v>56</v>
      </c>
      <c r="C636" s="89" t="s">
        <v>57</v>
      </c>
      <c r="D636" s="89" t="str">
        <f t="shared" si="20"/>
        <v>Bereich_3_34 - Berufsgattung 2</v>
      </c>
      <c r="E636" s="92">
        <v>6.85</v>
      </c>
      <c r="F636" s="111"/>
      <c r="G636" s="91" t="str">
        <f t="shared" si="19"/>
        <v>Gebäudetechnik und versorgungstechnische Berufe [Fachkraft]</v>
      </c>
    </row>
    <row r="637" spans="1:7" ht="15" hidden="1" customHeight="1" x14ac:dyDescent="0.2">
      <c r="A637" s="99" t="s">
        <v>201</v>
      </c>
      <c r="B637" s="89" t="s">
        <v>214</v>
      </c>
      <c r="C637" s="89" t="s">
        <v>215</v>
      </c>
      <c r="D637" s="89" t="str">
        <f t="shared" si="20"/>
        <v>Bereich_3_41 - Berufsgattung 1 oder 2</v>
      </c>
      <c r="E637" s="92">
        <v>9.52</v>
      </c>
      <c r="F637" s="111"/>
      <c r="G637" s="91" t="str">
        <f t="shared" si="19"/>
        <v>Mathematik-, Biologie-, Physikberufe [Helfer oder Fachkraft]</v>
      </c>
    </row>
    <row r="638" spans="1:7" ht="15" hidden="1" customHeight="1" x14ac:dyDescent="0.2">
      <c r="A638" s="99" t="s">
        <v>201</v>
      </c>
      <c r="B638" s="89" t="s">
        <v>216</v>
      </c>
      <c r="C638" s="89" t="s">
        <v>217</v>
      </c>
      <c r="D638" s="89" t="str">
        <f t="shared" si="20"/>
        <v>Bereich_3_41 - Berufsgattung 3 oder 4</v>
      </c>
      <c r="E638" s="92">
        <v>9.52</v>
      </c>
      <c r="F638" s="111"/>
      <c r="G638" s="91" t="str">
        <f t="shared" si="19"/>
        <v>Mathematik-, Biologie-, Physikberufe [Spezialist oder Experte]</v>
      </c>
    </row>
    <row r="639" spans="1:7" ht="15" hidden="1" customHeight="1" x14ac:dyDescent="0.2">
      <c r="A639" s="99" t="s">
        <v>201</v>
      </c>
      <c r="B639" s="89" t="s">
        <v>218</v>
      </c>
      <c r="C639" s="89" t="s">
        <v>219</v>
      </c>
      <c r="D639" s="89" t="str">
        <f t="shared" si="20"/>
        <v>Bereich_3_42 - Berufsgattung 3 oder 4</v>
      </c>
      <c r="E639" s="92">
        <v>9.2100000000000009</v>
      </c>
      <c r="F639" s="111"/>
      <c r="G639" s="91" t="str">
        <f t="shared" si="19"/>
        <v>Geologie-, Geographie-, Umweltschutzberufe [Spezialist oder Experte]</v>
      </c>
    </row>
    <row r="640" spans="1:7" ht="15" hidden="1" customHeight="1" x14ac:dyDescent="0.2">
      <c r="A640" s="99" t="s">
        <v>201</v>
      </c>
      <c r="B640" s="89" t="s">
        <v>62</v>
      </c>
      <c r="C640" s="89" t="s">
        <v>63</v>
      </c>
      <c r="D640" s="89" t="str">
        <f t="shared" si="20"/>
        <v>Bereich_3_43 - Berufsgattung 2</v>
      </c>
      <c r="E640" s="92">
        <v>8.85</v>
      </c>
      <c r="F640" s="111"/>
      <c r="G640" s="91" t="str">
        <f t="shared" si="19"/>
        <v>Informatik und andere IKT-Berufe [Fachkraft]</v>
      </c>
    </row>
    <row r="641" spans="1:7" ht="15" hidden="1" customHeight="1" x14ac:dyDescent="0.2">
      <c r="A641" s="99" t="s">
        <v>201</v>
      </c>
      <c r="B641" s="89" t="s">
        <v>64</v>
      </c>
      <c r="C641" s="89" t="s">
        <v>65</v>
      </c>
      <c r="D641" s="89" t="str">
        <f t="shared" si="20"/>
        <v>Bereich_3_43 - Berufsgattung 3</v>
      </c>
      <c r="E641" s="92">
        <v>9.7200000000000006</v>
      </c>
      <c r="F641" s="111"/>
      <c r="G641" s="91" t="str">
        <f t="shared" si="19"/>
        <v>Informatik und andere IKT-Berufe [Spezialist]</v>
      </c>
    </row>
    <row r="642" spans="1:7" ht="15" hidden="1" customHeight="1" x14ac:dyDescent="0.2">
      <c r="A642" s="99" t="s">
        <v>201</v>
      </c>
      <c r="B642" s="89" t="s">
        <v>66</v>
      </c>
      <c r="C642" s="89" t="s">
        <v>67</v>
      </c>
      <c r="D642" s="89" t="str">
        <f t="shared" si="20"/>
        <v>Bereich_3_43 - Berufsgattung 4</v>
      </c>
      <c r="E642" s="92">
        <v>11.07</v>
      </c>
      <c r="F642" s="111"/>
      <c r="G642" s="91" t="str">
        <f t="shared" si="19"/>
        <v>Informatik und andere IKT-Berufe [Experte]</v>
      </c>
    </row>
    <row r="643" spans="1:7" ht="15" hidden="1" customHeight="1" x14ac:dyDescent="0.2">
      <c r="A643" s="99" t="s">
        <v>201</v>
      </c>
      <c r="B643" s="89" t="s">
        <v>68</v>
      </c>
      <c r="C643" s="89" t="s">
        <v>69</v>
      </c>
      <c r="D643" s="89" t="str">
        <f t="shared" si="20"/>
        <v>Bereich_3_51 - Berufsgattung 1 oder 2</v>
      </c>
      <c r="E643" s="92">
        <v>6.26</v>
      </c>
      <c r="F643" s="111"/>
      <c r="G643" s="91" t="str">
        <f t="shared" si="19"/>
        <v>Verkehr, Logistik (außer Fahrzeugführung) [Helfer oder Fachkraft]</v>
      </c>
    </row>
    <row r="644" spans="1:7" ht="15" hidden="1" customHeight="1" x14ac:dyDescent="0.2">
      <c r="A644" s="99" t="s">
        <v>201</v>
      </c>
      <c r="B644" s="89" t="s">
        <v>70</v>
      </c>
      <c r="C644" s="89" t="s">
        <v>71</v>
      </c>
      <c r="D644" s="89" t="str">
        <f t="shared" si="20"/>
        <v>Bereich_3_51 - Berufsgattung 3</v>
      </c>
      <c r="E644" s="92">
        <v>8.2100000000000009</v>
      </c>
      <c r="F644" s="111"/>
      <c r="G644" s="91" t="str">
        <f t="shared" si="19"/>
        <v xml:space="preserve">Verkehr, Logistik (außer Fahrzeugführung) [Spezialist] </v>
      </c>
    </row>
    <row r="645" spans="1:7" ht="15" hidden="1" customHeight="1" x14ac:dyDescent="0.2">
      <c r="A645" s="99" t="s">
        <v>201</v>
      </c>
      <c r="B645" s="89" t="s">
        <v>72</v>
      </c>
      <c r="C645" s="89" t="s">
        <v>73</v>
      </c>
      <c r="D645" s="89" t="str">
        <f t="shared" si="20"/>
        <v>Bereich_3_5252 - Berufsgattung 2</v>
      </c>
      <c r="E645" s="92">
        <v>12.14</v>
      </c>
      <c r="F645" s="111"/>
      <c r="G645" s="91" t="str">
        <f t="shared" si="19"/>
        <v>Führer von Erdbewegungs- und verwandten Maschinen [Fachkraft]</v>
      </c>
    </row>
    <row r="646" spans="1:7" ht="15" hidden="1" customHeight="1" x14ac:dyDescent="0.2">
      <c r="A646" s="99" t="s">
        <v>201</v>
      </c>
      <c r="B646" s="89" t="s">
        <v>74</v>
      </c>
      <c r="C646" s="89" t="s">
        <v>75</v>
      </c>
      <c r="D646" s="89" t="str">
        <f t="shared" si="20"/>
        <v>Bereich_3_5253 - Berufsgattung 1</v>
      </c>
      <c r="E646" s="92">
        <v>9.17</v>
      </c>
      <c r="F646" s="111"/>
      <c r="G646" s="91" t="str">
        <f t="shared" si="19"/>
        <v>Kranführer, Bediener Hebeeinrichtungen [Helfer]</v>
      </c>
    </row>
    <row r="647" spans="1:7" ht="15" hidden="1" customHeight="1" x14ac:dyDescent="0.2">
      <c r="A647" s="99" t="s">
        <v>201</v>
      </c>
      <c r="B647" s="89" t="s">
        <v>76</v>
      </c>
      <c r="C647" s="89" t="s">
        <v>77</v>
      </c>
      <c r="D647" s="89" t="str">
        <f t="shared" si="20"/>
        <v>Bereich_3_5253 - Berufsgattung 2</v>
      </c>
      <c r="E647" s="92">
        <v>14.16</v>
      </c>
      <c r="F647" s="111"/>
      <c r="G647" s="91" t="str">
        <f t="shared" si="19"/>
        <v>Kranführer, Bediener Hebeeinrichtungen [Fachkraft]</v>
      </c>
    </row>
    <row r="648" spans="1:7" ht="15" hidden="1" customHeight="1" x14ac:dyDescent="0.2">
      <c r="A648" s="99" t="s">
        <v>201</v>
      </c>
      <c r="B648" s="89" t="s">
        <v>78</v>
      </c>
      <c r="C648" s="89" t="s">
        <v>79</v>
      </c>
      <c r="D648" s="89" t="str">
        <f t="shared" si="20"/>
        <v>Bereich_3_53 - Berufsgattung 2</v>
      </c>
      <c r="E648" s="92">
        <v>8.08</v>
      </c>
      <c r="F648" s="111"/>
      <c r="G648" s="91" t="str">
        <f t="shared" si="19"/>
        <v>Schutz-, Sicherheits-, Überwachungsberufe [Fachkraft]</v>
      </c>
    </row>
    <row r="649" spans="1:7" ht="15" hidden="1" customHeight="1" x14ac:dyDescent="0.2">
      <c r="A649" s="99" t="s">
        <v>201</v>
      </c>
      <c r="B649" s="89" t="s">
        <v>82</v>
      </c>
      <c r="C649" s="89" t="s">
        <v>83</v>
      </c>
      <c r="D649" s="89" t="str">
        <f t="shared" si="20"/>
        <v>Bereich_3_54 - Berufsgattung 1 oder 2</v>
      </c>
      <c r="E649" s="92">
        <v>5</v>
      </c>
      <c r="F649" s="111"/>
      <c r="G649" s="91" t="str">
        <f t="shared" si="19"/>
        <v>Reinigungsberufe [Helfer oder Fachkraft]</v>
      </c>
    </row>
    <row r="650" spans="1:7" ht="15" hidden="1" customHeight="1" x14ac:dyDescent="0.2">
      <c r="A650" s="99" t="s">
        <v>201</v>
      </c>
      <c r="B650" s="89" t="s">
        <v>84</v>
      </c>
      <c r="C650" s="89" t="s">
        <v>85</v>
      </c>
      <c r="D650" s="89" t="str">
        <f t="shared" si="20"/>
        <v>Bereich_3_61 - Berufsgattung 2</v>
      </c>
      <c r="E650" s="92">
        <v>5.78</v>
      </c>
      <c r="F650" s="111"/>
      <c r="G650" s="91" t="str">
        <f t="shared" si="19"/>
        <v>Einkaufs-, Vertriebs- und Handelsberufe [Fachkraft]</v>
      </c>
    </row>
    <row r="651" spans="1:7" ht="15" hidden="1" customHeight="1" x14ac:dyDescent="0.2">
      <c r="A651" s="99" t="s">
        <v>201</v>
      </c>
      <c r="B651" s="89" t="s">
        <v>220</v>
      </c>
      <c r="C651" s="89" t="s">
        <v>221</v>
      </c>
      <c r="D651" s="89" t="str">
        <f t="shared" si="20"/>
        <v>Bereich_3_61 - Berufsgattung 3 oder 4</v>
      </c>
      <c r="E651" s="92">
        <v>6.8</v>
      </c>
      <c r="F651" s="111"/>
      <c r="G651" s="91" t="str">
        <f t="shared" si="19"/>
        <v>Einkaufs-, Vertriebs- und Handelsberufe [Spezialist oder Experte]</v>
      </c>
    </row>
    <row r="652" spans="1:7" ht="15" hidden="1" customHeight="1" x14ac:dyDescent="0.2">
      <c r="A652" s="99" t="s">
        <v>201</v>
      </c>
      <c r="B652" s="89" t="s">
        <v>88</v>
      </c>
      <c r="C652" s="89" t="s">
        <v>89</v>
      </c>
      <c r="D652" s="89" t="str">
        <f t="shared" si="20"/>
        <v>Bereich_3_62 - Berufsgattung 1 oder 2</v>
      </c>
      <c r="E652" s="92">
        <v>5.01</v>
      </c>
      <c r="F652" s="111"/>
      <c r="G652" s="91" t="str">
        <f t="shared" si="19"/>
        <v>Verkaufsberufe [Helfer oder Fachkraft]</v>
      </c>
    </row>
    <row r="653" spans="1:7" ht="15" hidden="1" customHeight="1" x14ac:dyDescent="0.2">
      <c r="A653" s="99" t="s">
        <v>201</v>
      </c>
      <c r="B653" s="89" t="s">
        <v>90</v>
      </c>
      <c r="C653" s="89" t="s">
        <v>91</v>
      </c>
      <c r="D653" s="89" t="str">
        <f t="shared" si="20"/>
        <v>Bereich_3_63 - Berufsgattung 1 oder 2</v>
      </c>
      <c r="E653" s="92">
        <v>4.84</v>
      </c>
      <c r="F653" s="111"/>
      <c r="G653" s="91" t="str">
        <f t="shared" si="19"/>
        <v>Tourismus-, Hotel- und Gaststättenberufe [Helfer oder Fachkraft]</v>
      </c>
    </row>
    <row r="654" spans="1:7" ht="15" hidden="1" customHeight="1" x14ac:dyDescent="0.2">
      <c r="A654" s="99" t="s">
        <v>201</v>
      </c>
      <c r="B654" s="89" t="s">
        <v>161</v>
      </c>
      <c r="C654" s="89" t="s">
        <v>162</v>
      </c>
      <c r="D654" s="89" t="str">
        <f t="shared" si="20"/>
        <v>Bereich_3_63 - Berufsgattung 3 oder 4</v>
      </c>
      <c r="E654" s="92">
        <v>6.48</v>
      </c>
      <c r="F654" s="111"/>
      <c r="G654" s="91" t="str">
        <f t="shared" si="19"/>
        <v>Tourismus-, Hotel- und Gaststättenberufe [Spezialist oder Experte]</v>
      </c>
    </row>
    <row r="655" spans="1:7" ht="15" hidden="1" customHeight="1" x14ac:dyDescent="0.2">
      <c r="A655" s="99" t="s">
        <v>201</v>
      </c>
      <c r="B655" s="89" t="s">
        <v>92</v>
      </c>
      <c r="C655" s="89" t="s">
        <v>93</v>
      </c>
      <c r="D655" s="89" t="str">
        <f t="shared" si="20"/>
        <v>Bereich_3_71 - Berufsgattung 1 oder 2</v>
      </c>
      <c r="E655" s="92">
        <v>5.3</v>
      </c>
      <c r="F655" s="111"/>
      <c r="G655" s="91" t="str">
        <f t="shared" ref="G655:G718" si="21">C655</f>
        <v>Unternehmensorganisation, -strategie, Büro und Sekretariat [Helfer oder Fachkraft]</v>
      </c>
    </row>
    <row r="656" spans="1:7" ht="15" hidden="1" customHeight="1" x14ac:dyDescent="0.2">
      <c r="A656" s="99" t="s">
        <v>201</v>
      </c>
      <c r="B656" s="89" t="s">
        <v>94</v>
      </c>
      <c r="C656" s="89" t="s">
        <v>95</v>
      </c>
      <c r="D656" s="89" t="str">
        <f t="shared" si="20"/>
        <v>Bereich_3_71 - Berufsgattung 3</v>
      </c>
      <c r="E656" s="92">
        <v>6.71</v>
      </c>
      <c r="F656" s="111"/>
      <c r="G656" s="91" t="str">
        <f t="shared" si="21"/>
        <v>Unternehmensorganisation, -strategie, Büro und Sekretariat [Spezialist]</v>
      </c>
    </row>
    <row r="657" spans="1:7" ht="15" hidden="1" customHeight="1" x14ac:dyDescent="0.2">
      <c r="A657" s="99" t="s">
        <v>201</v>
      </c>
      <c r="B657" s="89" t="s">
        <v>96</v>
      </c>
      <c r="C657" s="89" t="s">
        <v>97</v>
      </c>
      <c r="D657" s="89" t="str">
        <f t="shared" si="20"/>
        <v>Bereich_3_71 - Berufsgattung 4</v>
      </c>
      <c r="E657" s="92">
        <v>7.17</v>
      </c>
      <c r="F657" s="111"/>
      <c r="G657" s="91" t="str">
        <f t="shared" si="21"/>
        <v>Unternehmensorganisation, -strategie, Büro und Sekretariat [Experte]</v>
      </c>
    </row>
    <row r="658" spans="1:7" ht="15" hidden="1" customHeight="1" x14ac:dyDescent="0.2">
      <c r="A658" s="99" t="s">
        <v>201</v>
      </c>
      <c r="B658" s="89" t="s">
        <v>98</v>
      </c>
      <c r="C658" s="89" t="s">
        <v>99</v>
      </c>
      <c r="D658" s="89" t="str">
        <f t="shared" si="20"/>
        <v>Bereich_3_715 - Berufsgattung 2</v>
      </c>
      <c r="E658" s="92">
        <v>6.08</v>
      </c>
      <c r="F658" s="111"/>
      <c r="G658" s="91" t="str">
        <f t="shared" si="21"/>
        <v>Personalwesen und -dienstleistung [Fachkraft]</v>
      </c>
    </row>
    <row r="659" spans="1:7" ht="15" hidden="1" customHeight="1" x14ac:dyDescent="0.2">
      <c r="A659" s="99" t="s">
        <v>201</v>
      </c>
      <c r="B659" s="89" t="s">
        <v>100</v>
      </c>
      <c r="C659" s="89" t="s">
        <v>101</v>
      </c>
      <c r="D659" s="89" t="str">
        <f t="shared" si="20"/>
        <v>Bereich_3_72 - Berufsgattung 2</v>
      </c>
      <c r="E659" s="92">
        <v>5.93</v>
      </c>
      <c r="F659" s="111"/>
      <c r="G659" s="91" t="str">
        <f t="shared" si="21"/>
        <v>Finanzdienstleistungen, Rechnungswesen, Steuerberatung [Fachkraft]</v>
      </c>
    </row>
    <row r="660" spans="1:7" ht="15" hidden="1" customHeight="1" x14ac:dyDescent="0.2">
      <c r="A660" s="99" t="s">
        <v>201</v>
      </c>
      <c r="B660" s="89" t="s">
        <v>222</v>
      </c>
      <c r="C660" s="89" t="s">
        <v>223</v>
      </c>
      <c r="D660" s="89" t="str">
        <f t="shared" ref="D660:D680" si="22">CONCATENATE(A660,B660)</f>
        <v>Bereich_3_72 - Berufsgattung 3 oder 4</v>
      </c>
      <c r="E660" s="92">
        <v>6.99</v>
      </c>
      <c r="F660" s="111"/>
      <c r="G660" s="91" t="str">
        <f t="shared" si="21"/>
        <v>Finanzdienstleistungen, Rechnungswesen, Steuerberatung [Spezialist oder Experte]</v>
      </c>
    </row>
    <row r="661" spans="1:7" ht="15" hidden="1" customHeight="1" x14ac:dyDescent="0.2">
      <c r="A661" s="99" t="s">
        <v>201</v>
      </c>
      <c r="B661" s="89" t="s">
        <v>104</v>
      </c>
      <c r="C661" s="89" t="s">
        <v>105</v>
      </c>
      <c r="D661" s="89" t="str">
        <f t="shared" si="22"/>
        <v>Bereich_3_73 - Berufsgattung 1 oder 2</v>
      </c>
      <c r="E661" s="92">
        <v>5.68</v>
      </c>
      <c r="F661" s="111"/>
      <c r="G661" s="91" t="str">
        <f t="shared" si="21"/>
        <v>Berufe in Recht und Verwaltung [Helfer oder Fachkraft]</v>
      </c>
    </row>
    <row r="662" spans="1:7" ht="15" hidden="1" customHeight="1" x14ac:dyDescent="0.2">
      <c r="A662" s="99" t="s">
        <v>201</v>
      </c>
      <c r="B662" s="89" t="s">
        <v>163</v>
      </c>
      <c r="C662" s="89" t="s">
        <v>164</v>
      </c>
      <c r="D662" s="89" t="str">
        <f t="shared" si="22"/>
        <v>Bereich_3_73 - Berufsgattung 3 oder 4</v>
      </c>
      <c r="E662" s="92">
        <v>8.02</v>
      </c>
      <c r="F662" s="111"/>
      <c r="G662" s="91" t="str">
        <f t="shared" si="21"/>
        <v>Berufe in Recht und Verwaltung [Spezialist oder Experte]</v>
      </c>
    </row>
    <row r="663" spans="1:7" ht="15" hidden="1" customHeight="1" x14ac:dyDescent="0.2">
      <c r="A663" s="99" t="s">
        <v>201</v>
      </c>
      <c r="B663" s="89" t="s">
        <v>108</v>
      </c>
      <c r="C663" s="89" t="s">
        <v>109</v>
      </c>
      <c r="D663" s="89" t="str">
        <f t="shared" si="22"/>
        <v>Bereich_3_81 - Berufsgattung 1 oder 2</v>
      </c>
      <c r="E663" s="92">
        <v>5.53</v>
      </c>
      <c r="F663" s="111"/>
      <c r="G663" s="91" t="str">
        <f t="shared" si="21"/>
        <v>Medizinische Gesundheitsberufe [Helfer oder Fachkraft]</v>
      </c>
    </row>
    <row r="664" spans="1:7" ht="15" hidden="1" customHeight="1" x14ac:dyDescent="0.2">
      <c r="A664" s="99" t="s">
        <v>201</v>
      </c>
      <c r="B664" s="89" t="s">
        <v>110</v>
      </c>
      <c r="C664" s="89" t="s">
        <v>111</v>
      </c>
      <c r="D664" s="89" t="str">
        <f t="shared" si="22"/>
        <v>Bereich_3_81 - Berufsgattung 3</v>
      </c>
      <c r="E664" s="92">
        <v>6.07</v>
      </c>
      <c r="F664" s="111"/>
      <c r="G664" s="91" t="str">
        <f t="shared" si="21"/>
        <v>Medizinische Gesundheitsberufe [Spezialist]</v>
      </c>
    </row>
    <row r="665" spans="1:7" ht="15" hidden="1" customHeight="1" x14ac:dyDescent="0.2">
      <c r="A665" s="99" t="s">
        <v>201</v>
      </c>
      <c r="B665" s="89" t="s">
        <v>112</v>
      </c>
      <c r="C665" s="89" t="s">
        <v>113</v>
      </c>
      <c r="D665" s="89" t="str">
        <f t="shared" si="22"/>
        <v>Bereich_3_81 - Berufsgattung 4</v>
      </c>
      <c r="E665" s="92">
        <v>6.69</v>
      </c>
      <c r="F665" s="111"/>
      <c r="G665" s="91" t="str">
        <f t="shared" si="21"/>
        <v>Medizinische Gesundheitsberufe [Experte]</v>
      </c>
    </row>
    <row r="666" spans="1:7" ht="15" hidden="1" customHeight="1" x14ac:dyDescent="0.2">
      <c r="A666" s="99" t="s">
        <v>201</v>
      </c>
      <c r="B666" s="89" t="s">
        <v>224</v>
      </c>
      <c r="C666" s="89" t="s">
        <v>225</v>
      </c>
      <c r="D666" s="89" t="str">
        <f t="shared" si="22"/>
        <v>Bereich_3_82 - Berufsgattung 2</v>
      </c>
      <c r="E666" s="92">
        <v>6.47</v>
      </c>
      <c r="F666" s="111"/>
      <c r="G666" s="91" t="str">
        <f t="shared" si="21"/>
        <v>Nichtmedizinische Gesundheitsberufe, Körperpflege, Medizintechnik [Fachkraft]</v>
      </c>
    </row>
    <row r="667" spans="1:7" ht="15" hidden="1" customHeight="1" x14ac:dyDescent="0.2">
      <c r="A667" s="99" t="s">
        <v>201</v>
      </c>
      <c r="B667" s="89" t="s">
        <v>118</v>
      </c>
      <c r="C667" s="89" t="s">
        <v>119</v>
      </c>
      <c r="D667" s="89" t="str">
        <f t="shared" si="22"/>
        <v>Bereich_3_82 - Berufsgattung 3 oder 4</v>
      </c>
      <c r="E667" s="92">
        <v>5.87</v>
      </c>
      <c r="F667" s="111"/>
      <c r="G667" s="91" t="str">
        <f t="shared" si="21"/>
        <v>Nichtmedizinische Gesundheitsberufe, Körperpflege, Medizintechnik [Spezialist oder Experte]</v>
      </c>
    </row>
    <row r="668" spans="1:7" ht="15" hidden="1" customHeight="1" x14ac:dyDescent="0.2">
      <c r="A668" s="99" t="s">
        <v>201</v>
      </c>
      <c r="B668" s="89" t="s">
        <v>226</v>
      </c>
      <c r="C668" s="89" t="s">
        <v>117</v>
      </c>
      <c r="D668" s="89" t="str">
        <f t="shared" si="22"/>
        <v>Bereich_3_821 - Berufsgattung 1 oder 2</v>
      </c>
      <c r="E668" s="92">
        <v>5.26</v>
      </c>
      <c r="F668" s="111"/>
      <c r="G668" s="91" t="str">
        <f t="shared" si="21"/>
        <v>Altenpflege [Helfer oder Fachkraft]</v>
      </c>
    </row>
    <row r="669" spans="1:7" ht="15" hidden="1" customHeight="1" x14ac:dyDescent="0.2">
      <c r="A669" s="99" t="s">
        <v>201</v>
      </c>
      <c r="B669" s="89" t="s">
        <v>120</v>
      </c>
      <c r="C669" s="89" t="s">
        <v>121</v>
      </c>
      <c r="D669" s="89" t="str">
        <f t="shared" si="22"/>
        <v>Bereich_3_831 - Berufsgattung 1 oder 2</v>
      </c>
      <c r="E669" s="92">
        <v>5.2</v>
      </c>
      <c r="F669" s="111"/>
      <c r="G669" s="91" t="str">
        <f t="shared" si="21"/>
        <v>Erziehung, Sozialarbeit, Heilerziehungspflege [Helfer oder Fachkraft]</v>
      </c>
    </row>
    <row r="670" spans="1:7" ht="15" hidden="1" customHeight="1" x14ac:dyDescent="0.2">
      <c r="A670" s="99" t="s">
        <v>201</v>
      </c>
      <c r="B670" s="89" t="s">
        <v>165</v>
      </c>
      <c r="C670" s="89" t="s">
        <v>166</v>
      </c>
      <c r="D670" s="89" t="str">
        <f t="shared" si="22"/>
        <v>Bereich_3_831 - Berufsgattung 3 oder 4</v>
      </c>
      <c r="E670" s="92">
        <v>6.64</v>
      </c>
      <c r="F670" s="111"/>
      <c r="G670" s="91" t="str">
        <f t="shared" si="21"/>
        <v>Erziehung, Sozialarbeit, Heilerziehungspflege [Spezialist oder Experte]</v>
      </c>
    </row>
    <row r="671" spans="1:7" ht="15" hidden="1" customHeight="1" x14ac:dyDescent="0.2">
      <c r="A671" s="99" t="s">
        <v>201</v>
      </c>
      <c r="B671" s="89" t="s">
        <v>122</v>
      </c>
      <c r="C671" s="89" t="s">
        <v>123</v>
      </c>
      <c r="D671" s="89" t="str">
        <f t="shared" si="22"/>
        <v>Bereich_3_832 - Berufsgattung 1 oder 2</v>
      </c>
      <c r="E671" s="92">
        <v>4.5999999999999996</v>
      </c>
      <c r="F671" s="111"/>
      <c r="G671" s="91" t="str">
        <f t="shared" si="21"/>
        <v>Hauswirtschaft [Helfer oder Fachkraft]</v>
      </c>
    </row>
    <row r="672" spans="1:7" ht="15" hidden="1" customHeight="1" x14ac:dyDescent="0.2">
      <c r="A672" s="99" t="s">
        <v>201</v>
      </c>
      <c r="B672" s="89" t="s">
        <v>124</v>
      </c>
      <c r="C672" s="89" t="s">
        <v>125</v>
      </c>
      <c r="D672" s="89" t="str">
        <f t="shared" si="22"/>
        <v>Bereich_3_84 - Berufsgattung 3</v>
      </c>
      <c r="E672" s="92">
        <v>6.46</v>
      </c>
      <c r="F672" s="111"/>
      <c r="G672" s="91" t="str">
        <f t="shared" si="21"/>
        <v>Lehrende und ausbildende Berufe [Spezialist]</v>
      </c>
    </row>
    <row r="673" spans="1:7" ht="15" hidden="1" customHeight="1" x14ac:dyDescent="0.2">
      <c r="A673" s="99" t="s">
        <v>201</v>
      </c>
      <c r="B673" s="89" t="s">
        <v>126</v>
      </c>
      <c r="C673" s="89" t="s">
        <v>127</v>
      </c>
      <c r="D673" s="89" t="str">
        <f t="shared" si="22"/>
        <v>Bereich_3_84513 - Berufsgattung 3</v>
      </c>
      <c r="E673" s="92">
        <v>15.48</v>
      </c>
      <c r="F673" s="111"/>
      <c r="G673" s="91" t="str">
        <f t="shared" si="21"/>
        <v>Fahrlehrer [Spezialist]</v>
      </c>
    </row>
    <row r="674" spans="1:7" ht="15" hidden="1" customHeight="1" x14ac:dyDescent="0.2">
      <c r="A674" s="99" t="s">
        <v>201</v>
      </c>
      <c r="B674" s="89" t="s">
        <v>128</v>
      </c>
      <c r="C674" s="89" t="s">
        <v>129</v>
      </c>
      <c r="D674" s="89" t="str">
        <f t="shared" si="22"/>
        <v>Bereich_3_84 - Berufsgattung 4</v>
      </c>
      <c r="E674" s="92">
        <v>7.33</v>
      </c>
      <c r="F674" s="111"/>
      <c r="G674" s="91" t="str">
        <f t="shared" si="21"/>
        <v>Lehrende und ausbildende Berufe [Experte]</v>
      </c>
    </row>
    <row r="675" spans="1:7" ht="15" hidden="1" customHeight="1" x14ac:dyDescent="0.2">
      <c r="A675" s="99" t="s">
        <v>201</v>
      </c>
      <c r="B675" s="89" t="s">
        <v>130</v>
      </c>
      <c r="C675" s="89" t="s">
        <v>131</v>
      </c>
      <c r="D675" s="89" t="str">
        <f t="shared" si="22"/>
        <v>Bereich_3_92 - Berufsgattung 2</v>
      </c>
      <c r="E675" s="92">
        <v>5.75</v>
      </c>
      <c r="F675" s="111"/>
      <c r="G675" s="91" t="str">
        <f t="shared" si="21"/>
        <v>Werbung, Marketing, kaufmännische und redaktionelle Medienberufe [Fachkraft]</v>
      </c>
    </row>
    <row r="676" spans="1:7" ht="15" hidden="1" customHeight="1" x14ac:dyDescent="0.2">
      <c r="A676" s="99" t="s">
        <v>201</v>
      </c>
      <c r="B676" s="89" t="s">
        <v>227</v>
      </c>
      <c r="C676" s="89" t="s">
        <v>228</v>
      </c>
      <c r="D676" s="89" t="str">
        <f t="shared" si="22"/>
        <v>Bereich_3_92 - Berufsgattung 3 oder 4</v>
      </c>
      <c r="E676" s="92">
        <v>7</v>
      </c>
      <c r="F676" s="111"/>
      <c r="G676" s="91" t="str">
        <f t="shared" si="21"/>
        <v>Werbung, Marketing, kaufmännische und redaktionelle Medienberufe [Spezialist oder Experte]</v>
      </c>
    </row>
    <row r="677" spans="1:7" ht="15" hidden="1" customHeight="1" x14ac:dyDescent="0.2">
      <c r="A677" s="99" t="s">
        <v>201</v>
      </c>
      <c r="B677" s="89" t="s">
        <v>229</v>
      </c>
      <c r="C677" s="89" t="s">
        <v>137</v>
      </c>
      <c r="D677" s="89" t="str">
        <f t="shared" si="22"/>
        <v>Bereich_3_00000_BPW</v>
      </c>
      <c r="E677" s="92">
        <v>5.77</v>
      </c>
      <c r="F677" s="111"/>
      <c r="G677" s="91" t="str">
        <f t="shared" si="21"/>
        <v>Berufspraktische Weiterbildung mit mehreren fachlichen Schwerpunkten</v>
      </c>
    </row>
    <row r="678" spans="1:7" ht="15" hidden="1" customHeight="1" x14ac:dyDescent="0.2">
      <c r="A678" s="99" t="s">
        <v>201</v>
      </c>
      <c r="B678" s="89" t="s">
        <v>230</v>
      </c>
      <c r="C678" s="89" t="s">
        <v>231</v>
      </c>
      <c r="D678" s="89" t="str">
        <f t="shared" si="22"/>
        <v>Bereich_3_00000_HSA</v>
      </c>
      <c r="E678" s="92">
        <v>5.83</v>
      </c>
      <c r="F678" s="111"/>
      <c r="G678" s="91" t="str">
        <f t="shared" si="21"/>
        <v>Erwerb des Hauptschulabschlusses (HSA)</v>
      </c>
    </row>
    <row r="679" spans="1:7" ht="15" hidden="1" customHeight="1" x14ac:dyDescent="0.2">
      <c r="A679" s="99" t="s">
        <v>201</v>
      </c>
      <c r="B679" s="89" t="s">
        <v>232</v>
      </c>
      <c r="C679" s="89" t="s">
        <v>233</v>
      </c>
      <c r="D679" s="89" t="str">
        <f t="shared" si="22"/>
        <v>Bereich_3_00000_1Hilfe</v>
      </c>
      <c r="E679" s="92">
        <v>5.51</v>
      </c>
      <c r="F679" s="111"/>
      <c r="G679" s="91" t="str">
        <f t="shared" si="21"/>
        <v>Erste Hilfe Lehrgang</v>
      </c>
    </row>
    <row r="680" spans="1:7" ht="15" hidden="1" customHeight="1" x14ac:dyDescent="0.2">
      <c r="A680" s="99" t="s">
        <v>201</v>
      </c>
      <c r="B680" s="89" t="s">
        <v>138</v>
      </c>
      <c r="C680" s="89" t="s">
        <v>139</v>
      </c>
      <c r="D680" s="89" t="str">
        <f t="shared" si="22"/>
        <v>Bereich_3_Schwellenwert - Berufsgattung 1 oder 2</v>
      </c>
      <c r="E680" s="92">
        <v>6</v>
      </c>
      <c r="F680" s="111"/>
      <c r="G680" s="91" t="str">
        <f t="shared" si="21"/>
        <v>Bildungsziele, die nicht den oben genannten Berufsgruppen/-gattungen zugeordnet werden können [Helfer oder Fachkraft]</v>
      </c>
    </row>
    <row r="681" spans="1:7" ht="15" hidden="1" customHeight="1" x14ac:dyDescent="0.2">
      <c r="A681" s="99" t="s">
        <v>201</v>
      </c>
      <c r="B681" s="89" t="s">
        <v>140</v>
      </c>
      <c r="C681" s="89" t="s">
        <v>141</v>
      </c>
      <c r="D681" s="89" t="str">
        <f>CONCATENATE(A681,B681)</f>
        <v>Bereich_3_Schwellenwert - Berufsgattung 3 oder 4</v>
      </c>
      <c r="E681" s="92">
        <v>8</v>
      </c>
      <c r="F681" s="111"/>
      <c r="G681" s="91" t="str">
        <f t="shared" si="21"/>
        <v>Bildungsziele, die nicht den oben genannten Berufsgruppen/-gattungen zugeordnet werden können [Spezialist oder Experte]</v>
      </c>
    </row>
    <row r="682" spans="1:7" ht="15" hidden="1" customHeight="1" x14ac:dyDescent="0.2">
      <c r="A682" s="100" t="s">
        <v>234</v>
      </c>
      <c r="B682" s="95" t="s">
        <v>168</v>
      </c>
      <c r="C682" s="95" t="s">
        <v>169</v>
      </c>
      <c r="D682" s="95" t="str">
        <f t="shared" ref="D682" si="23">CONCATENATE(A682,B682)</f>
        <v>Bereich_4_Bitte auswählen!</v>
      </c>
      <c r="E682" s="96"/>
      <c r="F682" s="111"/>
      <c r="G682" s="91" t="str">
        <f t="shared" si="21"/>
        <v xml:space="preserve"> </v>
      </c>
    </row>
    <row r="683" spans="1:7" ht="15" hidden="1" customHeight="1" x14ac:dyDescent="0.2">
      <c r="A683" s="100" t="s">
        <v>234</v>
      </c>
      <c r="B683" s="95" t="s">
        <v>2</v>
      </c>
      <c r="C683" s="95" t="s">
        <v>3</v>
      </c>
      <c r="D683" s="95" t="str">
        <f>CONCATENATE(A683,B683)</f>
        <v>Bereich_4_12 - Berufsgattung 1 oder 2</v>
      </c>
      <c r="E683" s="96">
        <v>6.22</v>
      </c>
      <c r="F683" s="111"/>
      <c r="G683" s="91" t="str">
        <f t="shared" si="21"/>
        <v>Gartenbauberufe, Floristik [Helfer oder Fachkraft]</v>
      </c>
    </row>
    <row r="684" spans="1:7" ht="15" hidden="1" customHeight="1" x14ac:dyDescent="0.2">
      <c r="A684" s="100" t="s">
        <v>234</v>
      </c>
      <c r="B684" s="95" t="s">
        <v>202</v>
      </c>
      <c r="C684" s="95" t="s">
        <v>203</v>
      </c>
      <c r="D684" s="95" t="str">
        <f t="shared" ref="D684:D747" si="24">CONCATENATE(A684,B684)</f>
        <v>Bereich_4_22 - Berufsgattung 1 oder 2</v>
      </c>
      <c r="E684" s="96">
        <v>5.29</v>
      </c>
      <c r="F684" s="111"/>
      <c r="G684" s="91" t="str">
        <f t="shared" si="21"/>
        <v>Kunststoff- und Holzherstellung, -verarbeitung [Helfer oder Fachkraft]</v>
      </c>
    </row>
    <row r="685" spans="1:7" ht="15" hidden="1" customHeight="1" x14ac:dyDescent="0.2">
      <c r="A685" s="100" t="s">
        <v>234</v>
      </c>
      <c r="B685" s="95" t="s">
        <v>6</v>
      </c>
      <c r="C685" s="95" t="s">
        <v>7</v>
      </c>
      <c r="D685" s="95" t="str">
        <f t="shared" si="24"/>
        <v>Bereich_4_232 - Berufsgattung 2</v>
      </c>
      <c r="E685" s="96">
        <v>7.72</v>
      </c>
      <c r="F685" s="111"/>
      <c r="G685" s="91" t="str">
        <f t="shared" si="21"/>
        <v>Technische Mediengestaltung [Fachkraft]</v>
      </c>
    </row>
    <row r="686" spans="1:7" ht="15" hidden="1" customHeight="1" x14ac:dyDescent="0.2">
      <c r="A686" s="100" t="s">
        <v>234</v>
      </c>
      <c r="B686" s="95" t="s">
        <v>204</v>
      </c>
      <c r="C686" s="95" t="s">
        <v>205</v>
      </c>
      <c r="D686" s="95" t="str">
        <f t="shared" si="24"/>
        <v>Bereich_4_232 - Berufsgattung 3 oder 4</v>
      </c>
      <c r="E686" s="96">
        <v>7.78</v>
      </c>
      <c r="F686" s="111"/>
      <c r="G686" s="91" t="str">
        <f t="shared" si="21"/>
        <v>Technische Mediengestaltung [Spezialist oder Experte]</v>
      </c>
    </row>
    <row r="687" spans="1:7" ht="15" hidden="1" customHeight="1" x14ac:dyDescent="0.2">
      <c r="A687" s="100" t="s">
        <v>234</v>
      </c>
      <c r="B687" s="95" t="s">
        <v>10</v>
      </c>
      <c r="C687" s="95" t="s">
        <v>11</v>
      </c>
      <c r="D687" s="95" t="str">
        <f t="shared" si="24"/>
        <v>Bereich_4_24 - Berufsgattung 1</v>
      </c>
      <c r="E687" s="96">
        <v>6.13</v>
      </c>
      <c r="F687" s="111"/>
      <c r="G687" s="91" t="str">
        <f t="shared" si="21"/>
        <v>Metallerzeugung, Metallbearbeitung, Metallbau [Helfer]</v>
      </c>
    </row>
    <row r="688" spans="1:7" ht="15" hidden="1" customHeight="1" x14ac:dyDescent="0.2">
      <c r="A688" s="100" t="s">
        <v>234</v>
      </c>
      <c r="B688" s="95" t="s">
        <v>12</v>
      </c>
      <c r="C688" s="95" t="s">
        <v>13</v>
      </c>
      <c r="D688" s="95" t="str">
        <f t="shared" si="24"/>
        <v>Bereich_4_24 - Berufsgattung 2</v>
      </c>
      <c r="E688" s="96">
        <v>6.83</v>
      </c>
      <c r="F688" s="111"/>
      <c r="G688" s="91" t="str">
        <f t="shared" si="21"/>
        <v>Metallerzeugung, Metallbearbeitung, Metallbau [Fachkraft]</v>
      </c>
    </row>
    <row r="689" spans="1:7" ht="15" hidden="1" customHeight="1" x14ac:dyDescent="0.2">
      <c r="A689" s="100" t="s">
        <v>234</v>
      </c>
      <c r="B689" s="95" t="s">
        <v>14</v>
      </c>
      <c r="C689" s="95" t="s">
        <v>15</v>
      </c>
      <c r="D689" s="95" t="str">
        <f t="shared" si="24"/>
        <v>Bereich_4_242 - Berufsgattung 3</v>
      </c>
      <c r="E689" s="96">
        <v>8.5500000000000007</v>
      </c>
      <c r="F689" s="111"/>
      <c r="G689" s="91" t="str">
        <f t="shared" si="21"/>
        <v>Spanende Metallbearbeitung [Spezialist]</v>
      </c>
    </row>
    <row r="690" spans="1:7" ht="15" hidden="1" customHeight="1" x14ac:dyDescent="0.2">
      <c r="A690" s="100" t="s">
        <v>234</v>
      </c>
      <c r="B690" s="95">
        <v>24422</v>
      </c>
      <c r="C690" s="95" t="s">
        <v>206</v>
      </c>
      <c r="D690" s="95" t="str">
        <f t="shared" si="24"/>
        <v>Bereich_4_24422</v>
      </c>
      <c r="E690" s="96">
        <v>7</v>
      </c>
      <c r="F690" s="111"/>
      <c r="G690" s="91" t="str">
        <f t="shared" si="21"/>
        <v>Schweiß-, Verbindungstechnik [Fachkraft]</v>
      </c>
    </row>
    <row r="691" spans="1:7" ht="15" hidden="1" customHeight="1" x14ac:dyDescent="0.2">
      <c r="A691" s="100" t="s">
        <v>234</v>
      </c>
      <c r="B691" s="95" t="s">
        <v>16</v>
      </c>
      <c r="C691" s="95" t="s">
        <v>17</v>
      </c>
      <c r="D691" s="95" t="str">
        <f t="shared" si="24"/>
        <v>Bereich_4_24422_G</v>
      </c>
      <c r="E691" s="96">
        <v>11.94</v>
      </c>
      <c r="F691" s="111"/>
      <c r="G691" s="91" t="str">
        <f t="shared" si="21"/>
        <v>Gasschweißen (G) [Fachkraft]</v>
      </c>
    </row>
    <row r="692" spans="1:7" ht="15" hidden="1" customHeight="1" x14ac:dyDescent="0.2">
      <c r="A692" s="100" t="s">
        <v>234</v>
      </c>
      <c r="B692" s="95" t="s">
        <v>18</v>
      </c>
      <c r="C692" s="95" t="s">
        <v>19</v>
      </c>
      <c r="D692" s="95" t="str">
        <f t="shared" si="24"/>
        <v>Bereich_4_24422_E</v>
      </c>
      <c r="E692" s="96">
        <v>13.52</v>
      </c>
      <c r="F692" s="111"/>
      <c r="G692" s="91" t="str">
        <f t="shared" si="21"/>
        <v>Lichtbogenschweißen (E) [Fachkraft]</v>
      </c>
    </row>
    <row r="693" spans="1:7" ht="15" hidden="1" customHeight="1" x14ac:dyDescent="0.2">
      <c r="A693" s="100" t="s">
        <v>234</v>
      </c>
      <c r="B693" s="95" t="s">
        <v>20</v>
      </c>
      <c r="C693" s="95" t="s">
        <v>21</v>
      </c>
      <c r="D693" s="95" t="str">
        <f t="shared" si="24"/>
        <v>Bereich_4_24422_WIG_St</v>
      </c>
      <c r="E693" s="96">
        <v>15.13</v>
      </c>
      <c r="F693" s="111"/>
      <c r="G693" s="91" t="str">
        <f t="shared" si="21"/>
        <v>Wolfram-Inertgasschweißen (WIG) - Werkstoff Stahl (St) [Fachkraft]</v>
      </c>
    </row>
    <row r="694" spans="1:7" ht="15" hidden="1" customHeight="1" x14ac:dyDescent="0.2">
      <c r="A694" s="100" t="s">
        <v>234</v>
      </c>
      <c r="B694" s="95" t="s">
        <v>22</v>
      </c>
      <c r="C694" s="95" t="s">
        <v>23</v>
      </c>
      <c r="D694" s="95" t="str">
        <f t="shared" si="24"/>
        <v>Bereich_4_24422_WIG_CrNi</v>
      </c>
      <c r="E694" s="96">
        <v>17.38</v>
      </c>
      <c r="F694" s="111"/>
      <c r="G694" s="91" t="str">
        <f t="shared" si="21"/>
        <v>Wolfram-Inertgasschweißen (WIG) - Werkstoff Chrom/Nickel (CrNi) [Fachkraft]</v>
      </c>
    </row>
    <row r="695" spans="1:7" ht="15" hidden="1" customHeight="1" x14ac:dyDescent="0.2">
      <c r="A695" s="100" t="s">
        <v>234</v>
      </c>
      <c r="B695" s="95" t="s">
        <v>24</v>
      </c>
      <c r="C695" s="95" t="s">
        <v>25</v>
      </c>
      <c r="D695" s="95" t="str">
        <f t="shared" si="24"/>
        <v>Bereich_4_24422_WIG_Al</v>
      </c>
      <c r="E695" s="96">
        <v>17.02</v>
      </c>
      <c r="F695" s="111"/>
      <c r="G695" s="91" t="str">
        <f t="shared" si="21"/>
        <v>Wolfram-Inertgasschweißen (WIG) - Werkstoff Aluminium (Al) [Fachkraft]</v>
      </c>
    </row>
    <row r="696" spans="1:7" ht="15" hidden="1" customHeight="1" x14ac:dyDescent="0.2">
      <c r="A696" s="100" t="s">
        <v>234</v>
      </c>
      <c r="B696" s="95" t="s">
        <v>26</v>
      </c>
      <c r="C696" s="95" t="s">
        <v>27</v>
      </c>
      <c r="D696" s="95" t="str">
        <f t="shared" si="24"/>
        <v>Bereich_4_24422_WIG_Cu</v>
      </c>
      <c r="E696" s="96">
        <v>12.62</v>
      </c>
      <c r="F696" s="111"/>
      <c r="G696" s="91" t="str">
        <f t="shared" si="21"/>
        <v>Wolfram-Inertgasschweißen (WIG) - Werkstoff Kupfer (Cu) [Fachkraft]</v>
      </c>
    </row>
    <row r="697" spans="1:7" ht="15" hidden="1" customHeight="1" x14ac:dyDescent="0.2">
      <c r="A697" s="100" t="s">
        <v>234</v>
      </c>
      <c r="B697" s="95" t="s">
        <v>28</v>
      </c>
      <c r="C697" s="95" t="s">
        <v>29</v>
      </c>
      <c r="D697" s="95" t="str">
        <f t="shared" si="24"/>
        <v>Bereich_4_24422_MSG_St</v>
      </c>
      <c r="E697" s="96">
        <v>14.88</v>
      </c>
      <c r="F697" s="111"/>
      <c r="G697" s="91" t="str">
        <f t="shared" si="21"/>
        <v>Metallschutzgasschweißen Metallaktivgas (MAG), Metallinertgas (MIG) - Werkstoff Stahl (St) [Fachkraft]</v>
      </c>
    </row>
    <row r="698" spans="1:7" ht="15" hidden="1" customHeight="1" x14ac:dyDescent="0.2">
      <c r="A698" s="100" t="s">
        <v>234</v>
      </c>
      <c r="B698" s="95" t="s">
        <v>30</v>
      </c>
      <c r="C698" s="95" t="s">
        <v>31</v>
      </c>
      <c r="D698" s="95" t="str">
        <f t="shared" si="24"/>
        <v>Bereich_4_24422_MSG_CrNi</v>
      </c>
      <c r="E698" s="96">
        <v>18.2</v>
      </c>
      <c r="F698" s="111"/>
      <c r="G698" s="91" t="str">
        <f t="shared" si="21"/>
        <v>Metallschutzgasschweißen Metallaktivgas (MAG), Metallinertgas (MIG) - Werkstoff Chrom/Nickel (CrNi) [Fachkraft]</v>
      </c>
    </row>
    <row r="699" spans="1:7" ht="15" hidden="1" customHeight="1" x14ac:dyDescent="0.2">
      <c r="A699" s="100" t="s">
        <v>234</v>
      </c>
      <c r="B699" s="95" t="s">
        <v>32</v>
      </c>
      <c r="C699" s="95" t="s">
        <v>33</v>
      </c>
      <c r="D699" s="95" t="str">
        <f t="shared" si="24"/>
        <v>Bereich_4_24422_MSG_Al</v>
      </c>
      <c r="E699" s="96">
        <v>14.9</v>
      </c>
      <c r="F699" s="111"/>
      <c r="G699" s="91" t="str">
        <f t="shared" si="21"/>
        <v>Metallschutzgasschweißen Metallaktivgas (MAG), Metallinertgas (MIG) - Werkstoff Aluminium (Al) [Fachkraft]</v>
      </c>
    </row>
    <row r="700" spans="1:7" ht="15" hidden="1" customHeight="1" x14ac:dyDescent="0.2">
      <c r="A700" s="100" t="s">
        <v>234</v>
      </c>
      <c r="B700" s="95" t="s">
        <v>34</v>
      </c>
      <c r="C700" s="95" t="s">
        <v>35</v>
      </c>
      <c r="D700" s="95" t="str">
        <f t="shared" si="24"/>
        <v>Bereich_4_24422_B</v>
      </c>
      <c r="E700" s="96">
        <v>12.3</v>
      </c>
      <c r="F700" s="111"/>
      <c r="G700" s="91" t="str">
        <f t="shared" si="21"/>
        <v>Brennschneiden [Fachkraft]</v>
      </c>
    </row>
    <row r="701" spans="1:7" ht="15" hidden="1" customHeight="1" x14ac:dyDescent="0.2">
      <c r="A701" s="100" t="s">
        <v>234</v>
      </c>
      <c r="B701" s="95" t="s">
        <v>207</v>
      </c>
      <c r="C701" s="95" t="s">
        <v>208</v>
      </c>
      <c r="D701" s="95" t="str">
        <f t="shared" si="24"/>
        <v>Bereich_4_24422_S</v>
      </c>
      <c r="E701" s="96">
        <v>12.62</v>
      </c>
      <c r="F701" s="111"/>
      <c r="G701" s="91" t="str">
        <f t="shared" si="21"/>
        <v>Sonstige Verfahren der Schweiß-, Verbindungstechnik [Fachkraft]</v>
      </c>
    </row>
    <row r="702" spans="1:7" ht="15" hidden="1" customHeight="1" x14ac:dyDescent="0.2">
      <c r="A702" s="100" t="s">
        <v>234</v>
      </c>
      <c r="B702" s="95" t="s">
        <v>38</v>
      </c>
      <c r="C702" s="95" t="s">
        <v>39</v>
      </c>
      <c r="D702" s="95" t="str">
        <f t="shared" si="24"/>
        <v>Bereich_4_2442 - Berufsgattung 3 oder 4</v>
      </c>
      <c r="E702" s="96">
        <v>14.59</v>
      </c>
      <c r="F702" s="111"/>
      <c r="G702" s="91" t="str">
        <f t="shared" si="21"/>
        <v>Schweiß-, Verbindungstechnik [Spezialist oder Experte]</v>
      </c>
    </row>
    <row r="703" spans="1:7" ht="15" hidden="1" customHeight="1" x14ac:dyDescent="0.2">
      <c r="A703" s="100" t="s">
        <v>234</v>
      </c>
      <c r="B703" s="95" t="s">
        <v>40</v>
      </c>
      <c r="C703" s="95" t="s">
        <v>41</v>
      </c>
      <c r="D703" s="95" t="str">
        <f t="shared" si="24"/>
        <v>Bereich_4_25 - Berufsgattung 2</v>
      </c>
      <c r="E703" s="96">
        <v>8.1199999999999992</v>
      </c>
      <c r="F703" s="111"/>
      <c r="G703" s="91" t="str">
        <f t="shared" si="21"/>
        <v>Maschinen- und Fahrzeugtechnikberufe [Fachkraft]</v>
      </c>
    </row>
    <row r="704" spans="1:7" ht="15" hidden="1" customHeight="1" x14ac:dyDescent="0.2">
      <c r="A704" s="100" t="s">
        <v>234</v>
      </c>
      <c r="B704" s="95" t="s">
        <v>42</v>
      </c>
      <c r="C704" s="95" t="s">
        <v>43</v>
      </c>
      <c r="D704" s="95" t="str">
        <f t="shared" si="24"/>
        <v>Bereich_4_26 - Berufsgattung 2</v>
      </c>
      <c r="E704" s="96">
        <v>7.15</v>
      </c>
      <c r="F704" s="111"/>
      <c r="G704" s="91" t="str">
        <f t="shared" si="21"/>
        <v>Mechatronik-, Energie- und Elektroberufe [Fachkraft]</v>
      </c>
    </row>
    <row r="705" spans="1:7" ht="15" hidden="1" customHeight="1" x14ac:dyDescent="0.2">
      <c r="A705" s="100" t="s">
        <v>234</v>
      </c>
      <c r="B705" s="95" t="s">
        <v>209</v>
      </c>
      <c r="C705" s="95" t="s">
        <v>210</v>
      </c>
      <c r="D705" s="95" t="str">
        <f t="shared" si="24"/>
        <v>Bereich_4_26 - Berufsgattung 3 oder 4</v>
      </c>
      <c r="E705" s="96">
        <v>7.46</v>
      </c>
      <c r="F705" s="111"/>
      <c r="G705" s="91" t="str">
        <f t="shared" si="21"/>
        <v>Mechatronik-, Energie- und Elektroberufe [Spezialist oder Experte]</v>
      </c>
    </row>
    <row r="706" spans="1:7" ht="15" hidden="1" customHeight="1" x14ac:dyDescent="0.2">
      <c r="A706" s="100" t="s">
        <v>234</v>
      </c>
      <c r="B706" s="95" t="s">
        <v>46</v>
      </c>
      <c r="C706" s="95" t="s">
        <v>47</v>
      </c>
      <c r="D706" s="95" t="str">
        <f t="shared" si="24"/>
        <v>Bereich_4_27 - Berufsgattung 2</v>
      </c>
      <c r="E706" s="96">
        <v>9.32</v>
      </c>
      <c r="F706" s="111"/>
      <c r="G706" s="91" t="str">
        <f t="shared" si="21"/>
        <v>Technisches Zeichnen, Konstruktion, Modellbau [Fachkraft]</v>
      </c>
    </row>
    <row r="707" spans="1:7" ht="15" hidden="1" customHeight="1" x14ac:dyDescent="0.2">
      <c r="A707" s="100" t="s">
        <v>234</v>
      </c>
      <c r="B707" s="95" t="s">
        <v>235</v>
      </c>
      <c r="C707" s="95" t="s">
        <v>236</v>
      </c>
      <c r="D707" s="95" t="str">
        <f t="shared" si="24"/>
        <v>Bereich_4_27 - Berufsgattung 3 oder 4</v>
      </c>
      <c r="E707" s="96">
        <v>10.27</v>
      </c>
      <c r="F707" s="111"/>
      <c r="G707" s="91" t="str">
        <f t="shared" si="21"/>
        <v>Konstruktions- und Gerätebau, technische Qualitätssicherung [Spezialist oder Experte]</v>
      </c>
    </row>
    <row r="708" spans="1:7" ht="15" hidden="1" customHeight="1" x14ac:dyDescent="0.2">
      <c r="A708" s="100" t="s">
        <v>234</v>
      </c>
      <c r="B708" s="95" t="s">
        <v>50</v>
      </c>
      <c r="C708" s="95" t="s">
        <v>51</v>
      </c>
      <c r="D708" s="95" t="str">
        <f t="shared" si="24"/>
        <v>Bereich_4_29 - Berufsgattung 1 oder 2</v>
      </c>
      <c r="E708" s="96">
        <v>4.9800000000000004</v>
      </c>
      <c r="F708" s="111"/>
      <c r="G708" s="91" t="str">
        <f t="shared" si="21"/>
        <v>Lebensmittelherstellung und -verarbeitung [Helfer oder Fachkraft]</v>
      </c>
    </row>
    <row r="709" spans="1:7" ht="15" hidden="1" customHeight="1" x14ac:dyDescent="0.2">
      <c r="A709" s="100" t="s">
        <v>234</v>
      </c>
      <c r="B709" s="95" t="s">
        <v>237</v>
      </c>
      <c r="C709" s="95" t="s">
        <v>212</v>
      </c>
      <c r="D709" s="95" t="str">
        <f t="shared" si="24"/>
        <v>Bereich_4_3 - Berufsgattung 3 oder 4</v>
      </c>
      <c r="E709" s="96">
        <v>7.84</v>
      </c>
      <c r="F709" s="111"/>
      <c r="G709" s="91" t="str">
        <f t="shared" si="21"/>
        <v>Bau, Architektur, Vermessung, Gebäudetechnik [Spezialist oder Experte]</v>
      </c>
    </row>
    <row r="710" spans="1:7" ht="15" hidden="1" customHeight="1" x14ac:dyDescent="0.2">
      <c r="A710" s="100" t="s">
        <v>234</v>
      </c>
      <c r="B710" s="95" t="s">
        <v>52</v>
      </c>
      <c r="C710" s="95" t="s">
        <v>53</v>
      </c>
      <c r="D710" s="95" t="str">
        <f t="shared" si="24"/>
        <v>Bereich_4_32 - Berufsgattung 1 oder 2</v>
      </c>
      <c r="E710" s="96">
        <v>6.77</v>
      </c>
      <c r="F710" s="111"/>
      <c r="G710" s="91" t="str">
        <f t="shared" si="21"/>
        <v>Hoch- und Tiefbauberufe [Helfer oder Fachkraft]</v>
      </c>
    </row>
    <row r="711" spans="1:7" ht="15" hidden="1" customHeight="1" x14ac:dyDescent="0.2">
      <c r="A711" s="100" t="s">
        <v>234</v>
      </c>
      <c r="B711" s="95" t="s">
        <v>54</v>
      </c>
      <c r="C711" s="95" t="s">
        <v>55</v>
      </c>
      <c r="D711" s="95" t="str">
        <f t="shared" si="24"/>
        <v>Bereich_4_33 - Berufsgattung 1 oder 2</v>
      </c>
      <c r="E711" s="96">
        <v>5.21</v>
      </c>
      <c r="F711" s="111"/>
      <c r="G711" s="91" t="str">
        <f t="shared" si="21"/>
        <v>(Innen-) Ausbauberufe [Helfer oder Fachkraft]</v>
      </c>
    </row>
    <row r="712" spans="1:7" ht="15" hidden="1" customHeight="1" x14ac:dyDescent="0.2">
      <c r="A712" s="100" t="s">
        <v>234</v>
      </c>
      <c r="B712" s="95" t="s">
        <v>56</v>
      </c>
      <c r="C712" s="95" t="s">
        <v>57</v>
      </c>
      <c r="D712" s="95" t="str">
        <f t="shared" si="24"/>
        <v>Bereich_4_34 - Berufsgattung 2</v>
      </c>
      <c r="E712" s="96">
        <v>6.95</v>
      </c>
      <c r="F712" s="111"/>
      <c r="G712" s="91" t="str">
        <f t="shared" si="21"/>
        <v>Gebäudetechnik und versorgungstechnische Berufe [Fachkraft]</v>
      </c>
    </row>
    <row r="713" spans="1:7" ht="15" hidden="1" customHeight="1" x14ac:dyDescent="0.2">
      <c r="A713" s="100" t="s">
        <v>234</v>
      </c>
      <c r="B713" s="95" t="s">
        <v>214</v>
      </c>
      <c r="C713" s="95" t="s">
        <v>215</v>
      </c>
      <c r="D713" s="95" t="str">
        <f t="shared" si="24"/>
        <v>Bereich_4_41 - Berufsgattung 1 oder 2</v>
      </c>
      <c r="E713" s="96">
        <v>12.12</v>
      </c>
      <c r="F713" s="111"/>
      <c r="G713" s="91" t="str">
        <f t="shared" si="21"/>
        <v>Mathematik-, Biologie-, Physikberufe [Helfer oder Fachkraft]</v>
      </c>
    </row>
    <row r="714" spans="1:7" ht="15" hidden="1" customHeight="1" x14ac:dyDescent="0.2">
      <c r="A714" s="100" t="s">
        <v>234</v>
      </c>
      <c r="B714" s="95" t="s">
        <v>216</v>
      </c>
      <c r="C714" s="95" t="s">
        <v>217</v>
      </c>
      <c r="D714" s="95" t="str">
        <f t="shared" si="24"/>
        <v>Bereich_4_41 - Berufsgattung 3 oder 4</v>
      </c>
      <c r="E714" s="96">
        <v>12.12</v>
      </c>
      <c r="F714" s="111"/>
      <c r="G714" s="91" t="str">
        <f t="shared" si="21"/>
        <v>Mathematik-, Biologie-, Physikberufe [Spezialist oder Experte]</v>
      </c>
    </row>
    <row r="715" spans="1:7" ht="15" hidden="1" customHeight="1" x14ac:dyDescent="0.2">
      <c r="A715" s="100" t="s">
        <v>234</v>
      </c>
      <c r="B715" s="95" t="s">
        <v>218</v>
      </c>
      <c r="C715" s="95" t="s">
        <v>219</v>
      </c>
      <c r="D715" s="95" t="str">
        <f t="shared" si="24"/>
        <v>Bereich_4_42 - Berufsgattung 3 oder 4</v>
      </c>
      <c r="E715" s="96">
        <v>8.19</v>
      </c>
      <c r="F715" s="111"/>
      <c r="G715" s="91" t="str">
        <f t="shared" si="21"/>
        <v>Geologie-, Geographie-, Umweltschutzberufe [Spezialist oder Experte]</v>
      </c>
    </row>
    <row r="716" spans="1:7" ht="15" hidden="1" customHeight="1" x14ac:dyDescent="0.2">
      <c r="A716" s="100" t="s">
        <v>234</v>
      </c>
      <c r="B716" s="95" t="s">
        <v>62</v>
      </c>
      <c r="C716" s="95" t="s">
        <v>63</v>
      </c>
      <c r="D716" s="95" t="str">
        <f t="shared" si="24"/>
        <v>Bereich_4_43 - Berufsgattung 2</v>
      </c>
      <c r="E716" s="96">
        <v>8.7799999999999994</v>
      </c>
      <c r="F716" s="111"/>
      <c r="G716" s="91" t="str">
        <f t="shared" si="21"/>
        <v>Informatik und andere IKT-Berufe [Fachkraft]</v>
      </c>
    </row>
    <row r="717" spans="1:7" ht="15" hidden="1" customHeight="1" x14ac:dyDescent="0.2">
      <c r="A717" s="100" t="s">
        <v>234</v>
      </c>
      <c r="B717" s="95" t="s">
        <v>64</v>
      </c>
      <c r="C717" s="95" t="s">
        <v>65</v>
      </c>
      <c r="D717" s="95" t="str">
        <f t="shared" si="24"/>
        <v>Bereich_4_43 - Berufsgattung 3</v>
      </c>
      <c r="E717" s="96">
        <v>9.86</v>
      </c>
      <c r="F717" s="111"/>
      <c r="G717" s="91" t="str">
        <f t="shared" si="21"/>
        <v>Informatik und andere IKT-Berufe [Spezialist]</v>
      </c>
    </row>
    <row r="718" spans="1:7" ht="15" hidden="1" customHeight="1" x14ac:dyDescent="0.2">
      <c r="A718" s="100" t="s">
        <v>234</v>
      </c>
      <c r="B718" s="95" t="s">
        <v>66</v>
      </c>
      <c r="C718" s="95" t="s">
        <v>67</v>
      </c>
      <c r="D718" s="95" t="str">
        <f t="shared" si="24"/>
        <v>Bereich_4_43 - Berufsgattung 4</v>
      </c>
      <c r="E718" s="96">
        <v>11.11</v>
      </c>
      <c r="F718" s="111"/>
      <c r="G718" s="91" t="str">
        <f t="shared" si="21"/>
        <v>Informatik und andere IKT-Berufe [Experte]</v>
      </c>
    </row>
    <row r="719" spans="1:7" ht="15" hidden="1" customHeight="1" x14ac:dyDescent="0.2">
      <c r="A719" s="100" t="s">
        <v>234</v>
      </c>
      <c r="B719" s="95" t="s">
        <v>68</v>
      </c>
      <c r="C719" s="95" t="s">
        <v>69</v>
      </c>
      <c r="D719" s="95" t="str">
        <f t="shared" si="24"/>
        <v>Bereich_4_51 - Berufsgattung 1 oder 2</v>
      </c>
      <c r="E719" s="96">
        <v>6.44</v>
      </c>
      <c r="F719" s="111"/>
      <c r="G719" s="91" t="str">
        <f t="shared" ref="G719:G782" si="25">C719</f>
        <v>Verkehr, Logistik (außer Fahrzeugführung) [Helfer oder Fachkraft]</v>
      </c>
    </row>
    <row r="720" spans="1:7" ht="15" hidden="1" customHeight="1" x14ac:dyDescent="0.2">
      <c r="A720" s="100" t="s">
        <v>234</v>
      </c>
      <c r="B720" s="95" t="s">
        <v>70</v>
      </c>
      <c r="C720" s="95" t="s">
        <v>71</v>
      </c>
      <c r="D720" s="95" t="str">
        <f t="shared" si="24"/>
        <v>Bereich_4_51 - Berufsgattung 3</v>
      </c>
      <c r="E720" s="96">
        <v>8.18</v>
      </c>
      <c r="F720" s="111"/>
      <c r="G720" s="91" t="str">
        <f t="shared" si="25"/>
        <v xml:space="preserve">Verkehr, Logistik (außer Fahrzeugführung) [Spezialist] </v>
      </c>
    </row>
    <row r="721" spans="1:7" ht="15" hidden="1" customHeight="1" x14ac:dyDescent="0.2">
      <c r="A721" s="100" t="s">
        <v>234</v>
      </c>
      <c r="B721" s="95" t="s">
        <v>238</v>
      </c>
      <c r="C721" s="95" t="s">
        <v>239</v>
      </c>
      <c r="D721" s="95" t="str">
        <f t="shared" si="24"/>
        <v>Bereich_4_5220 - Berufsgattung 2</v>
      </c>
      <c r="E721" s="96">
        <v>13.24</v>
      </c>
      <c r="F721" s="111"/>
      <c r="G721" s="91" t="str">
        <f t="shared" si="25"/>
        <v>Triebfahrzeugführer Eisenbahnverkehr [Fachkraft]</v>
      </c>
    </row>
    <row r="722" spans="1:7" ht="15" hidden="1" customHeight="1" x14ac:dyDescent="0.2">
      <c r="A722" s="100" t="s">
        <v>234</v>
      </c>
      <c r="B722" s="95" t="s">
        <v>72</v>
      </c>
      <c r="C722" s="95" t="s">
        <v>73</v>
      </c>
      <c r="D722" s="95" t="str">
        <f t="shared" si="24"/>
        <v>Bereich_4_5252 - Berufsgattung 2</v>
      </c>
      <c r="E722" s="96">
        <v>11.94</v>
      </c>
      <c r="F722" s="111"/>
      <c r="G722" s="91" t="str">
        <f t="shared" si="25"/>
        <v>Führer von Erdbewegungs- und verwandten Maschinen [Fachkraft]</v>
      </c>
    </row>
    <row r="723" spans="1:7" ht="15" hidden="1" customHeight="1" x14ac:dyDescent="0.2">
      <c r="A723" s="100" t="s">
        <v>234</v>
      </c>
      <c r="B723" s="95" t="s">
        <v>74</v>
      </c>
      <c r="C723" s="95" t="s">
        <v>75</v>
      </c>
      <c r="D723" s="95" t="str">
        <f t="shared" si="24"/>
        <v>Bereich_4_5253 - Berufsgattung 1</v>
      </c>
      <c r="E723" s="96">
        <v>8.9499999999999993</v>
      </c>
      <c r="F723" s="111"/>
      <c r="G723" s="91" t="str">
        <f t="shared" si="25"/>
        <v>Kranführer, Bediener Hebeeinrichtungen [Helfer]</v>
      </c>
    </row>
    <row r="724" spans="1:7" ht="15" hidden="1" customHeight="1" x14ac:dyDescent="0.2">
      <c r="A724" s="100" t="s">
        <v>234</v>
      </c>
      <c r="B724" s="95" t="s">
        <v>76</v>
      </c>
      <c r="C724" s="95" t="s">
        <v>77</v>
      </c>
      <c r="D724" s="95" t="str">
        <f t="shared" si="24"/>
        <v>Bereich_4_5253 - Berufsgattung 2</v>
      </c>
      <c r="E724" s="96">
        <v>13.47</v>
      </c>
      <c r="F724" s="111"/>
      <c r="G724" s="91" t="str">
        <f t="shared" si="25"/>
        <v>Kranführer, Bediener Hebeeinrichtungen [Fachkraft]</v>
      </c>
    </row>
    <row r="725" spans="1:7" ht="15" hidden="1" customHeight="1" x14ac:dyDescent="0.2">
      <c r="A725" s="100" t="s">
        <v>234</v>
      </c>
      <c r="B725" s="95" t="s">
        <v>78</v>
      </c>
      <c r="C725" s="95" t="s">
        <v>79</v>
      </c>
      <c r="D725" s="95" t="str">
        <f t="shared" si="24"/>
        <v>Bereich_4_53 - Berufsgattung 2</v>
      </c>
      <c r="E725" s="96">
        <v>7.96</v>
      </c>
      <c r="F725" s="111"/>
      <c r="G725" s="91" t="str">
        <f t="shared" si="25"/>
        <v>Schutz-, Sicherheits-, Überwachungsberufe [Fachkraft]</v>
      </c>
    </row>
    <row r="726" spans="1:7" ht="15" hidden="1" customHeight="1" x14ac:dyDescent="0.2">
      <c r="A726" s="100" t="s">
        <v>234</v>
      </c>
      <c r="B726" s="95" t="s">
        <v>82</v>
      </c>
      <c r="C726" s="95" t="s">
        <v>83</v>
      </c>
      <c r="D726" s="95" t="str">
        <f t="shared" si="24"/>
        <v>Bereich_4_54 - Berufsgattung 1 oder 2</v>
      </c>
      <c r="E726" s="96">
        <v>5.13</v>
      </c>
      <c r="F726" s="111"/>
      <c r="G726" s="91" t="str">
        <f t="shared" si="25"/>
        <v>Reinigungsberufe [Helfer oder Fachkraft]</v>
      </c>
    </row>
    <row r="727" spans="1:7" ht="15" hidden="1" customHeight="1" x14ac:dyDescent="0.2">
      <c r="A727" s="100" t="s">
        <v>234</v>
      </c>
      <c r="B727" s="95" t="s">
        <v>84</v>
      </c>
      <c r="C727" s="95" t="s">
        <v>85</v>
      </c>
      <c r="D727" s="95" t="str">
        <f t="shared" si="24"/>
        <v>Bereich_4_61 - Berufsgattung 2</v>
      </c>
      <c r="E727" s="96">
        <v>5.89</v>
      </c>
      <c r="F727" s="111"/>
      <c r="G727" s="91" t="str">
        <f t="shared" si="25"/>
        <v>Einkaufs-, Vertriebs- und Handelsberufe [Fachkraft]</v>
      </c>
    </row>
    <row r="728" spans="1:7" ht="15" hidden="1" customHeight="1" x14ac:dyDescent="0.2">
      <c r="A728" s="100" t="s">
        <v>234</v>
      </c>
      <c r="B728" s="95" t="s">
        <v>220</v>
      </c>
      <c r="C728" s="95" t="s">
        <v>221</v>
      </c>
      <c r="D728" s="95" t="str">
        <f t="shared" si="24"/>
        <v>Bereich_4_61 - Berufsgattung 3 oder 4</v>
      </c>
      <c r="E728" s="96">
        <v>6.89</v>
      </c>
      <c r="F728" s="111"/>
      <c r="G728" s="91" t="str">
        <f t="shared" si="25"/>
        <v>Einkaufs-, Vertriebs- und Handelsberufe [Spezialist oder Experte]</v>
      </c>
    </row>
    <row r="729" spans="1:7" ht="15" hidden="1" customHeight="1" x14ac:dyDescent="0.2">
      <c r="A729" s="100" t="s">
        <v>234</v>
      </c>
      <c r="B729" s="95" t="s">
        <v>88</v>
      </c>
      <c r="C729" s="95" t="s">
        <v>89</v>
      </c>
      <c r="D729" s="95" t="str">
        <f t="shared" si="24"/>
        <v>Bereich_4_62 - Berufsgattung 1 oder 2</v>
      </c>
      <c r="E729" s="96">
        <v>5.14</v>
      </c>
      <c r="F729" s="111"/>
      <c r="G729" s="91" t="str">
        <f t="shared" si="25"/>
        <v>Verkaufsberufe [Helfer oder Fachkraft]</v>
      </c>
    </row>
    <row r="730" spans="1:7" ht="15" hidden="1" customHeight="1" x14ac:dyDescent="0.2">
      <c r="A730" s="100" t="s">
        <v>234</v>
      </c>
      <c r="B730" s="95" t="s">
        <v>90</v>
      </c>
      <c r="C730" s="95" t="s">
        <v>91</v>
      </c>
      <c r="D730" s="95" t="str">
        <f t="shared" si="24"/>
        <v>Bereich_4_63 - Berufsgattung 1 oder 2</v>
      </c>
      <c r="E730" s="96">
        <v>4.8899999999999997</v>
      </c>
      <c r="F730" s="111"/>
      <c r="G730" s="91" t="str">
        <f t="shared" si="25"/>
        <v>Tourismus-, Hotel- und Gaststättenberufe [Helfer oder Fachkraft]</v>
      </c>
    </row>
    <row r="731" spans="1:7" ht="15" hidden="1" customHeight="1" x14ac:dyDescent="0.2">
      <c r="A731" s="100" t="s">
        <v>234</v>
      </c>
      <c r="B731" s="95" t="s">
        <v>161</v>
      </c>
      <c r="C731" s="95" t="s">
        <v>162</v>
      </c>
      <c r="D731" s="95" t="str">
        <f t="shared" si="24"/>
        <v>Bereich_4_63 - Berufsgattung 3 oder 4</v>
      </c>
      <c r="E731" s="96">
        <v>6.29</v>
      </c>
      <c r="F731" s="111"/>
      <c r="G731" s="91" t="str">
        <f t="shared" si="25"/>
        <v>Tourismus-, Hotel- und Gaststättenberufe [Spezialist oder Experte]</v>
      </c>
    </row>
    <row r="732" spans="1:7" ht="15" hidden="1" customHeight="1" x14ac:dyDescent="0.2">
      <c r="A732" s="100" t="s">
        <v>234</v>
      </c>
      <c r="B732" s="95" t="s">
        <v>92</v>
      </c>
      <c r="C732" s="95" t="s">
        <v>93</v>
      </c>
      <c r="D732" s="95" t="str">
        <f t="shared" si="24"/>
        <v>Bereich_4_71 - Berufsgattung 1 oder 2</v>
      </c>
      <c r="E732" s="96">
        <v>5.36</v>
      </c>
      <c r="F732" s="111"/>
      <c r="G732" s="91" t="str">
        <f t="shared" si="25"/>
        <v>Unternehmensorganisation, -strategie, Büro und Sekretariat [Helfer oder Fachkraft]</v>
      </c>
    </row>
    <row r="733" spans="1:7" ht="15" hidden="1" customHeight="1" x14ac:dyDescent="0.2">
      <c r="A733" s="100" t="s">
        <v>234</v>
      </c>
      <c r="B733" s="95" t="s">
        <v>94</v>
      </c>
      <c r="C733" s="95" t="s">
        <v>95</v>
      </c>
      <c r="D733" s="95" t="str">
        <f t="shared" si="24"/>
        <v>Bereich_4_71 - Berufsgattung 3</v>
      </c>
      <c r="E733" s="96">
        <v>6.89</v>
      </c>
      <c r="F733" s="111"/>
      <c r="G733" s="91" t="str">
        <f t="shared" si="25"/>
        <v>Unternehmensorganisation, -strategie, Büro und Sekretariat [Spezialist]</v>
      </c>
    </row>
    <row r="734" spans="1:7" ht="15" hidden="1" customHeight="1" x14ac:dyDescent="0.2">
      <c r="A734" s="100" t="s">
        <v>234</v>
      </c>
      <c r="B734" s="95" t="s">
        <v>96</v>
      </c>
      <c r="C734" s="95" t="s">
        <v>97</v>
      </c>
      <c r="D734" s="95" t="str">
        <f t="shared" si="24"/>
        <v>Bereich_4_71 - Berufsgattung 4</v>
      </c>
      <c r="E734" s="96">
        <v>7.07</v>
      </c>
      <c r="F734" s="111"/>
      <c r="G734" s="91" t="str">
        <f t="shared" si="25"/>
        <v>Unternehmensorganisation, -strategie, Büro und Sekretariat [Experte]</v>
      </c>
    </row>
    <row r="735" spans="1:7" ht="15" hidden="1" customHeight="1" x14ac:dyDescent="0.2">
      <c r="A735" s="100" t="s">
        <v>234</v>
      </c>
      <c r="B735" s="95" t="s">
        <v>98</v>
      </c>
      <c r="C735" s="95" t="s">
        <v>99</v>
      </c>
      <c r="D735" s="95" t="str">
        <f t="shared" si="24"/>
        <v>Bereich_4_715 - Berufsgattung 2</v>
      </c>
      <c r="E735" s="96">
        <v>6.12</v>
      </c>
      <c r="F735" s="111"/>
      <c r="G735" s="91" t="str">
        <f t="shared" si="25"/>
        <v>Personalwesen und -dienstleistung [Fachkraft]</v>
      </c>
    </row>
    <row r="736" spans="1:7" ht="15" hidden="1" customHeight="1" x14ac:dyDescent="0.2">
      <c r="A736" s="100" t="s">
        <v>234</v>
      </c>
      <c r="B736" s="95" t="s">
        <v>100</v>
      </c>
      <c r="C736" s="95" t="s">
        <v>101</v>
      </c>
      <c r="D736" s="95" t="str">
        <f t="shared" si="24"/>
        <v>Bereich_4_72 - Berufsgattung 2</v>
      </c>
      <c r="E736" s="96">
        <v>6.36</v>
      </c>
      <c r="F736" s="111"/>
      <c r="G736" s="91" t="str">
        <f t="shared" si="25"/>
        <v>Finanzdienstleistungen, Rechnungswesen, Steuerberatung [Fachkraft]</v>
      </c>
    </row>
    <row r="737" spans="1:7" ht="15" hidden="1" customHeight="1" x14ac:dyDescent="0.2">
      <c r="A737" s="100" t="s">
        <v>234</v>
      </c>
      <c r="B737" s="95" t="s">
        <v>222</v>
      </c>
      <c r="C737" s="95" t="s">
        <v>223</v>
      </c>
      <c r="D737" s="95" t="str">
        <f t="shared" si="24"/>
        <v>Bereich_4_72 - Berufsgattung 3 oder 4</v>
      </c>
      <c r="E737" s="96">
        <v>6.66</v>
      </c>
      <c r="F737" s="111"/>
      <c r="G737" s="91" t="str">
        <f t="shared" si="25"/>
        <v>Finanzdienstleistungen, Rechnungswesen, Steuerberatung [Spezialist oder Experte]</v>
      </c>
    </row>
    <row r="738" spans="1:7" ht="15" hidden="1" customHeight="1" x14ac:dyDescent="0.2">
      <c r="A738" s="100" t="s">
        <v>234</v>
      </c>
      <c r="B738" s="95" t="s">
        <v>104</v>
      </c>
      <c r="C738" s="95" t="s">
        <v>105</v>
      </c>
      <c r="D738" s="95" t="str">
        <f t="shared" si="24"/>
        <v>Bereich_4_73 - Berufsgattung 1 oder 2</v>
      </c>
      <c r="E738" s="96">
        <v>5.84</v>
      </c>
      <c r="F738" s="111"/>
      <c r="G738" s="91" t="str">
        <f t="shared" si="25"/>
        <v>Berufe in Recht und Verwaltung [Helfer oder Fachkraft]</v>
      </c>
    </row>
    <row r="739" spans="1:7" ht="15" hidden="1" customHeight="1" x14ac:dyDescent="0.2">
      <c r="A739" s="100" t="s">
        <v>234</v>
      </c>
      <c r="B739" s="95" t="s">
        <v>163</v>
      </c>
      <c r="C739" s="95" t="s">
        <v>164</v>
      </c>
      <c r="D739" s="95" t="str">
        <f t="shared" si="24"/>
        <v>Bereich_4_73 - Berufsgattung 3 oder 4</v>
      </c>
      <c r="E739" s="96">
        <v>7.21</v>
      </c>
      <c r="F739" s="111"/>
      <c r="G739" s="91" t="str">
        <f t="shared" si="25"/>
        <v>Berufe in Recht und Verwaltung [Spezialist oder Experte]</v>
      </c>
    </row>
    <row r="740" spans="1:7" ht="15" hidden="1" customHeight="1" x14ac:dyDescent="0.2">
      <c r="A740" s="100" t="s">
        <v>234</v>
      </c>
      <c r="B740" s="95" t="s">
        <v>108</v>
      </c>
      <c r="C740" s="95" t="s">
        <v>109</v>
      </c>
      <c r="D740" s="95" t="str">
        <f t="shared" si="24"/>
        <v>Bereich_4_81 - Berufsgattung 1 oder 2</v>
      </c>
      <c r="E740" s="96">
        <v>5.61</v>
      </c>
      <c r="F740" s="111"/>
      <c r="G740" s="91" t="str">
        <f t="shared" si="25"/>
        <v>Medizinische Gesundheitsberufe [Helfer oder Fachkraft]</v>
      </c>
    </row>
    <row r="741" spans="1:7" ht="15" hidden="1" customHeight="1" x14ac:dyDescent="0.2">
      <c r="A741" s="100" t="s">
        <v>234</v>
      </c>
      <c r="B741" s="95" t="s">
        <v>110</v>
      </c>
      <c r="C741" s="95" t="s">
        <v>111</v>
      </c>
      <c r="D741" s="95" t="str">
        <f t="shared" si="24"/>
        <v>Bereich_4_81 - Berufsgattung 3</v>
      </c>
      <c r="E741" s="96">
        <v>6.2</v>
      </c>
      <c r="F741" s="111"/>
      <c r="G741" s="91" t="str">
        <f t="shared" si="25"/>
        <v>Medizinische Gesundheitsberufe [Spezialist]</v>
      </c>
    </row>
    <row r="742" spans="1:7" ht="15" hidden="1" customHeight="1" x14ac:dyDescent="0.2">
      <c r="A742" s="100" t="s">
        <v>234</v>
      </c>
      <c r="B742" s="95" t="s">
        <v>112</v>
      </c>
      <c r="C742" s="95" t="s">
        <v>113</v>
      </c>
      <c r="D742" s="95" t="str">
        <f t="shared" si="24"/>
        <v>Bereich_4_81 - Berufsgattung 4</v>
      </c>
      <c r="E742" s="96">
        <v>6.73</v>
      </c>
      <c r="F742" s="111"/>
      <c r="G742" s="91" t="str">
        <f t="shared" si="25"/>
        <v>Medizinische Gesundheitsberufe [Experte]</v>
      </c>
    </row>
    <row r="743" spans="1:7" ht="15" hidden="1" customHeight="1" x14ac:dyDescent="0.2">
      <c r="A743" s="100" t="s">
        <v>234</v>
      </c>
      <c r="B743" s="95" t="s">
        <v>224</v>
      </c>
      <c r="C743" s="95" t="s">
        <v>225</v>
      </c>
      <c r="D743" s="95" t="str">
        <f t="shared" si="24"/>
        <v>Bereich_4_82 - Berufsgattung 2</v>
      </c>
      <c r="E743" s="96">
        <v>6.21</v>
      </c>
      <c r="F743" s="111"/>
      <c r="G743" s="91" t="str">
        <f t="shared" si="25"/>
        <v>Nichtmedizinische Gesundheitsberufe, Körperpflege, Medizintechnik [Fachkraft]</v>
      </c>
    </row>
    <row r="744" spans="1:7" ht="15" hidden="1" customHeight="1" x14ac:dyDescent="0.2">
      <c r="A744" s="100" t="s">
        <v>234</v>
      </c>
      <c r="B744" s="95" t="s">
        <v>118</v>
      </c>
      <c r="C744" s="95" t="s">
        <v>119</v>
      </c>
      <c r="D744" s="95" t="str">
        <f t="shared" si="24"/>
        <v>Bereich_4_82 - Berufsgattung 3 oder 4</v>
      </c>
      <c r="E744" s="96">
        <v>5.8</v>
      </c>
      <c r="F744" s="111"/>
      <c r="G744" s="91" t="str">
        <f t="shared" si="25"/>
        <v>Nichtmedizinische Gesundheitsberufe, Körperpflege, Medizintechnik [Spezialist oder Experte]</v>
      </c>
    </row>
    <row r="745" spans="1:7" ht="15" hidden="1" customHeight="1" x14ac:dyDescent="0.2">
      <c r="A745" s="100" t="s">
        <v>234</v>
      </c>
      <c r="B745" s="95" t="s">
        <v>226</v>
      </c>
      <c r="C745" s="95" t="s">
        <v>117</v>
      </c>
      <c r="D745" s="95" t="str">
        <f t="shared" si="24"/>
        <v>Bereich_4_821 - Berufsgattung 1 oder 2</v>
      </c>
      <c r="E745" s="96">
        <v>5.37</v>
      </c>
      <c r="F745" s="111"/>
      <c r="G745" s="91" t="str">
        <f t="shared" si="25"/>
        <v>Altenpflege [Helfer oder Fachkraft]</v>
      </c>
    </row>
    <row r="746" spans="1:7" ht="15" hidden="1" customHeight="1" x14ac:dyDescent="0.2">
      <c r="A746" s="100" t="s">
        <v>234</v>
      </c>
      <c r="B746" s="95" t="s">
        <v>120</v>
      </c>
      <c r="C746" s="95" t="s">
        <v>121</v>
      </c>
      <c r="D746" s="95" t="str">
        <f t="shared" si="24"/>
        <v>Bereich_4_831 - Berufsgattung 1 oder 2</v>
      </c>
      <c r="E746" s="96">
        <v>5.26</v>
      </c>
      <c r="F746" s="111"/>
      <c r="G746" s="91" t="str">
        <f t="shared" si="25"/>
        <v>Erziehung, Sozialarbeit, Heilerziehungspflege [Helfer oder Fachkraft]</v>
      </c>
    </row>
    <row r="747" spans="1:7" ht="15" hidden="1" customHeight="1" x14ac:dyDescent="0.2">
      <c r="A747" s="100" t="s">
        <v>234</v>
      </c>
      <c r="B747" s="95" t="s">
        <v>165</v>
      </c>
      <c r="C747" s="95" t="s">
        <v>166</v>
      </c>
      <c r="D747" s="95" t="str">
        <f t="shared" si="24"/>
        <v>Bereich_4_831 - Berufsgattung 3 oder 4</v>
      </c>
      <c r="E747" s="96">
        <v>6.34</v>
      </c>
      <c r="F747" s="111"/>
      <c r="G747" s="91" t="str">
        <f t="shared" si="25"/>
        <v>Erziehung, Sozialarbeit, Heilerziehungspflege [Spezialist oder Experte]</v>
      </c>
    </row>
    <row r="748" spans="1:7" ht="15" hidden="1" customHeight="1" x14ac:dyDescent="0.2">
      <c r="A748" s="100" t="s">
        <v>234</v>
      </c>
      <c r="B748" s="95" t="s">
        <v>122</v>
      </c>
      <c r="C748" s="95" t="s">
        <v>123</v>
      </c>
      <c r="D748" s="95" t="str">
        <f t="shared" ref="D748:D812" si="26">CONCATENATE(A748,B748)</f>
        <v>Bereich_4_832 - Berufsgattung 1 oder 2</v>
      </c>
      <c r="E748" s="96">
        <v>4.6900000000000004</v>
      </c>
      <c r="F748" s="111"/>
      <c r="G748" s="91" t="str">
        <f t="shared" si="25"/>
        <v>Hauswirtschaft [Helfer oder Fachkraft]</v>
      </c>
    </row>
    <row r="749" spans="1:7" ht="15" hidden="1" customHeight="1" x14ac:dyDescent="0.2">
      <c r="A749" s="100" t="s">
        <v>234</v>
      </c>
      <c r="B749" s="95" t="s">
        <v>124</v>
      </c>
      <c r="C749" s="95" t="s">
        <v>125</v>
      </c>
      <c r="D749" s="95" t="str">
        <f t="shared" si="26"/>
        <v>Bereich_4_84 - Berufsgattung 3</v>
      </c>
      <c r="E749" s="96">
        <v>6.77</v>
      </c>
      <c r="F749" s="111"/>
      <c r="G749" s="91" t="str">
        <f t="shared" si="25"/>
        <v>Lehrende und ausbildende Berufe [Spezialist]</v>
      </c>
    </row>
    <row r="750" spans="1:7" ht="15" hidden="1" customHeight="1" x14ac:dyDescent="0.2">
      <c r="A750" s="100" t="s">
        <v>234</v>
      </c>
      <c r="B750" s="95" t="s">
        <v>126</v>
      </c>
      <c r="C750" s="95" t="s">
        <v>127</v>
      </c>
      <c r="D750" s="95" t="str">
        <f t="shared" si="26"/>
        <v>Bereich_4_84513 - Berufsgattung 3</v>
      </c>
      <c r="E750" s="96">
        <v>13.59</v>
      </c>
      <c r="F750" s="111"/>
      <c r="G750" s="91" t="str">
        <f t="shared" si="25"/>
        <v>Fahrlehrer [Spezialist]</v>
      </c>
    </row>
    <row r="751" spans="1:7" ht="15" hidden="1" customHeight="1" x14ac:dyDescent="0.2">
      <c r="A751" s="100" t="s">
        <v>234</v>
      </c>
      <c r="B751" s="95" t="s">
        <v>128</v>
      </c>
      <c r="C751" s="95" t="s">
        <v>129</v>
      </c>
      <c r="D751" s="95" t="str">
        <f t="shared" si="26"/>
        <v>Bereich_4_84 - Berufsgattung 4</v>
      </c>
      <c r="E751" s="96">
        <v>7.09</v>
      </c>
      <c r="F751" s="111"/>
      <c r="G751" s="91" t="str">
        <f t="shared" si="25"/>
        <v>Lehrende und ausbildende Berufe [Experte]</v>
      </c>
    </row>
    <row r="752" spans="1:7" ht="15" hidden="1" customHeight="1" x14ac:dyDescent="0.2">
      <c r="A752" s="100" t="s">
        <v>234</v>
      </c>
      <c r="B752" s="95" t="s">
        <v>130</v>
      </c>
      <c r="C752" s="95" t="s">
        <v>131</v>
      </c>
      <c r="D752" s="95" t="str">
        <f t="shared" si="26"/>
        <v>Bereich_4_92 - Berufsgattung 2</v>
      </c>
      <c r="E752" s="96">
        <v>5.87</v>
      </c>
      <c r="F752" s="111"/>
      <c r="G752" s="91" t="str">
        <f t="shared" si="25"/>
        <v>Werbung, Marketing, kaufmännische und redaktionelle Medienberufe [Fachkraft]</v>
      </c>
    </row>
    <row r="753" spans="1:7" ht="15" hidden="1" customHeight="1" x14ac:dyDescent="0.2">
      <c r="A753" s="100" t="s">
        <v>234</v>
      </c>
      <c r="B753" s="95" t="s">
        <v>227</v>
      </c>
      <c r="C753" s="95" t="s">
        <v>228</v>
      </c>
      <c r="D753" s="95" t="str">
        <f t="shared" si="26"/>
        <v>Bereich_4_92 - Berufsgattung 3 oder 4</v>
      </c>
      <c r="E753" s="96">
        <v>7.51</v>
      </c>
      <c r="F753" s="111"/>
      <c r="G753" s="91" t="str">
        <f t="shared" si="25"/>
        <v>Werbung, Marketing, kaufmännische und redaktionelle Medienberufe [Spezialist oder Experte]</v>
      </c>
    </row>
    <row r="754" spans="1:7" ht="15" hidden="1" customHeight="1" x14ac:dyDescent="0.2">
      <c r="A754" s="100" t="s">
        <v>234</v>
      </c>
      <c r="B754" s="95" t="s">
        <v>229</v>
      </c>
      <c r="C754" s="95" t="s">
        <v>137</v>
      </c>
      <c r="D754" s="95" t="str">
        <f t="shared" si="26"/>
        <v>Bereich_4_00000_BPW</v>
      </c>
      <c r="E754" s="96">
        <v>5.9</v>
      </c>
      <c r="F754" s="111"/>
      <c r="G754" s="91" t="str">
        <f t="shared" si="25"/>
        <v>Berufspraktische Weiterbildung mit mehreren fachlichen Schwerpunkten</v>
      </c>
    </row>
    <row r="755" spans="1:7" ht="15" hidden="1" customHeight="1" x14ac:dyDescent="0.2">
      <c r="A755" s="100" t="s">
        <v>234</v>
      </c>
      <c r="B755" s="95" t="s">
        <v>240</v>
      </c>
      <c r="C755" s="95" t="s">
        <v>241</v>
      </c>
      <c r="D755" s="95" t="str">
        <f t="shared" si="26"/>
        <v>Bereich_4_00000_GK</v>
      </c>
      <c r="E755" s="96">
        <v>5.87</v>
      </c>
      <c r="F755" s="111"/>
      <c r="G755" s="91" t="str">
        <f t="shared" si="25"/>
        <v>Erwerb von Grundkompetenzen</v>
      </c>
    </row>
    <row r="756" spans="1:7" ht="15" hidden="1" customHeight="1" x14ac:dyDescent="0.2">
      <c r="A756" s="100" t="s">
        <v>234</v>
      </c>
      <c r="B756" s="95" t="s">
        <v>230</v>
      </c>
      <c r="C756" s="95" t="s">
        <v>231</v>
      </c>
      <c r="D756" s="95" t="str">
        <f t="shared" si="26"/>
        <v>Bereich_4_00000_HSA</v>
      </c>
      <c r="E756" s="96">
        <v>5.87</v>
      </c>
      <c r="F756" s="111"/>
      <c r="G756" s="91" t="str">
        <f t="shared" si="25"/>
        <v>Erwerb des Hauptschulabschlusses (HSA)</v>
      </c>
    </row>
    <row r="757" spans="1:7" ht="15" hidden="1" customHeight="1" x14ac:dyDescent="0.2">
      <c r="A757" s="100" t="s">
        <v>234</v>
      </c>
      <c r="B757" s="95" t="s">
        <v>242</v>
      </c>
      <c r="C757" s="95" t="s">
        <v>243</v>
      </c>
      <c r="D757" s="95" t="str">
        <f t="shared" si="26"/>
        <v>Bereich_4_00000_Kletterer</v>
      </c>
      <c r="E757" s="96">
        <v>24.47</v>
      </c>
      <c r="F757" s="111"/>
      <c r="G757" s="91" t="str">
        <f t="shared" si="25"/>
        <v>Industrie- bzw. Baumkletterer</v>
      </c>
    </row>
    <row r="758" spans="1:7" ht="15" hidden="1" customHeight="1" x14ac:dyDescent="0.2">
      <c r="A758" s="100" t="s">
        <v>234</v>
      </c>
      <c r="B758" s="95" t="s">
        <v>244</v>
      </c>
      <c r="C758" s="95" t="s">
        <v>245</v>
      </c>
      <c r="D758" s="95" t="str">
        <f t="shared" si="26"/>
        <v>Bereich_4_00000_UBH</v>
      </c>
      <c r="E758" s="96">
        <v>10.89</v>
      </c>
      <c r="F758" s="111"/>
      <c r="G758" s="91" t="str">
        <f t="shared" si="25"/>
        <v>Umschulungsbegleitende Hilfen … [mit und ohne Lernprozessbegleitung]</v>
      </c>
    </row>
    <row r="759" spans="1:7" ht="15" hidden="1" customHeight="1" x14ac:dyDescent="0.2">
      <c r="A759" s="100" t="s">
        <v>234</v>
      </c>
      <c r="B759" s="95" t="s">
        <v>232</v>
      </c>
      <c r="C759" s="95" t="s">
        <v>233</v>
      </c>
      <c r="D759" s="95" t="str">
        <f t="shared" si="26"/>
        <v>Bereich_4_00000_1Hilfe</v>
      </c>
      <c r="E759" s="96">
        <v>5.67</v>
      </c>
      <c r="F759" s="111"/>
      <c r="G759" s="91" t="str">
        <f t="shared" si="25"/>
        <v>Erste Hilfe Lehrgang</v>
      </c>
    </row>
    <row r="760" spans="1:7" ht="15" hidden="1" customHeight="1" x14ac:dyDescent="0.2">
      <c r="A760" s="100" t="s">
        <v>234</v>
      </c>
      <c r="B760" s="95" t="s">
        <v>138</v>
      </c>
      <c r="C760" s="95" t="s">
        <v>139</v>
      </c>
      <c r="D760" s="95" t="str">
        <f t="shared" si="26"/>
        <v>Bereich_4_Schwellenwert - Berufsgattung 1 oder 2</v>
      </c>
      <c r="E760" s="96">
        <v>6</v>
      </c>
      <c r="F760" s="111"/>
      <c r="G760" s="91" t="str">
        <f t="shared" si="25"/>
        <v>Bildungsziele, die nicht den oben genannten Berufsgruppen/-gattungen zugeordnet werden können [Helfer oder Fachkraft]</v>
      </c>
    </row>
    <row r="761" spans="1:7" ht="15" hidden="1" customHeight="1" x14ac:dyDescent="0.2">
      <c r="A761" s="100" t="s">
        <v>234</v>
      </c>
      <c r="B761" s="95" t="s">
        <v>140</v>
      </c>
      <c r="C761" s="95" t="s">
        <v>141</v>
      </c>
      <c r="D761" s="95" t="str">
        <f t="shared" si="26"/>
        <v>Bereich_4_Schwellenwert - Berufsgattung 3 oder 4</v>
      </c>
      <c r="E761" s="96">
        <v>8</v>
      </c>
      <c r="F761" s="111"/>
      <c r="G761" s="91" t="str">
        <f t="shared" si="25"/>
        <v>Bildungsziele, die nicht den oben genannten Berufsgruppen/-gattungen zugeordnet werden können [Spezialist oder Experte]</v>
      </c>
    </row>
    <row r="762" spans="1:7" ht="15" hidden="1" customHeight="1" x14ac:dyDescent="0.2">
      <c r="A762" s="99" t="s">
        <v>247</v>
      </c>
      <c r="B762" s="88" t="s">
        <v>168</v>
      </c>
      <c r="C762" s="88" t="s">
        <v>169</v>
      </c>
      <c r="D762" s="89" t="str">
        <f>CONCATENATE(A762,B762)</f>
        <v>Bereich_5_Bitte auswählen!</v>
      </c>
      <c r="E762" s="90"/>
      <c r="F762" s="111"/>
      <c r="G762" s="91" t="str">
        <f t="shared" si="25"/>
        <v xml:space="preserve"> </v>
      </c>
    </row>
    <row r="763" spans="1:7" ht="15" hidden="1" customHeight="1" x14ac:dyDescent="0.2">
      <c r="A763" s="99" t="s">
        <v>247</v>
      </c>
      <c r="B763" s="89" t="s">
        <v>2</v>
      </c>
      <c r="C763" s="89" t="s">
        <v>3</v>
      </c>
      <c r="D763" s="89" t="str">
        <f t="shared" si="26"/>
        <v>Bereich_5_12 - Berufsgattung 1 oder 2</v>
      </c>
      <c r="E763" s="92">
        <v>6.46</v>
      </c>
      <c r="F763" s="111"/>
      <c r="G763" s="91" t="str">
        <f t="shared" si="25"/>
        <v>Gartenbauberufe, Floristik [Helfer oder Fachkraft]</v>
      </c>
    </row>
    <row r="764" spans="1:7" ht="15" hidden="1" customHeight="1" x14ac:dyDescent="0.2">
      <c r="A764" s="99" t="s">
        <v>247</v>
      </c>
      <c r="B764" s="89" t="s">
        <v>202</v>
      </c>
      <c r="C764" s="89" t="s">
        <v>203</v>
      </c>
      <c r="D764" s="89" t="str">
        <f t="shared" si="26"/>
        <v>Bereich_5_22 - Berufsgattung 1 oder 2</v>
      </c>
      <c r="E764" s="92">
        <v>5.74</v>
      </c>
      <c r="F764" s="111"/>
      <c r="G764" s="91" t="str">
        <f t="shared" si="25"/>
        <v>Kunststoff- und Holzherstellung, -verarbeitung [Helfer oder Fachkraft]</v>
      </c>
    </row>
    <row r="765" spans="1:7" ht="15" hidden="1" customHeight="1" x14ac:dyDescent="0.2">
      <c r="A765" s="99" t="s">
        <v>247</v>
      </c>
      <c r="B765" s="89" t="s">
        <v>6</v>
      </c>
      <c r="C765" s="89" t="s">
        <v>7</v>
      </c>
      <c r="D765" s="89" t="str">
        <f t="shared" si="26"/>
        <v>Bereich_5_232 - Berufsgattung 2</v>
      </c>
      <c r="E765" s="92">
        <v>7.68</v>
      </c>
      <c r="F765" s="111"/>
      <c r="G765" s="91" t="str">
        <f t="shared" si="25"/>
        <v>Technische Mediengestaltung [Fachkraft]</v>
      </c>
    </row>
    <row r="766" spans="1:7" ht="15" hidden="1" customHeight="1" x14ac:dyDescent="0.2">
      <c r="A766" s="99" t="s">
        <v>247</v>
      </c>
      <c r="B766" s="89" t="s">
        <v>204</v>
      </c>
      <c r="C766" s="89" t="s">
        <v>205</v>
      </c>
      <c r="D766" s="89" t="str">
        <f t="shared" si="26"/>
        <v>Bereich_5_232 - Berufsgattung 3 oder 4</v>
      </c>
      <c r="E766" s="92">
        <v>7.84</v>
      </c>
      <c r="F766" s="111"/>
      <c r="G766" s="91" t="str">
        <f t="shared" si="25"/>
        <v>Technische Mediengestaltung [Spezialist oder Experte]</v>
      </c>
    </row>
    <row r="767" spans="1:7" ht="15" hidden="1" customHeight="1" x14ac:dyDescent="0.2">
      <c r="A767" s="99" t="s">
        <v>247</v>
      </c>
      <c r="B767" s="89" t="s">
        <v>10</v>
      </c>
      <c r="C767" s="89" t="s">
        <v>11</v>
      </c>
      <c r="D767" s="89" t="str">
        <f t="shared" si="26"/>
        <v>Bereich_5_24 - Berufsgattung 1</v>
      </c>
      <c r="E767" s="92">
        <v>6.17</v>
      </c>
      <c r="F767" s="111"/>
      <c r="G767" s="91" t="str">
        <f t="shared" si="25"/>
        <v>Metallerzeugung, Metallbearbeitung, Metallbau [Helfer]</v>
      </c>
    </row>
    <row r="768" spans="1:7" ht="15" hidden="1" customHeight="1" x14ac:dyDescent="0.2">
      <c r="A768" s="99" t="s">
        <v>247</v>
      </c>
      <c r="B768" s="89" t="s">
        <v>12</v>
      </c>
      <c r="C768" s="89" t="s">
        <v>13</v>
      </c>
      <c r="D768" s="89" t="str">
        <f t="shared" si="26"/>
        <v>Bereich_5_24 - Berufsgattung 2</v>
      </c>
      <c r="E768" s="92">
        <v>6.81</v>
      </c>
      <c r="F768" s="111"/>
      <c r="G768" s="91" t="str">
        <f t="shared" si="25"/>
        <v>Metallerzeugung, Metallbearbeitung, Metallbau [Fachkraft]</v>
      </c>
    </row>
    <row r="769" spans="1:7" ht="15" hidden="1" customHeight="1" x14ac:dyDescent="0.2">
      <c r="A769" s="99" t="s">
        <v>247</v>
      </c>
      <c r="B769" s="89" t="s">
        <v>14</v>
      </c>
      <c r="C769" s="89" t="s">
        <v>15</v>
      </c>
      <c r="D769" s="89" t="str">
        <f t="shared" si="26"/>
        <v>Bereich_5_242 - Berufsgattung 3</v>
      </c>
      <c r="E769" s="92">
        <v>8.59</v>
      </c>
      <c r="F769" s="111"/>
      <c r="G769" s="91" t="str">
        <f t="shared" si="25"/>
        <v>Spanende Metallbearbeitung [Spezialist]</v>
      </c>
    </row>
    <row r="770" spans="1:7" ht="15" hidden="1" customHeight="1" x14ac:dyDescent="0.2">
      <c r="A770" s="99" t="s">
        <v>247</v>
      </c>
      <c r="B770" s="89">
        <v>24422</v>
      </c>
      <c r="C770" s="89" t="s">
        <v>206</v>
      </c>
      <c r="D770" s="89" t="str">
        <f t="shared" si="26"/>
        <v>Bereich_5_24422</v>
      </c>
      <c r="E770" s="92">
        <v>8.15</v>
      </c>
      <c r="F770" s="111"/>
      <c r="G770" s="91" t="str">
        <f t="shared" si="25"/>
        <v>Schweiß-, Verbindungstechnik [Fachkraft]</v>
      </c>
    </row>
    <row r="771" spans="1:7" ht="15" hidden="1" customHeight="1" x14ac:dyDescent="0.2">
      <c r="A771" s="99" t="s">
        <v>247</v>
      </c>
      <c r="B771" s="89" t="s">
        <v>16</v>
      </c>
      <c r="C771" s="89" t="s">
        <v>17</v>
      </c>
      <c r="D771" s="89" t="str">
        <f t="shared" si="26"/>
        <v>Bereich_5_24422_G</v>
      </c>
      <c r="E771" s="92">
        <v>11.82</v>
      </c>
      <c r="F771" s="111"/>
      <c r="G771" s="91" t="str">
        <f t="shared" si="25"/>
        <v>Gasschweißen (G) [Fachkraft]</v>
      </c>
    </row>
    <row r="772" spans="1:7" ht="15" hidden="1" customHeight="1" x14ac:dyDescent="0.2">
      <c r="A772" s="99" t="s">
        <v>247</v>
      </c>
      <c r="B772" s="89" t="s">
        <v>18</v>
      </c>
      <c r="C772" s="89" t="s">
        <v>19</v>
      </c>
      <c r="D772" s="89" t="str">
        <f t="shared" si="26"/>
        <v>Bereich_5_24422_E</v>
      </c>
      <c r="E772" s="92">
        <v>13.33</v>
      </c>
      <c r="F772" s="111"/>
      <c r="G772" s="91" t="str">
        <f t="shared" si="25"/>
        <v>Lichtbogenschweißen (E) [Fachkraft]</v>
      </c>
    </row>
    <row r="773" spans="1:7" ht="15" hidden="1" customHeight="1" x14ac:dyDescent="0.2">
      <c r="A773" s="99" t="s">
        <v>247</v>
      </c>
      <c r="B773" s="89" t="s">
        <v>20</v>
      </c>
      <c r="C773" s="89" t="s">
        <v>21</v>
      </c>
      <c r="D773" s="89" t="str">
        <f t="shared" si="26"/>
        <v>Bereich_5_24422_WIG_St</v>
      </c>
      <c r="E773" s="92">
        <v>14.86</v>
      </c>
      <c r="F773" s="111"/>
      <c r="G773" s="91" t="str">
        <f t="shared" si="25"/>
        <v>Wolfram-Inertgasschweißen (WIG) - Werkstoff Stahl (St) [Fachkraft]</v>
      </c>
    </row>
    <row r="774" spans="1:7" ht="15" hidden="1" customHeight="1" x14ac:dyDescent="0.2">
      <c r="A774" s="99" t="s">
        <v>247</v>
      </c>
      <c r="B774" s="89" t="s">
        <v>22</v>
      </c>
      <c r="C774" s="89" t="s">
        <v>23</v>
      </c>
      <c r="D774" s="89" t="str">
        <f t="shared" si="26"/>
        <v>Bereich_5_24422_WIG_CrNi</v>
      </c>
      <c r="E774" s="92">
        <v>17.16</v>
      </c>
      <c r="F774" s="111"/>
      <c r="G774" s="91" t="str">
        <f t="shared" si="25"/>
        <v>Wolfram-Inertgasschweißen (WIG) - Werkstoff Chrom/Nickel (CrNi) [Fachkraft]</v>
      </c>
    </row>
    <row r="775" spans="1:7" ht="15" hidden="1" customHeight="1" x14ac:dyDescent="0.2">
      <c r="A775" s="99" t="s">
        <v>247</v>
      </c>
      <c r="B775" s="89" t="s">
        <v>24</v>
      </c>
      <c r="C775" s="89" t="s">
        <v>25</v>
      </c>
      <c r="D775" s="89" t="str">
        <f t="shared" si="26"/>
        <v>Bereich_5_24422_WIG_Al</v>
      </c>
      <c r="E775" s="92">
        <v>16.75</v>
      </c>
      <c r="F775" s="111"/>
      <c r="G775" s="91" t="str">
        <f t="shared" si="25"/>
        <v>Wolfram-Inertgasschweißen (WIG) - Werkstoff Aluminium (Al) [Fachkraft]</v>
      </c>
    </row>
    <row r="776" spans="1:7" ht="15" hidden="1" customHeight="1" x14ac:dyDescent="0.2">
      <c r="A776" s="99" t="s">
        <v>247</v>
      </c>
      <c r="B776" s="89" t="s">
        <v>26</v>
      </c>
      <c r="C776" s="89" t="s">
        <v>27</v>
      </c>
      <c r="D776" s="89" t="str">
        <f t="shared" si="26"/>
        <v>Bereich_5_24422_WIG_Cu</v>
      </c>
      <c r="E776" s="92">
        <v>12</v>
      </c>
      <c r="F776" s="111"/>
      <c r="G776" s="91" t="str">
        <f t="shared" si="25"/>
        <v>Wolfram-Inertgasschweißen (WIG) - Werkstoff Kupfer (Cu) [Fachkraft]</v>
      </c>
    </row>
    <row r="777" spans="1:7" ht="15" hidden="1" customHeight="1" x14ac:dyDescent="0.2">
      <c r="A777" s="99" t="s">
        <v>247</v>
      </c>
      <c r="B777" s="89" t="s">
        <v>28</v>
      </c>
      <c r="C777" s="89" t="s">
        <v>29</v>
      </c>
      <c r="D777" s="89" t="str">
        <f t="shared" si="26"/>
        <v>Bereich_5_24422_MSG_St</v>
      </c>
      <c r="E777" s="92">
        <v>14.74</v>
      </c>
      <c r="F777" s="111"/>
      <c r="G777" s="91" t="str">
        <f t="shared" si="25"/>
        <v>Metallschutzgasschweißen Metallaktivgas (MAG), Metallinertgas (MIG) - Werkstoff Stahl (St) [Fachkraft]</v>
      </c>
    </row>
    <row r="778" spans="1:7" ht="15" hidden="1" customHeight="1" x14ac:dyDescent="0.2">
      <c r="A778" s="99" t="s">
        <v>247</v>
      </c>
      <c r="B778" s="89" t="s">
        <v>30</v>
      </c>
      <c r="C778" s="89" t="s">
        <v>31</v>
      </c>
      <c r="D778" s="89" t="str">
        <f t="shared" si="26"/>
        <v>Bereich_5_24422_MSG_CrNi</v>
      </c>
      <c r="E778" s="92">
        <v>18.18</v>
      </c>
      <c r="F778" s="111"/>
      <c r="G778" s="91" t="str">
        <f t="shared" si="25"/>
        <v>Metallschutzgasschweißen Metallaktivgas (MAG), Metallinertgas (MIG) - Werkstoff Chrom/Nickel (CrNi) [Fachkraft]</v>
      </c>
    </row>
    <row r="779" spans="1:7" ht="15" hidden="1" customHeight="1" x14ac:dyDescent="0.2">
      <c r="A779" s="99" t="s">
        <v>247</v>
      </c>
      <c r="B779" s="89" t="s">
        <v>32</v>
      </c>
      <c r="C779" s="89" t="s">
        <v>33</v>
      </c>
      <c r="D779" s="89" t="str">
        <f t="shared" si="26"/>
        <v>Bereich_5_24422_MSG_Al</v>
      </c>
      <c r="E779" s="92">
        <v>14.81</v>
      </c>
      <c r="F779" s="111"/>
      <c r="G779" s="91" t="str">
        <f t="shared" si="25"/>
        <v>Metallschutzgasschweißen Metallaktivgas (MAG), Metallinertgas (MIG) - Werkstoff Aluminium (Al) [Fachkraft]</v>
      </c>
    </row>
    <row r="780" spans="1:7" ht="15" hidden="1" customHeight="1" x14ac:dyDescent="0.2">
      <c r="A780" s="99" t="s">
        <v>247</v>
      </c>
      <c r="B780" s="89" t="s">
        <v>34</v>
      </c>
      <c r="C780" s="89" t="s">
        <v>35</v>
      </c>
      <c r="D780" s="89" t="str">
        <f t="shared" si="26"/>
        <v>Bereich_5_24422_B</v>
      </c>
      <c r="E780" s="92">
        <v>12.32</v>
      </c>
      <c r="F780" s="111"/>
      <c r="G780" s="91" t="str">
        <f t="shared" si="25"/>
        <v>Brennschneiden [Fachkraft]</v>
      </c>
    </row>
    <row r="781" spans="1:7" ht="15" hidden="1" customHeight="1" x14ac:dyDescent="0.2">
      <c r="A781" s="99" t="s">
        <v>247</v>
      </c>
      <c r="B781" s="89" t="s">
        <v>207</v>
      </c>
      <c r="C781" s="89" t="s">
        <v>208</v>
      </c>
      <c r="D781" s="89" t="str">
        <f t="shared" si="26"/>
        <v>Bereich_5_24422_S</v>
      </c>
      <c r="E781" s="92">
        <v>12.05</v>
      </c>
      <c r="F781" s="111"/>
      <c r="G781" s="91" t="str">
        <f t="shared" si="25"/>
        <v>Sonstige Verfahren der Schweiß-, Verbindungstechnik [Fachkraft]</v>
      </c>
    </row>
    <row r="782" spans="1:7" ht="15" hidden="1" customHeight="1" x14ac:dyDescent="0.2">
      <c r="A782" s="99" t="s">
        <v>247</v>
      </c>
      <c r="B782" s="89" t="s">
        <v>38</v>
      </c>
      <c r="C782" s="89" t="s">
        <v>39</v>
      </c>
      <c r="D782" s="89" t="str">
        <f t="shared" si="26"/>
        <v>Bereich_5_2442 - Berufsgattung 3 oder 4</v>
      </c>
      <c r="E782" s="92">
        <v>14.39</v>
      </c>
      <c r="F782" s="111"/>
      <c r="G782" s="91" t="str">
        <f t="shared" si="25"/>
        <v>Schweiß-, Verbindungstechnik [Spezialist oder Experte]</v>
      </c>
    </row>
    <row r="783" spans="1:7" ht="15" hidden="1" customHeight="1" x14ac:dyDescent="0.2">
      <c r="A783" s="99" t="s">
        <v>247</v>
      </c>
      <c r="B783" s="89" t="s">
        <v>40</v>
      </c>
      <c r="C783" s="89" t="s">
        <v>41</v>
      </c>
      <c r="D783" s="89" t="str">
        <f t="shared" si="26"/>
        <v>Bereich_5_25 - Berufsgattung 2</v>
      </c>
      <c r="E783" s="92">
        <v>8.57</v>
      </c>
      <c r="F783" s="111"/>
      <c r="G783" s="91" t="str">
        <f t="shared" ref="G783:G846" si="27">C783</f>
        <v>Maschinen- und Fahrzeugtechnikberufe [Fachkraft]</v>
      </c>
    </row>
    <row r="784" spans="1:7" ht="15" hidden="1" customHeight="1" x14ac:dyDescent="0.2">
      <c r="A784" s="99" t="s">
        <v>247</v>
      </c>
      <c r="B784" s="89" t="s">
        <v>42</v>
      </c>
      <c r="C784" s="89" t="s">
        <v>43</v>
      </c>
      <c r="D784" s="89" t="str">
        <f t="shared" si="26"/>
        <v>Bereich_5_26 - Berufsgattung 2</v>
      </c>
      <c r="E784" s="92">
        <v>7.36</v>
      </c>
      <c r="F784" s="111"/>
      <c r="G784" s="91" t="str">
        <f t="shared" si="27"/>
        <v>Mechatronik-, Energie- und Elektroberufe [Fachkraft]</v>
      </c>
    </row>
    <row r="785" spans="1:7" ht="15" hidden="1" customHeight="1" x14ac:dyDescent="0.2">
      <c r="A785" s="99" t="s">
        <v>247</v>
      </c>
      <c r="B785" s="89" t="s">
        <v>209</v>
      </c>
      <c r="C785" s="89" t="s">
        <v>210</v>
      </c>
      <c r="D785" s="89" t="str">
        <f t="shared" si="26"/>
        <v>Bereich_5_26 - Berufsgattung 3 oder 4</v>
      </c>
      <c r="E785" s="92">
        <v>7.45</v>
      </c>
      <c r="F785" s="111"/>
      <c r="G785" s="91" t="str">
        <f t="shared" si="27"/>
        <v>Mechatronik-, Energie- und Elektroberufe [Spezialist oder Experte]</v>
      </c>
    </row>
    <row r="786" spans="1:7" ht="15" hidden="1" customHeight="1" x14ac:dyDescent="0.2">
      <c r="A786" s="99" t="s">
        <v>247</v>
      </c>
      <c r="B786" s="89" t="s">
        <v>46</v>
      </c>
      <c r="C786" s="89" t="s">
        <v>47</v>
      </c>
      <c r="D786" s="89" t="str">
        <f t="shared" si="26"/>
        <v>Bereich_5_27 - Berufsgattung 2</v>
      </c>
      <c r="E786" s="92">
        <v>9.26</v>
      </c>
      <c r="F786" s="111"/>
      <c r="G786" s="91" t="str">
        <f t="shared" si="27"/>
        <v>Technisches Zeichnen, Konstruktion, Modellbau [Fachkraft]</v>
      </c>
    </row>
    <row r="787" spans="1:7" ht="15" hidden="1" customHeight="1" x14ac:dyDescent="0.2">
      <c r="A787" s="99" t="s">
        <v>247</v>
      </c>
      <c r="B787" s="89" t="s">
        <v>235</v>
      </c>
      <c r="C787" s="89" t="s">
        <v>236</v>
      </c>
      <c r="D787" s="89" t="str">
        <f t="shared" si="26"/>
        <v>Bereich_5_27 - Berufsgattung 3 oder 4</v>
      </c>
      <c r="E787" s="92">
        <v>10.39</v>
      </c>
      <c r="F787" s="111"/>
      <c r="G787" s="91" t="str">
        <f t="shared" si="27"/>
        <v>Konstruktions- und Gerätebau, technische Qualitätssicherung [Spezialist oder Experte]</v>
      </c>
    </row>
    <row r="788" spans="1:7" ht="15" hidden="1" customHeight="1" x14ac:dyDescent="0.2">
      <c r="A788" s="99" t="s">
        <v>247</v>
      </c>
      <c r="B788" s="89" t="s">
        <v>248</v>
      </c>
      <c r="C788" s="89" t="s">
        <v>249</v>
      </c>
      <c r="D788" s="89" t="str">
        <f t="shared" si="26"/>
        <v>Bereich_5_28 - Berufsgattung 1 oder 2</v>
      </c>
      <c r="E788" s="92">
        <v>6.14</v>
      </c>
      <c r="F788" s="111"/>
      <c r="G788" s="91" t="str">
        <f t="shared" si="27"/>
        <v>Textil- und Lederberufe [Helfer oder Fachkraft]</v>
      </c>
    </row>
    <row r="789" spans="1:7" ht="15" hidden="1" customHeight="1" x14ac:dyDescent="0.2">
      <c r="A789" s="99" t="s">
        <v>247</v>
      </c>
      <c r="B789" s="89" t="s">
        <v>250</v>
      </c>
      <c r="C789" s="89" t="s">
        <v>251</v>
      </c>
      <c r="D789" s="89" t="str">
        <f t="shared" si="26"/>
        <v>Bereich_5_28 - Berufsgattung 3 oder 4</v>
      </c>
      <c r="E789" s="92">
        <v>6.14</v>
      </c>
      <c r="F789" s="111"/>
      <c r="G789" s="91" t="str">
        <f t="shared" si="27"/>
        <v>Textil- und Lederberufe [Spezialist oder Experte]</v>
      </c>
    </row>
    <row r="790" spans="1:7" ht="15" hidden="1" customHeight="1" x14ac:dyDescent="0.2">
      <c r="A790" s="99" t="s">
        <v>247</v>
      </c>
      <c r="B790" s="89" t="s">
        <v>50</v>
      </c>
      <c r="C790" s="89" t="s">
        <v>51</v>
      </c>
      <c r="D790" s="89" t="str">
        <f t="shared" si="26"/>
        <v>Bereich_5_29 - Berufsgattung 1 oder 2</v>
      </c>
      <c r="E790" s="92">
        <v>5.0199999999999996</v>
      </c>
      <c r="F790" s="111"/>
      <c r="G790" s="91" t="str">
        <f t="shared" si="27"/>
        <v>Lebensmittelherstellung und -verarbeitung [Helfer oder Fachkraft]</v>
      </c>
    </row>
    <row r="791" spans="1:7" ht="15" hidden="1" customHeight="1" x14ac:dyDescent="0.2">
      <c r="A791" s="99" t="s">
        <v>247</v>
      </c>
      <c r="B791" s="89" t="s">
        <v>237</v>
      </c>
      <c r="C791" s="89" t="s">
        <v>212</v>
      </c>
      <c r="D791" s="89" t="str">
        <f t="shared" si="26"/>
        <v>Bereich_5_3 - Berufsgattung 3 oder 4</v>
      </c>
      <c r="E791" s="92">
        <v>7.48</v>
      </c>
      <c r="F791" s="111"/>
      <c r="G791" s="91" t="str">
        <f t="shared" si="27"/>
        <v>Bau, Architektur, Vermessung, Gebäudetechnik [Spezialist oder Experte]</v>
      </c>
    </row>
    <row r="792" spans="1:7" ht="15" hidden="1" customHeight="1" x14ac:dyDescent="0.2">
      <c r="A792" s="99" t="s">
        <v>247</v>
      </c>
      <c r="B792" s="89" t="s">
        <v>52</v>
      </c>
      <c r="C792" s="89" t="s">
        <v>53</v>
      </c>
      <c r="D792" s="89" t="str">
        <f t="shared" si="26"/>
        <v>Bereich_5_32 - Berufsgattung 1 oder 2</v>
      </c>
      <c r="E792" s="92">
        <v>6.66</v>
      </c>
      <c r="F792" s="111"/>
      <c r="G792" s="91" t="str">
        <f t="shared" si="27"/>
        <v>Hoch- und Tiefbauberufe [Helfer oder Fachkraft]</v>
      </c>
    </row>
    <row r="793" spans="1:7" ht="15" hidden="1" customHeight="1" x14ac:dyDescent="0.2">
      <c r="A793" s="99" t="s">
        <v>247</v>
      </c>
      <c r="B793" s="89" t="s">
        <v>54</v>
      </c>
      <c r="C793" s="89" t="s">
        <v>55</v>
      </c>
      <c r="D793" s="89" t="str">
        <f t="shared" si="26"/>
        <v>Bereich_5_33 - Berufsgattung 1 oder 2</v>
      </c>
      <c r="E793" s="92">
        <v>5.18</v>
      </c>
      <c r="F793" s="111"/>
      <c r="G793" s="91" t="str">
        <f t="shared" si="27"/>
        <v>(Innen-) Ausbauberufe [Helfer oder Fachkraft]</v>
      </c>
    </row>
    <row r="794" spans="1:7" ht="15" hidden="1" customHeight="1" x14ac:dyDescent="0.2">
      <c r="A794" s="99" t="s">
        <v>247</v>
      </c>
      <c r="B794" s="89" t="s">
        <v>56</v>
      </c>
      <c r="C794" s="89" t="s">
        <v>57</v>
      </c>
      <c r="D794" s="89" t="str">
        <f t="shared" si="26"/>
        <v>Bereich_5_34 - Berufsgattung 2</v>
      </c>
      <c r="E794" s="92">
        <v>6.86</v>
      </c>
      <c r="F794" s="111"/>
      <c r="G794" s="91" t="str">
        <f t="shared" si="27"/>
        <v>Gebäudetechnik und versorgungstechnische Berufe [Fachkraft]</v>
      </c>
    </row>
    <row r="795" spans="1:7" ht="15" hidden="1" customHeight="1" x14ac:dyDescent="0.2">
      <c r="A795" s="99" t="s">
        <v>247</v>
      </c>
      <c r="B795" s="89" t="s">
        <v>214</v>
      </c>
      <c r="C795" s="89" t="s">
        <v>215</v>
      </c>
      <c r="D795" s="89" t="str">
        <f t="shared" si="26"/>
        <v>Bereich_5_41 - Berufsgattung 1 oder 2</v>
      </c>
      <c r="E795" s="92">
        <v>11.28</v>
      </c>
      <c r="F795" s="111"/>
      <c r="G795" s="91" t="str">
        <f t="shared" si="27"/>
        <v>Mathematik-, Biologie-, Physikberufe [Helfer oder Fachkraft]</v>
      </c>
    </row>
    <row r="796" spans="1:7" ht="15" hidden="1" customHeight="1" x14ac:dyDescent="0.2">
      <c r="A796" s="99" t="s">
        <v>247</v>
      </c>
      <c r="B796" s="89" t="s">
        <v>216</v>
      </c>
      <c r="C796" s="89" t="s">
        <v>217</v>
      </c>
      <c r="D796" s="89" t="str">
        <f t="shared" si="26"/>
        <v>Bereich_5_41 - Berufsgattung 3 oder 4</v>
      </c>
      <c r="E796" s="92">
        <v>11.28</v>
      </c>
      <c r="F796" s="111"/>
      <c r="G796" s="91" t="str">
        <f t="shared" si="27"/>
        <v>Mathematik-, Biologie-, Physikberufe [Spezialist oder Experte]</v>
      </c>
    </row>
    <row r="797" spans="1:7" ht="15" hidden="1" customHeight="1" x14ac:dyDescent="0.2">
      <c r="A797" s="99" t="s">
        <v>247</v>
      </c>
      <c r="B797" s="89" t="s">
        <v>218</v>
      </c>
      <c r="C797" s="89" t="s">
        <v>219</v>
      </c>
      <c r="D797" s="89" t="str">
        <f t="shared" si="26"/>
        <v>Bereich_5_42 - Berufsgattung 3 oder 4</v>
      </c>
      <c r="E797" s="92">
        <v>9.01</v>
      </c>
      <c r="F797" s="111"/>
      <c r="G797" s="91" t="str">
        <f t="shared" si="27"/>
        <v>Geologie-, Geographie-, Umweltschutzberufe [Spezialist oder Experte]</v>
      </c>
    </row>
    <row r="798" spans="1:7" ht="15" hidden="1" customHeight="1" x14ac:dyDescent="0.2">
      <c r="A798" s="99" t="s">
        <v>247</v>
      </c>
      <c r="B798" s="89" t="s">
        <v>62</v>
      </c>
      <c r="C798" s="89" t="s">
        <v>63</v>
      </c>
      <c r="D798" s="89" t="str">
        <f t="shared" si="26"/>
        <v>Bereich_5_43 - Berufsgattung 2</v>
      </c>
      <c r="E798" s="92">
        <v>8.5</v>
      </c>
      <c r="F798" s="111"/>
      <c r="G798" s="91" t="str">
        <f t="shared" si="27"/>
        <v>Informatik und andere IKT-Berufe [Fachkraft]</v>
      </c>
    </row>
    <row r="799" spans="1:7" ht="15" hidden="1" customHeight="1" x14ac:dyDescent="0.2">
      <c r="A799" s="99" t="s">
        <v>247</v>
      </c>
      <c r="B799" s="89" t="s">
        <v>64</v>
      </c>
      <c r="C799" s="89" t="s">
        <v>65</v>
      </c>
      <c r="D799" s="89" t="str">
        <f t="shared" si="26"/>
        <v>Bereich_5_43 - Berufsgattung 3</v>
      </c>
      <c r="E799" s="92">
        <v>9.82</v>
      </c>
      <c r="F799" s="111"/>
      <c r="G799" s="91" t="str">
        <f t="shared" si="27"/>
        <v>Informatik und andere IKT-Berufe [Spezialist]</v>
      </c>
    </row>
    <row r="800" spans="1:7" ht="15" hidden="1" customHeight="1" x14ac:dyDescent="0.2">
      <c r="A800" s="99" t="s">
        <v>247</v>
      </c>
      <c r="B800" s="89" t="s">
        <v>66</v>
      </c>
      <c r="C800" s="89" t="s">
        <v>67</v>
      </c>
      <c r="D800" s="89" t="str">
        <f t="shared" si="26"/>
        <v>Bereich_5_43 - Berufsgattung 4</v>
      </c>
      <c r="E800" s="92">
        <v>11.09</v>
      </c>
      <c r="F800" s="111"/>
      <c r="G800" s="91" t="str">
        <f t="shared" si="27"/>
        <v>Informatik und andere IKT-Berufe [Experte]</v>
      </c>
    </row>
    <row r="801" spans="1:7" ht="15" hidden="1" customHeight="1" x14ac:dyDescent="0.2">
      <c r="A801" s="99" t="s">
        <v>247</v>
      </c>
      <c r="B801" s="89" t="s">
        <v>68</v>
      </c>
      <c r="C801" s="89" t="s">
        <v>69</v>
      </c>
      <c r="D801" s="89" t="str">
        <f t="shared" si="26"/>
        <v>Bereich_5_51 - Berufsgattung 1 oder 2</v>
      </c>
      <c r="E801" s="92">
        <v>6.45</v>
      </c>
      <c r="F801" s="111"/>
      <c r="G801" s="91" t="str">
        <f t="shared" si="27"/>
        <v>Verkehr, Logistik (außer Fahrzeugführung) [Helfer oder Fachkraft]</v>
      </c>
    </row>
    <row r="802" spans="1:7" ht="15" hidden="1" customHeight="1" x14ac:dyDescent="0.2">
      <c r="A802" s="99" t="s">
        <v>247</v>
      </c>
      <c r="B802" s="89" t="s">
        <v>70</v>
      </c>
      <c r="C802" s="89" t="s">
        <v>71</v>
      </c>
      <c r="D802" s="89" t="str">
        <f t="shared" si="26"/>
        <v>Bereich_5_51 - Berufsgattung 3</v>
      </c>
      <c r="E802" s="92">
        <v>8.6199999999999992</v>
      </c>
      <c r="F802" s="111"/>
      <c r="G802" s="91" t="str">
        <f t="shared" si="27"/>
        <v xml:space="preserve">Verkehr, Logistik (außer Fahrzeugführung) [Spezialist] </v>
      </c>
    </row>
    <row r="803" spans="1:7" ht="15" hidden="1" customHeight="1" x14ac:dyDescent="0.2">
      <c r="A803" s="99" t="s">
        <v>247</v>
      </c>
      <c r="B803" s="89" t="s">
        <v>238</v>
      </c>
      <c r="C803" s="89" t="s">
        <v>239</v>
      </c>
      <c r="D803" s="89" t="str">
        <f t="shared" si="26"/>
        <v>Bereich_5_5220 - Berufsgattung 2</v>
      </c>
      <c r="E803" s="92">
        <v>13.68</v>
      </c>
      <c r="F803" s="111"/>
      <c r="G803" s="91" t="str">
        <f t="shared" si="27"/>
        <v>Triebfahrzeugführer Eisenbahnverkehr [Fachkraft]</v>
      </c>
    </row>
    <row r="804" spans="1:7" ht="15" hidden="1" customHeight="1" x14ac:dyDescent="0.2">
      <c r="A804" s="99" t="s">
        <v>247</v>
      </c>
      <c r="B804" s="89" t="s">
        <v>72</v>
      </c>
      <c r="C804" s="89" t="s">
        <v>73</v>
      </c>
      <c r="D804" s="89" t="str">
        <f t="shared" si="26"/>
        <v>Bereich_5_5252 - Berufsgattung 2</v>
      </c>
      <c r="E804" s="92">
        <v>12.17</v>
      </c>
      <c r="F804" s="111"/>
      <c r="G804" s="91" t="str">
        <f t="shared" si="27"/>
        <v>Führer von Erdbewegungs- und verwandten Maschinen [Fachkraft]</v>
      </c>
    </row>
    <row r="805" spans="1:7" ht="15" hidden="1" customHeight="1" x14ac:dyDescent="0.2">
      <c r="A805" s="99" t="s">
        <v>247</v>
      </c>
      <c r="B805" s="89" t="s">
        <v>74</v>
      </c>
      <c r="C805" s="89" t="s">
        <v>75</v>
      </c>
      <c r="D805" s="89" t="str">
        <f t="shared" si="26"/>
        <v>Bereich_5_5253 - Berufsgattung 1</v>
      </c>
      <c r="E805" s="92">
        <v>8.92</v>
      </c>
      <c r="F805" s="111"/>
      <c r="G805" s="91" t="str">
        <f t="shared" si="27"/>
        <v>Kranführer, Bediener Hebeeinrichtungen [Helfer]</v>
      </c>
    </row>
    <row r="806" spans="1:7" ht="15" hidden="1" customHeight="1" x14ac:dyDescent="0.2">
      <c r="A806" s="99" t="s">
        <v>247</v>
      </c>
      <c r="B806" s="89" t="s">
        <v>76</v>
      </c>
      <c r="C806" s="89" t="s">
        <v>77</v>
      </c>
      <c r="D806" s="89" t="str">
        <f t="shared" si="26"/>
        <v>Bereich_5_5253 - Berufsgattung 2</v>
      </c>
      <c r="E806" s="92">
        <v>13.46</v>
      </c>
      <c r="F806" s="111"/>
      <c r="G806" s="91" t="str">
        <f t="shared" si="27"/>
        <v>Kranführer, Bediener Hebeeinrichtungen [Fachkraft]</v>
      </c>
    </row>
    <row r="807" spans="1:7" ht="15" hidden="1" customHeight="1" x14ac:dyDescent="0.2">
      <c r="A807" s="99" t="s">
        <v>247</v>
      </c>
      <c r="B807" s="89" t="s">
        <v>78</v>
      </c>
      <c r="C807" s="89" t="s">
        <v>79</v>
      </c>
      <c r="D807" s="89" t="str">
        <f t="shared" si="26"/>
        <v>Bereich_5_53 - Berufsgattung 2</v>
      </c>
      <c r="E807" s="92">
        <v>7.87</v>
      </c>
      <c r="F807" s="111"/>
      <c r="G807" s="91" t="str">
        <f t="shared" si="27"/>
        <v>Schutz-, Sicherheits-, Überwachungsberufe [Fachkraft]</v>
      </c>
    </row>
    <row r="808" spans="1:7" ht="15" hidden="1" customHeight="1" x14ac:dyDescent="0.2">
      <c r="A808" s="99" t="s">
        <v>247</v>
      </c>
      <c r="B808" s="89" t="s">
        <v>252</v>
      </c>
      <c r="C808" s="89" t="s">
        <v>253</v>
      </c>
      <c r="D808" s="89" t="str">
        <f t="shared" si="26"/>
        <v>Bereich_5_53 - Berufsgattung 3 oder 4</v>
      </c>
      <c r="E808" s="92">
        <v>8.02</v>
      </c>
      <c r="F808" s="111"/>
      <c r="G808" s="91" t="str">
        <f t="shared" si="27"/>
        <v>Schutz- Sicherheits-, Überwachungsberufe [Spezialist oder Experte]</v>
      </c>
    </row>
    <row r="809" spans="1:7" ht="15" hidden="1" customHeight="1" x14ac:dyDescent="0.2">
      <c r="A809" s="99" t="s">
        <v>247</v>
      </c>
      <c r="B809" s="89" t="s">
        <v>82</v>
      </c>
      <c r="C809" s="89" t="s">
        <v>83</v>
      </c>
      <c r="D809" s="89" t="str">
        <f t="shared" si="26"/>
        <v>Bereich_5_54 - Berufsgattung 1 oder 2</v>
      </c>
      <c r="E809" s="92">
        <v>5.36</v>
      </c>
      <c r="F809" s="111"/>
      <c r="G809" s="91" t="str">
        <f t="shared" si="27"/>
        <v>Reinigungsberufe [Helfer oder Fachkraft]</v>
      </c>
    </row>
    <row r="810" spans="1:7" ht="15" hidden="1" customHeight="1" x14ac:dyDescent="0.2">
      <c r="A810" s="99" t="s">
        <v>247</v>
      </c>
      <c r="B810" s="89" t="s">
        <v>84</v>
      </c>
      <c r="C810" s="89" t="s">
        <v>85</v>
      </c>
      <c r="D810" s="89" t="str">
        <f t="shared" si="26"/>
        <v>Bereich_5_61 - Berufsgattung 2</v>
      </c>
      <c r="E810" s="92">
        <v>6</v>
      </c>
      <c r="F810" s="111"/>
      <c r="G810" s="91" t="str">
        <f t="shared" si="27"/>
        <v>Einkaufs-, Vertriebs- und Handelsberufe [Fachkraft]</v>
      </c>
    </row>
    <row r="811" spans="1:7" ht="15" hidden="1" customHeight="1" x14ac:dyDescent="0.2">
      <c r="A811" s="99" t="s">
        <v>247</v>
      </c>
      <c r="B811" s="89" t="s">
        <v>220</v>
      </c>
      <c r="C811" s="89" t="s">
        <v>221</v>
      </c>
      <c r="D811" s="89" t="str">
        <f t="shared" si="26"/>
        <v>Bereich_5_61 - Berufsgattung 3 oder 4</v>
      </c>
      <c r="E811" s="92">
        <v>6.7</v>
      </c>
      <c r="F811" s="111"/>
      <c r="G811" s="91" t="str">
        <f t="shared" si="27"/>
        <v>Einkaufs-, Vertriebs- und Handelsberufe [Spezialist oder Experte]</v>
      </c>
    </row>
    <row r="812" spans="1:7" ht="15" hidden="1" customHeight="1" x14ac:dyDescent="0.2">
      <c r="A812" s="99" t="s">
        <v>247</v>
      </c>
      <c r="B812" s="89" t="s">
        <v>88</v>
      </c>
      <c r="C812" s="89" t="s">
        <v>89</v>
      </c>
      <c r="D812" s="89" t="str">
        <f t="shared" si="26"/>
        <v>Bereich_5_62 - Berufsgattung 1 oder 2</v>
      </c>
      <c r="E812" s="92">
        <v>5.27</v>
      </c>
      <c r="F812" s="111"/>
      <c r="G812" s="91" t="str">
        <f t="shared" si="27"/>
        <v>Verkaufsberufe [Helfer oder Fachkraft]</v>
      </c>
    </row>
    <row r="813" spans="1:7" ht="15" hidden="1" customHeight="1" x14ac:dyDescent="0.2">
      <c r="A813" s="99" t="s">
        <v>247</v>
      </c>
      <c r="B813" s="89" t="s">
        <v>90</v>
      </c>
      <c r="C813" s="89" t="s">
        <v>91</v>
      </c>
      <c r="D813" s="89" t="str">
        <f t="shared" ref="D813:D877" si="28">CONCATENATE(A813,B813)</f>
        <v>Bereich_5_63 - Berufsgattung 1 oder 2</v>
      </c>
      <c r="E813" s="92">
        <v>5.05</v>
      </c>
      <c r="F813" s="111"/>
      <c r="G813" s="91" t="str">
        <f t="shared" si="27"/>
        <v>Tourismus-, Hotel- und Gaststättenberufe [Helfer oder Fachkraft]</v>
      </c>
    </row>
    <row r="814" spans="1:7" ht="15" hidden="1" customHeight="1" x14ac:dyDescent="0.2">
      <c r="A814" s="99" t="s">
        <v>247</v>
      </c>
      <c r="B814" s="89" t="s">
        <v>161</v>
      </c>
      <c r="C814" s="89" t="s">
        <v>162</v>
      </c>
      <c r="D814" s="89" t="str">
        <f t="shared" si="28"/>
        <v>Bereich_5_63 - Berufsgattung 3 oder 4</v>
      </c>
      <c r="E814" s="92">
        <v>6.19</v>
      </c>
      <c r="F814" s="111"/>
      <c r="G814" s="91" t="str">
        <f t="shared" si="27"/>
        <v>Tourismus-, Hotel- und Gaststättenberufe [Spezialist oder Experte]</v>
      </c>
    </row>
    <row r="815" spans="1:7" ht="15" hidden="1" customHeight="1" x14ac:dyDescent="0.2">
      <c r="A815" s="99" t="s">
        <v>247</v>
      </c>
      <c r="B815" s="89" t="s">
        <v>92</v>
      </c>
      <c r="C815" s="89" t="s">
        <v>93</v>
      </c>
      <c r="D815" s="89" t="str">
        <f t="shared" si="28"/>
        <v>Bereich_5_71 - Berufsgattung 1 oder 2</v>
      </c>
      <c r="E815" s="92">
        <v>5.4</v>
      </c>
      <c r="F815" s="111"/>
      <c r="G815" s="91" t="str">
        <f t="shared" si="27"/>
        <v>Unternehmensorganisation, -strategie, Büro und Sekretariat [Helfer oder Fachkraft]</v>
      </c>
    </row>
    <row r="816" spans="1:7" ht="15" hidden="1" customHeight="1" x14ac:dyDescent="0.2">
      <c r="A816" s="99" t="s">
        <v>247</v>
      </c>
      <c r="B816" s="89" t="s">
        <v>94</v>
      </c>
      <c r="C816" s="89" t="s">
        <v>95</v>
      </c>
      <c r="D816" s="89" t="str">
        <f t="shared" si="28"/>
        <v>Bereich_5_71 - Berufsgattung 3</v>
      </c>
      <c r="E816" s="92">
        <v>6.83</v>
      </c>
      <c r="F816" s="111"/>
      <c r="G816" s="91" t="str">
        <f t="shared" si="27"/>
        <v>Unternehmensorganisation, -strategie, Büro und Sekretariat [Spezialist]</v>
      </c>
    </row>
    <row r="817" spans="1:7" ht="15" hidden="1" customHeight="1" x14ac:dyDescent="0.2">
      <c r="A817" s="99" t="s">
        <v>247</v>
      </c>
      <c r="B817" s="89" t="s">
        <v>96</v>
      </c>
      <c r="C817" s="89" t="s">
        <v>97</v>
      </c>
      <c r="D817" s="89" t="str">
        <f t="shared" si="28"/>
        <v>Bereich_5_71 - Berufsgattung 4</v>
      </c>
      <c r="E817" s="92">
        <v>7.13</v>
      </c>
      <c r="F817" s="111"/>
      <c r="G817" s="91" t="str">
        <f t="shared" si="27"/>
        <v>Unternehmensorganisation, -strategie, Büro und Sekretariat [Experte]</v>
      </c>
    </row>
    <row r="818" spans="1:7" ht="15" hidden="1" customHeight="1" x14ac:dyDescent="0.2">
      <c r="A818" s="99" t="s">
        <v>247</v>
      </c>
      <c r="B818" s="89" t="s">
        <v>98</v>
      </c>
      <c r="C818" s="89" t="s">
        <v>99</v>
      </c>
      <c r="D818" s="89" t="str">
        <f t="shared" si="28"/>
        <v>Bereich_5_715 - Berufsgattung 2</v>
      </c>
      <c r="E818" s="92">
        <v>6.19</v>
      </c>
      <c r="F818" s="111"/>
      <c r="G818" s="91" t="str">
        <f t="shared" si="27"/>
        <v>Personalwesen und -dienstleistung [Fachkraft]</v>
      </c>
    </row>
    <row r="819" spans="1:7" ht="15" hidden="1" customHeight="1" x14ac:dyDescent="0.2">
      <c r="A819" s="99" t="s">
        <v>247</v>
      </c>
      <c r="B819" s="89" t="s">
        <v>100</v>
      </c>
      <c r="C819" s="89" t="s">
        <v>101</v>
      </c>
      <c r="D819" s="89" t="str">
        <f t="shared" si="28"/>
        <v>Bereich_5_72 - Berufsgattung 2</v>
      </c>
      <c r="E819" s="92">
        <v>6.36</v>
      </c>
      <c r="F819" s="111"/>
      <c r="G819" s="91" t="str">
        <f t="shared" si="27"/>
        <v>Finanzdienstleistungen, Rechnungswesen, Steuerberatung [Fachkraft]</v>
      </c>
    </row>
    <row r="820" spans="1:7" ht="15" hidden="1" customHeight="1" x14ac:dyDescent="0.2">
      <c r="A820" s="99" t="s">
        <v>247</v>
      </c>
      <c r="B820" s="89" t="s">
        <v>222</v>
      </c>
      <c r="C820" s="89" t="s">
        <v>223</v>
      </c>
      <c r="D820" s="89" t="str">
        <f t="shared" si="28"/>
        <v>Bereich_5_72 - Berufsgattung 3 oder 4</v>
      </c>
      <c r="E820" s="92">
        <v>6.89</v>
      </c>
      <c r="F820" s="111"/>
      <c r="G820" s="91" t="str">
        <f t="shared" si="27"/>
        <v>Finanzdienstleistungen, Rechnungswesen, Steuerberatung [Spezialist oder Experte]</v>
      </c>
    </row>
    <row r="821" spans="1:7" ht="15" hidden="1" customHeight="1" x14ac:dyDescent="0.2">
      <c r="A821" s="99" t="s">
        <v>247</v>
      </c>
      <c r="B821" s="89" t="s">
        <v>104</v>
      </c>
      <c r="C821" s="89" t="s">
        <v>105</v>
      </c>
      <c r="D821" s="89" t="str">
        <f t="shared" si="28"/>
        <v>Bereich_5_73 - Berufsgattung 1 oder 2</v>
      </c>
      <c r="E821" s="92">
        <v>5.73</v>
      </c>
      <c r="F821" s="111"/>
      <c r="G821" s="91" t="str">
        <f t="shared" si="27"/>
        <v>Berufe in Recht und Verwaltung [Helfer oder Fachkraft]</v>
      </c>
    </row>
    <row r="822" spans="1:7" ht="15" hidden="1" customHeight="1" x14ac:dyDescent="0.2">
      <c r="A822" s="99" t="s">
        <v>247</v>
      </c>
      <c r="B822" s="89" t="s">
        <v>163</v>
      </c>
      <c r="C822" s="89" t="s">
        <v>164</v>
      </c>
      <c r="D822" s="89" t="str">
        <f t="shared" si="28"/>
        <v>Bereich_5_73 - Berufsgattung 3 oder 4</v>
      </c>
      <c r="E822" s="92">
        <v>7.33</v>
      </c>
      <c r="F822" s="111"/>
      <c r="G822" s="91" t="str">
        <f t="shared" si="27"/>
        <v>Berufe in Recht und Verwaltung [Spezialist oder Experte]</v>
      </c>
    </row>
    <row r="823" spans="1:7" ht="15" hidden="1" customHeight="1" x14ac:dyDescent="0.2">
      <c r="A823" s="99" t="s">
        <v>247</v>
      </c>
      <c r="B823" s="89" t="s">
        <v>108</v>
      </c>
      <c r="C823" s="89" t="s">
        <v>109</v>
      </c>
      <c r="D823" s="89" t="str">
        <f t="shared" si="28"/>
        <v>Bereich_5_81 - Berufsgattung 1 oder 2</v>
      </c>
      <c r="E823" s="92">
        <v>5.59</v>
      </c>
      <c r="F823" s="111"/>
      <c r="G823" s="91" t="str">
        <f t="shared" si="27"/>
        <v>Medizinische Gesundheitsberufe [Helfer oder Fachkraft]</v>
      </c>
    </row>
    <row r="824" spans="1:7" ht="15" hidden="1" customHeight="1" x14ac:dyDescent="0.2">
      <c r="A824" s="99" t="s">
        <v>247</v>
      </c>
      <c r="B824" s="89" t="s">
        <v>110</v>
      </c>
      <c r="C824" s="89" t="s">
        <v>111</v>
      </c>
      <c r="D824" s="89" t="str">
        <f t="shared" si="28"/>
        <v>Bereich_5_81 - Berufsgattung 3</v>
      </c>
      <c r="E824" s="92">
        <v>6.06</v>
      </c>
      <c r="F824" s="111"/>
      <c r="G824" s="91" t="str">
        <f t="shared" si="27"/>
        <v>Medizinische Gesundheitsberufe [Spezialist]</v>
      </c>
    </row>
    <row r="825" spans="1:7" ht="15" hidden="1" customHeight="1" x14ac:dyDescent="0.2">
      <c r="A825" s="99" t="s">
        <v>247</v>
      </c>
      <c r="B825" s="89" t="s">
        <v>112</v>
      </c>
      <c r="C825" s="89" t="s">
        <v>113</v>
      </c>
      <c r="D825" s="89" t="str">
        <f t="shared" si="28"/>
        <v>Bereich_5_81 - Berufsgattung 4</v>
      </c>
      <c r="E825" s="92">
        <v>6.14</v>
      </c>
      <c r="F825" s="111"/>
      <c r="G825" s="91" t="str">
        <f t="shared" si="27"/>
        <v>Medizinische Gesundheitsberufe [Experte]</v>
      </c>
    </row>
    <row r="826" spans="1:7" ht="15" hidden="1" customHeight="1" x14ac:dyDescent="0.2">
      <c r="A826" s="99" t="s">
        <v>247</v>
      </c>
      <c r="B826" s="89" t="s">
        <v>224</v>
      </c>
      <c r="C826" s="89" t="s">
        <v>225</v>
      </c>
      <c r="D826" s="89" t="str">
        <f t="shared" si="28"/>
        <v>Bereich_5_82 - Berufsgattung 2</v>
      </c>
      <c r="E826" s="92">
        <v>6.15</v>
      </c>
      <c r="F826" s="111"/>
      <c r="G826" s="91" t="str">
        <f t="shared" si="27"/>
        <v>Nichtmedizinische Gesundheitsberufe, Körperpflege, Medizintechnik [Fachkraft]</v>
      </c>
    </row>
    <row r="827" spans="1:7" ht="15" hidden="1" customHeight="1" x14ac:dyDescent="0.2">
      <c r="A827" s="99" t="s">
        <v>247</v>
      </c>
      <c r="B827" s="89" t="s">
        <v>118</v>
      </c>
      <c r="C827" s="89" t="s">
        <v>119</v>
      </c>
      <c r="D827" s="89" t="str">
        <f t="shared" si="28"/>
        <v>Bereich_5_82 - Berufsgattung 3 oder 4</v>
      </c>
      <c r="E827" s="92">
        <v>5.82</v>
      </c>
      <c r="F827" s="111"/>
      <c r="G827" s="91" t="str">
        <f t="shared" si="27"/>
        <v>Nichtmedizinische Gesundheitsberufe, Körperpflege, Medizintechnik [Spezialist oder Experte]</v>
      </c>
    </row>
    <row r="828" spans="1:7" ht="15" hidden="1" customHeight="1" x14ac:dyDescent="0.2">
      <c r="A828" s="99" t="s">
        <v>247</v>
      </c>
      <c r="B828" s="89" t="s">
        <v>226</v>
      </c>
      <c r="C828" s="89" t="s">
        <v>117</v>
      </c>
      <c r="D828" s="89" t="str">
        <f t="shared" si="28"/>
        <v>Bereich_5_821 - Berufsgattung 1 oder 2</v>
      </c>
      <c r="E828" s="92">
        <v>5.41</v>
      </c>
      <c r="F828" s="111"/>
      <c r="G828" s="91" t="str">
        <f t="shared" si="27"/>
        <v>Altenpflege [Helfer oder Fachkraft]</v>
      </c>
    </row>
    <row r="829" spans="1:7" ht="15" hidden="1" customHeight="1" x14ac:dyDescent="0.2">
      <c r="A829" s="99" t="s">
        <v>247</v>
      </c>
      <c r="B829" s="89" t="s">
        <v>120</v>
      </c>
      <c r="C829" s="89" t="s">
        <v>121</v>
      </c>
      <c r="D829" s="89" t="str">
        <f t="shared" si="28"/>
        <v>Bereich_5_831 - Berufsgattung 1 oder 2</v>
      </c>
      <c r="E829" s="92">
        <v>5.27</v>
      </c>
      <c r="F829" s="111"/>
      <c r="G829" s="91" t="str">
        <f t="shared" si="27"/>
        <v>Erziehung, Sozialarbeit, Heilerziehungspflege [Helfer oder Fachkraft]</v>
      </c>
    </row>
    <row r="830" spans="1:7" ht="15" hidden="1" customHeight="1" x14ac:dyDescent="0.2">
      <c r="A830" s="99" t="s">
        <v>247</v>
      </c>
      <c r="B830" s="89" t="s">
        <v>165</v>
      </c>
      <c r="C830" s="89" t="s">
        <v>166</v>
      </c>
      <c r="D830" s="89" t="str">
        <f t="shared" si="28"/>
        <v>Bereich_5_831 - Berufsgattung 3 oder 4</v>
      </c>
      <c r="E830" s="92">
        <v>6.15</v>
      </c>
      <c r="F830" s="111"/>
      <c r="G830" s="91" t="str">
        <f t="shared" si="27"/>
        <v>Erziehung, Sozialarbeit, Heilerziehungspflege [Spezialist oder Experte]</v>
      </c>
    </row>
    <row r="831" spans="1:7" ht="15" hidden="1" customHeight="1" x14ac:dyDescent="0.2">
      <c r="A831" s="99" t="s">
        <v>247</v>
      </c>
      <c r="B831" s="89" t="s">
        <v>122</v>
      </c>
      <c r="C831" s="89" t="s">
        <v>123</v>
      </c>
      <c r="D831" s="89" t="str">
        <f t="shared" si="28"/>
        <v>Bereich_5_832 - Berufsgattung 1 oder 2</v>
      </c>
      <c r="E831" s="92">
        <v>4.7300000000000004</v>
      </c>
      <c r="F831" s="111"/>
      <c r="G831" s="91" t="str">
        <f t="shared" si="27"/>
        <v>Hauswirtschaft [Helfer oder Fachkraft]</v>
      </c>
    </row>
    <row r="832" spans="1:7" ht="15" hidden="1" customHeight="1" x14ac:dyDescent="0.2">
      <c r="A832" s="99" t="s">
        <v>247</v>
      </c>
      <c r="B832" s="89" t="s">
        <v>124</v>
      </c>
      <c r="C832" s="89" t="s">
        <v>125</v>
      </c>
      <c r="D832" s="89" t="str">
        <f t="shared" si="28"/>
        <v>Bereich_5_84 - Berufsgattung 3</v>
      </c>
      <c r="E832" s="92">
        <v>6.21</v>
      </c>
      <c r="F832" s="111"/>
      <c r="G832" s="91" t="str">
        <f t="shared" si="27"/>
        <v>Lehrende und ausbildende Berufe [Spezialist]</v>
      </c>
    </row>
    <row r="833" spans="1:7" ht="15" hidden="1" customHeight="1" x14ac:dyDescent="0.2">
      <c r="A833" s="99" t="s">
        <v>247</v>
      </c>
      <c r="B833" s="89" t="s">
        <v>126</v>
      </c>
      <c r="C833" s="89" t="s">
        <v>127</v>
      </c>
      <c r="D833" s="89" t="str">
        <f t="shared" si="28"/>
        <v>Bereich_5_84513 - Berufsgattung 3</v>
      </c>
      <c r="E833" s="92">
        <v>13.27</v>
      </c>
      <c r="F833" s="111"/>
      <c r="G833" s="91" t="str">
        <f t="shared" si="27"/>
        <v>Fahrlehrer [Spezialist]</v>
      </c>
    </row>
    <row r="834" spans="1:7" ht="15" hidden="1" customHeight="1" x14ac:dyDescent="0.2">
      <c r="A834" s="99" t="s">
        <v>247</v>
      </c>
      <c r="B834" s="89" t="s">
        <v>128</v>
      </c>
      <c r="C834" s="89" t="s">
        <v>129</v>
      </c>
      <c r="D834" s="89" t="str">
        <f t="shared" si="28"/>
        <v>Bereich_5_84 - Berufsgattung 4</v>
      </c>
      <c r="E834" s="92">
        <v>6.39</v>
      </c>
      <c r="F834" s="111"/>
      <c r="G834" s="91" t="str">
        <f t="shared" si="27"/>
        <v>Lehrende und ausbildende Berufe [Experte]</v>
      </c>
    </row>
    <row r="835" spans="1:7" ht="15" hidden="1" customHeight="1" x14ac:dyDescent="0.2">
      <c r="A835" s="99" t="s">
        <v>247</v>
      </c>
      <c r="B835" s="89" t="s">
        <v>130</v>
      </c>
      <c r="C835" s="89" t="s">
        <v>131</v>
      </c>
      <c r="D835" s="89" t="str">
        <f t="shared" si="28"/>
        <v>Bereich_5_92 - Berufsgattung 2</v>
      </c>
      <c r="E835" s="92">
        <v>5.79</v>
      </c>
      <c r="F835" s="111"/>
      <c r="G835" s="91" t="str">
        <f t="shared" si="27"/>
        <v>Werbung, Marketing, kaufmännische und redaktionelle Medienberufe [Fachkraft]</v>
      </c>
    </row>
    <row r="836" spans="1:7" ht="15" hidden="1" customHeight="1" x14ac:dyDescent="0.2">
      <c r="A836" s="99" t="s">
        <v>247</v>
      </c>
      <c r="B836" s="89" t="s">
        <v>227</v>
      </c>
      <c r="C836" s="89" t="s">
        <v>228</v>
      </c>
      <c r="D836" s="89" t="str">
        <f t="shared" si="28"/>
        <v>Bereich_5_92 - Berufsgattung 3 oder 4</v>
      </c>
      <c r="E836" s="92">
        <v>6.89</v>
      </c>
      <c r="F836" s="111"/>
      <c r="G836" s="91" t="str">
        <f t="shared" si="27"/>
        <v>Werbung, Marketing, kaufmännische und redaktionelle Medienberufe [Spezialist oder Experte]</v>
      </c>
    </row>
    <row r="837" spans="1:7" ht="15" hidden="1" customHeight="1" x14ac:dyDescent="0.2">
      <c r="A837" s="99" t="s">
        <v>247</v>
      </c>
      <c r="B837" s="89" t="s">
        <v>229</v>
      </c>
      <c r="C837" s="89" t="s">
        <v>137</v>
      </c>
      <c r="D837" s="89" t="str">
        <f t="shared" si="28"/>
        <v>Bereich_5_00000_BPW</v>
      </c>
      <c r="E837" s="92">
        <v>6.18</v>
      </c>
      <c r="F837" s="111"/>
      <c r="G837" s="91" t="str">
        <f t="shared" si="27"/>
        <v>Berufspraktische Weiterbildung mit mehreren fachlichen Schwerpunkten</v>
      </c>
    </row>
    <row r="838" spans="1:7" ht="15" hidden="1" customHeight="1" x14ac:dyDescent="0.2">
      <c r="A838" s="99" t="s">
        <v>247</v>
      </c>
      <c r="B838" s="89" t="s">
        <v>240</v>
      </c>
      <c r="C838" s="89" t="s">
        <v>241</v>
      </c>
      <c r="D838" s="89" t="str">
        <f t="shared" si="28"/>
        <v>Bereich_5_00000_GK</v>
      </c>
      <c r="E838" s="92">
        <v>5.86</v>
      </c>
      <c r="F838" s="111"/>
      <c r="G838" s="91" t="str">
        <f t="shared" si="27"/>
        <v>Erwerb von Grundkompetenzen</v>
      </c>
    </row>
    <row r="839" spans="1:7" ht="15" hidden="1" customHeight="1" x14ac:dyDescent="0.2">
      <c r="A839" s="99" t="s">
        <v>247</v>
      </c>
      <c r="B839" s="89" t="s">
        <v>230</v>
      </c>
      <c r="C839" s="89" t="s">
        <v>231</v>
      </c>
      <c r="D839" s="89" t="str">
        <f t="shared" si="28"/>
        <v>Bereich_5_00000_HSA</v>
      </c>
      <c r="E839" s="92">
        <v>5.9</v>
      </c>
      <c r="F839" s="111"/>
      <c r="G839" s="91" t="str">
        <f t="shared" si="27"/>
        <v>Erwerb des Hauptschulabschlusses (HSA)</v>
      </c>
    </row>
    <row r="840" spans="1:7" ht="15" hidden="1" customHeight="1" x14ac:dyDescent="0.2">
      <c r="A840" s="99" t="s">
        <v>247</v>
      </c>
      <c r="B840" s="89" t="s">
        <v>242</v>
      </c>
      <c r="C840" s="89" t="s">
        <v>243</v>
      </c>
      <c r="D840" s="89" t="str">
        <f t="shared" si="28"/>
        <v>Bereich_5_00000_Kletterer</v>
      </c>
      <c r="E840" s="92">
        <v>23.98</v>
      </c>
      <c r="F840" s="111"/>
      <c r="G840" s="91" t="str">
        <f t="shared" si="27"/>
        <v>Industrie- bzw. Baumkletterer</v>
      </c>
    </row>
    <row r="841" spans="1:7" ht="15" hidden="1" customHeight="1" x14ac:dyDescent="0.2">
      <c r="A841" s="99" t="s">
        <v>247</v>
      </c>
      <c r="B841" s="89" t="s">
        <v>244</v>
      </c>
      <c r="C841" s="89" t="s">
        <v>245</v>
      </c>
      <c r="D841" s="89" t="str">
        <f t="shared" si="28"/>
        <v>Bereich_5_00000_UBH</v>
      </c>
      <c r="E841" s="92">
        <v>11.82</v>
      </c>
      <c r="F841" s="111"/>
      <c r="G841" s="91" t="str">
        <f t="shared" si="27"/>
        <v>Umschulungsbegleitende Hilfen … [mit und ohne Lernprozessbegleitung]</v>
      </c>
    </row>
    <row r="842" spans="1:7" ht="15" hidden="1" customHeight="1" x14ac:dyDescent="0.2">
      <c r="A842" s="99" t="s">
        <v>247</v>
      </c>
      <c r="B842" s="89" t="s">
        <v>232</v>
      </c>
      <c r="C842" s="89" t="s">
        <v>233</v>
      </c>
      <c r="D842" s="89" t="str">
        <f t="shared" si="28"/>
        <v>Bereich_5_00000_1Hilfe</v>
      </c>
      <c r="E842" s="92">
        <v>5.66</v>
      </c>
      <c r="F842" s="111"/>
      <c r="G842" s="91" t="str">
        <f t="shared" si="27"/>
        <v>Erste Hilfe Lehrgang</v>
      </c>
    </row>
    <row r="843" spans="1:7" ht="15" hidden="1" customHeight="1" x14ac:dyDescent="0.2">
      <c r="A843" s="99" t="s">
        <v>247</v>
      </c>
      <c r="B843" s="89" t="s">
        <v>138</v>
      </c>
      <c r="C843" s="89" t="s">
        <v>139</v>
      </c>
      <c r="D843" s="89" t="str">
        <f t="shared" si="28"/>
        <v>Bereich_5_Schwellenwert - Berufsgattung 1 oder 2</v>
      </c>
      <c r="E843" s="92">
        <v>6</v>
      </c>
      <c r="F843" s="111"/>
      <c r="G843" s="91" t="str">
        <f t="shared" si="27"/>
        <v>Bildungsziele, die nicht den oben genannten Berufsgruppen/-gattungen zugeordnet werden können [Helfer oder Fachkraft]</v>
      </c>
    </row>
    <row r="844" spans="1:7" ht="15" hidden="1" customHeight="1" x14ac:dyDescent="0.2">
      <c r="A844" s="99" t="s">
        <v>247</v>
      </c>
      <c r="B844" s="89" t="s">
        <v>140</v>
      </c>
      <c r="C844" s="89" t="s">
        <v>141</v>
      </c>
      <c r="D844" s="89" t="str">
        <f t="shared" si="28"/>
        <v>Bereich_5_Schwellenwert - Berufsgattung 3 oder 4</v>
      </c>
      <c r="E844" s="92">
        <v>8</v>
      </c>
      <c r="F844" s="111"/>
      <c r="G844" s="91" t="str">
        <f t="shared" si="27"/>
        <v>Bildungsziele, die nicht den oben genannten Berufsgruppen/-gattungen zugeordnet werden können [Spezialist oder Experte]</v>
      </c>
    </row>
    <row r="845" spans="1:7" ht="15" hidden="1" customHeight="1" x14ac:dyDescent="0.2">
      <c r="A845" s="100" t="s">
        <v>256</v>
      </c>
      <c r="B845" s="93" t="s">
        <v>168</v>
      </c>
      <c r="C845" s="93" t="s">
        <v>169</v>
      </c>
      <c r="D845" s="95" t="str">
        <f>CONCATENATE(A845,B845)</f>
        <v>Bereich_6_Bitte auswählen!</v>
      </c>
      <c r="E845" s="94"/>
      <c r="F845" s="111"/>
      <c r="G845" s="91" t="str">
        <f t="shared" si="27"/>
        <v xml:space="preserve"> </v>
      </c>
    </row>
    <row r="846" spans="1:7" ht="15" hidden="1" customHeight="1" x14ac:dyDescent="0.2">
      <c r="A846" s="100" t="s">
        <v>256</v>
      </c>
      <c r="B846" s="95" t="s">
        <v>2</v>
      </c>
      <c r="C846" s="95" t="s">
        <v>3</v>
      </c>
      <c r="D846" s="95" t="str">
        <f t="shared" si="28"/>
        <v>Bereich_6_12 - Berufsgattung 1 oder 2</v>
      </c>
      <c r="E846" s="96">
        <v>6.58</v>
      </c>
      <c r="F846" s="111"/>
      <c r="G846" s="91" t="str">
        <f t="shared" si="27"/>
        <v>Gartenbauberufe, Floristik [Helfer oder Fachkraft]</v>
      </c>
    </row>
    <row r="847" spans="1:7" ht="15" hidden="1" customHeight="1" x14ac:dyDescent="0.2">
      <c r="A847" s="100" t="s">
        <v>256</v>
      </c>
      <c r="B847" s="95" t="s">
        <v>202</v>
      </c>
      <c r="C847" s="95" t="s">
        <v>203</v>
      </c>
      <c r="D847" s="95" t="str">
        <f t="shared" si="28"/>
        <v>Bereich_6_22 - Berufsgattung 1 oder 2</v>
      </c>
      <c r="E847" s="96">
        <v>5.9</v>
      </c>
      <c r="F847" s="111"/>
      <c r="G847" s="91" t="str">
        <f t="shared" ref="G847:G910" si="29">C847</f>
        <v>Kunststoff- und Holzherstellung, -verarbeitung [Helfer oder Fachkraft]</v>
      </c>
    </row>
    <row r="848" spans="1:7" ht="15" hidden="1" customHeight="1" x14ac:dyDescent="0.2">
      <c r="A848" s="100" t="s">
        <v>256</v>
      </c>
      <c r="B848" s="95" t="s">
        <v>6</v>
      </c>
      <c r="C848" s="95" t="s">
        <v>7</v>
      </c>
      <c r="D848" s="95" t="str">
        <f t="shared" si="28"/>
        <v>Bereich_6_232 - Berufsgattung 2</v>
      </c>
      <c r="E848" s="96">
        <v>7.83</v>
      </c>
      <c r="F848" s="111"/>
      <c r="G848" s="91" t="str">
        <f t="shared" si="29"/>
        <v>Technische Mediengestaltung [Fachkraft]</v>
      </c>
    </row>
    <row r="849" spans="1:7" ht="15" hidden="1" customHeight="1" x14ac:dyDescent="0.2">
      <c r="A849" s="100" t="s">
        <v>256</v>
      </c>
      <c r="B849" s="95" t="s">
        <v>204</v>
      </c>
      <c r="C849" s="95" t="s">
        <v>205</v>
      </c>
      <c r="D849" s="95" t="str">
        <f t="shared" si="28"/>
        <v>Bereich_6_232 - Berufsgattung 3 oder 4</v>
      </c>
      <c r="E849" s="96">
        <v>7.99</v>
      </c>
      <c r="F849" s="111"/>
      <c r="G849" s="91" t="str">
        <f t="shared" si="29"/>
        <v>Technische Mediengestaltung [Spezialist oder Experte]</v>
      </c>
    </row>
    <row r="850" spans="1:7" ht="15" hidden="1" customHeight="1" x14ac:dyDescent="0.2">
      <c r="A850" s="100" t="s">
        <v>256</v>
      </c>
      <c r="B850" s="95" t="s">
        <v>10</v>
      </c>
      <c r="C850" s="95" t="s">
        <v>11</v>
      </c>
      <c r="D850" s="95" t="str">
        <f t="shared" si="28"/>
        <v>Bereich_6_24 - Berufsgattung 1</v>
      </c>
      <c r="E850" s="96">
        <v>6.29</v>
      </c>
      <c r="F850" s="111"/>
      <c r="G850" s="91" t="str">
        <f t="shared" si="29"/>
        <v>Metallerzeugung, Metallbearbeitung, Metallbau [Helfer]</v>
      </c>
    </row>
    <row r="851" spans="1:7" ht="15" hidden="1" customHeight="1" x14ac:dyDescent="0.2">
      <c r="A851" s="100" t="s">
        <v>256</v>
      </c>
      <c r="B851" s="95" t="s">
        <v>12</v>
      </c>
      <c r="C851" s="95" t="s">
        <v>13</v>
      </c>
      <c r="D851" s="95" t="str">
        <f t="shared" si="28"/>
        <v>Bereich_6_24 - Berufsgattung 2</v>
      </c>
      <c r="E851" s="96">
        <v>6.98</v>
      </c>
      <c r="F851" s="111"/>
      <c r="G851" s="91" t="str">
        <f t="shared" si="29"/>
        <v>Metallerzeugung, Metallbearbeitung, Metallbau [Fachkraft]</v>
      </c>
    </row>
    <row r="852" spans="1:7" ht="15" hidden="1" customHeight="1" x14ac:dyDescent="0.2">
      <c r="A852" s="100" t="s">
        <v>256</v>
      </c>
      <c r="B852" s="95" t="s">
        <v>14</v>
      </c>
      <c r="C852" s="95" t="s">
        <v>15</v>
      </c>
      <c r="D852" s="95" t="str">
        <f t="shared" si="28"/>
        <v>Bereich_6_242 - Berufsgattung 3</v>
      </c>
      <c r="E852" s="96">
        <v>8.75</v>
      </c>
      <c r="F852" s="111"/>
      <c r="G852" s="91" t="str">
        <f t="shared" si="29"/>
        <v>Spanende Metallbearbeitung [Spezialist]</v>
      </c>
    </row>
    <row r="853" spans="1:7" ht="15" hidden="1" customHeight="1" x14ac:dyDescent="0.2">
      <c r="A853" s="100" t="s">
        <v>256</v>
      </c>
      <c r="B853" s="95">
        <v>24422</v>
      </c>
      <c r="C853" s="95" t="s">
        <v>206</v>
      </c>
      <c r="D853" s="95" t="str">
        <f t="shared" si="28"/>
        <v>Bereich_6_24422</v>
      </c>
      <c r="E853" s="96">
        <v>8.3000000000000007</v>
      </c>
      <c r="F853" s="111"/>
      <c r="G853" s="91" t="str">
        <f t="shared" si="29"/>
        <v>Schweiß-, Verbindungstechnik [Fachkraft]</v>
      </c>
    </row>
    <row r="854" spans="1:7" ht="15" hidden="1" customHeight="1" x14ac:dyDescent="0.2">
      <c r="A854" s="100" t="s">
        <v>256</v>
      </c>
      <c r="B854" s="95" t="s">
        <v>16</v>
      </c>
      <c r="C854" s="95" t="s">
        <v>17</v>
      </c>
      <c r="D854" s="95" t="str">
        <f t="shared" si="28"/>
        <v>Bereich_6_24422_G</v>
      </c>
      <c r="E854" s="96">
        <v>12.04</v>
      </c>
      <c r="F854" s="111"/>
      <c r="G854" s="91" t="str">
        <f t="shared" si="29"/>
        <v>Gasschweißen (G) [Fachkraft]</v>
      </c>
    </row>
    <row r="855" spans="1:7" ht="15" hidden="1" customHeight="1" x14ac:dyDescent="0.2">
      <c r="A855" s="100" t="s">
        <v>256</v>
      </c>
      <c r="B855" s="95" t="s">
        <v>18</v>
      </c>
      <c r="C855" s="95" t="s">
        <v>19</v>
      </c>
      <c r="D855" s="95" t="str">
        <f t="shared" si="28"/>
        <v>Bereich_6_24422_E</v>
      </c>
      <c r="E855" s="96">
        <v>13.58</v>
      </c>
      <c r="F855" s="111"/>
      <c r="G855" s="91" t="str">
        <f t="shared" si="29"/>
        <v>Lichtbogenschweißen (E) [Fachkraft]</v>
      </c>
    </row>
    <row r="856" spans="1:7" ht="15" hidden="1" customHeight="1" x14ac:dyDescent="0.2">
      <c r="A856" s="100" t="s">
        <v>256</v>
      </c>
      <c r="B856" s="95" t="s">
        <v>20</v>
      </c>
      <c r="C856" s="95" t="s">
        <v>21</v>
      </c>
      <c r="D856" s="95" t="str">
        <f t="shared" si="28"/>
        <v>Bereich_6_24422_WIG_St</v>
      </c>
      <c r="E856" s="96">
        <v>15.19</v>
      </c>
      <c r="F856" s="111"/>
      <c r="G856" s="91" t="str">
        <f t="shared" si="29"/>
        <v>Wolfram-Inertgasschweißen (WIG) - Werkstoff Stahl (St) [Fachkraft]</v>
      </c>
    </row>
    <row r="857" spans="1:7" ht="15" hidden="1" customHeight="1" x14ac:dyDescent="0.2">
      <c r="A857" s="100" t="s">
        <v>256</v>
      </c>
      <c r="B857" s="95" t="s">
        <v>22</v>
      </c>
      <c r="C857" s="95" t="s">
        <v>23</v>
      </c>
      <c r="D857" s="95" t="str">
        <f t="shared" si="28"/>
        <v>Bereich_6_24422_WIG_CrNi</v>
      </c>
      <c r="E857" s="96">
        <v>17.489999999999998</v>
      </c>
      <c r="F857" s="111"/>
      <c r="G857" s="91" t="str">
        <f t="shared" si="29"/>
        <v>Wolfram-Inertgasschweißen (WIG) - Werkstoff Chrom/Nickel (CrNi) [Fachkraft]</v>
      </c>
    </row>
    <row r="858" spans="1:7" ht="15" hidden="1" customHeight="1" x14ac:dyDescent="0.2">
      <c r="A858" s="100" t="s">
        <v>256</v>
      </c>
      <c r="B858" s="95" t="s">
        <v>24</v>
      </c>
      <c r="C858" s="95" t="s">
        <v>25</v>
      </c>
      <c r="D858" s="95" t="str">
        <f t="shared" si="28"/>
        <v>Bereich_6_24422_WIG_Al</v>
      </c>
      <c r="E858" s="96">
        <v>17.11</v>
      </c>
      <c r="F858" s="111"/>
      <c r="G858" s="91" t="str">
        <f t="shared" si="29"/>
        <v>Wolfram-Inertgasschweißen (WIG) - Werkstoff Aluminium (Al) [Fachkraft]</v>
      </c>
    </row>
    <row r="859" spans="1:7" ht="15" hidden="1" customHeight="1" x14ac:dyDescent="0.2">
      <c r="A859" s="100" t="s">
        <v>256</v>
      </c>
      <c r="B859" s="95" t="s">
        <v>26</v>
      </c>
      <c r="C859" s="95" t="s">
        <v>27</v>
      </c>
      <c r="D859" s="95" t="str">
        <f t="shared" si="28"/>
        <v>Bereich_6_24422_WIG_Cu</v>
      </c>
      <c r="E859" s="96">
        <v>12.65</v>
      </c>
      <c r="F859" s="111"/>
      <c r="G859" s="91" t="str">
        <f t="shared" si="29"/>
        <v>Wolfram-Inertgasschweißen (WIG) - Werkstoff Kupfer (Cu) [Fachkraft]</v>
      </c>
    </row>
    <row r="860" spans="1:7" ht="15" hidden="1" customHeight="1" x14ac:dyDescent="0.2">
      <c r="A860" s="100" t="s">
        <v>256</v>
      </c>
      <c r="B860" s="95" t="s">
        <v>28</v>
      </c>
      <c r="C860" s="95" t="s">
        <v>29</v>
      </c>
      <c r="D860" s="95" t="str">
        <f t="shared" si="28"/>
        <v>Bereich_6_24422_MSG_St</v>
      </c>
      <c r="E860" s="96">
        <v>15.02</v>
      </c>
      <c r="F860" s="111"/>
      <c r="G860" s="91" t="str">
        <f t="shared" si="29"/>
        <v>Metallschutzgasschweißen Metallaktivgas (MAG), Metallinertgas (MIG) - Werkstoff Stahl (St) [Fachkraft]</v>
      </c>
    </row>
    <row r="861" spans="1:7" ht="15" hidden="1" customHeight="1" x14ac:dyDescent="0.2">
      <c r="A861" s="100" t="s">
        <v>256</v>
      </c>
      <c r="B861" s="95" t="s">
        <v>30</v>
      </c>
      <c r="C861" s="95" t="s">
        <v>31</v>
      </c>
      <c r="D861" s="95" t="str">
        <f t="shared" si="28"/>
        <v>Bereich_6_24422_MSG_CrNi</v>
      </c>
      <c r="E861" s="96">
        <v>18.53</v>
      </c>
      <c r="F861" s="111"/>
      <c r="G861" s="91" t="str">
        <f t="shared" si="29"/>
        <v>Metallschutzgasschweißen Metallaktivgas (MAG), Metallinertgas (MIG) - Werkstoff Chrom/Nickel (CrNi) [Fachkraft]</v>
      </c>
    </row>
    <row r="862" spans="1:7" ht="15" hidden="1" customHeight="1" x14ac:dyDescent="0.2">
      <c r="A862" s="100" t="s">
        <v>256</v>
      </c>
      <c r="B862" s="95" t="s">
        <v>32</v>
      </c>
      <c r="C862" s="95" t="s">
        <v>33</v>
      </c>
      <c r="D862" s="95" t="str">
        <f t="shared" si="28"/>
        <v>Bereich_6_24422_MSG_Al</v>
      </c>
      <c r="E862" s="96">
        <v>15.09</v>
      </c>
      <c r="F862" s="111"/>
      <c r="G862" s="91" t="str">
        <f t="shared" si="29"/>
        <v>Metallschutzgasschweißen Metallaktivgas (MAG), Metallinertgas (MIG) - Werkstoff Aluminium (Al) [Fachkraft]</v>
      </c>
    </row>
    <row r="863" spans="1:7" ht="15" hidden="1" customHeight="1" x14ac:dyDescent="0.2">
      <c r="A863" s="100" t="s">
        <v>256</v>
      </c>
      <c r="B863" s="95" t="s">
        <v>34</v>
      </c>
      <c r="C863" s="95" t="s">
        <v>35</v>
      </c>
      <c r="D863" s="95" t="str">
        <f t="shared" si="28"/>
        <v>Bereich_6_24422_B</v>
      </c>
      <c r="E863" s="96">
        <v>12.55</v>
      </c>
      <c r="F863" s="111"/>
      <c r="G863" s="91" t="str">
        <f t="shared" si="29"/>
        <v>Brennschneiden [Fachkraft]</v>
      </c>
    </row>
    <row r="864" spans="1:7" ht="15" hidden="1" customHeight="1" x14ac:dyDescent="0.2">
      <c r="A864" s="100" t="s">
        <v>256</v>
      </c>
      <c r="B864" s="95" t="s">
        <v>207</v>
      </c>
      <c r="C864" s="95" t="s">
        <v>208</v>
      </c>
      <c r="D864" s="95" t="str">
        <f t="shared" si="28"/>
        <v>Bereich_6_24422_S</v>
      </c>
      <c r="E864" s="96">
        <v>12.28</v>
      </c>
      <c r="F864" s="111"/>
      <c r="G864" s="91" t="str">
        <f t="shared" si="29"/>
        <v>Sonstige Verfahren der Schweiß-, Verbindungstechnik [Fachkraft]</v>
      </c>
    </row>
    <row r="865" spans="1:7" ht="15" hidden="1" customHeight="1" x14ac:dyDescent="0.2">
      <c r="A865" s="100" t="s">
        <v>256</v>
      </c>
      <c r="B865" s="95" t="s">
        <v>38</v>
      </c>
      <c r="C865" s="95" t="s">
        <v>39</v>
      </c>
      <c r="D865" s="95" t="str">
        <f t="shared" si="28"/>
        <v>Bereich_6_2442 - Berufsgattung 3 oder 4</v>
      </c>
      <c r="E865" s="96">
        <v>14.66</v>
      </c>
      <c r="F865" s="111"/>
      <c r="G865" s="91" t="str">
        <f t="shared" si="29"/>
        <v>Schweiß-, Verbindungstechnik [Spezialist oder Experte]</v>
      </c>
    </row>
    <row r="866" spans="1:7" ht="15" hidden="1" customHeight="1" x14ac:dyDescent="0.2">
      <c r="A866" s="100" t="s">
        <v>256</v>
      </c>
      <c r="B866" s="95" t="s">
        <v>40</v>
      </c>
      <c r="C866" s="95" t="s">
        <v>41</v>
      </c>
      <c r="D866" s="95" t="str">
        <f t="shared" si="28"/>
        <v>Bereich_6_25 - Berufsgattung 2</v>
      </c>
      <c r="E866" s="96">
        <v>8.73</v>
      </c>
      <c r="F866" s="111"/>
      <c r="G866" s="91" t="str">
        <f t="shared" si="29"/>
        <v>Maschinen- und Fahrzeugtechnikberufe [Fachkraft]</v>
      </c>
    </row>
    <row r="867" spans="1:7" ht="15" hidden="1" customHeight="1" x14ac:dyDescent="0.2">
      <c r="A867" s="100" t="s">
        <v>256</v>
      </c>
      <c r="B867" s="95" t="s">
        <v>42</v>
      </c>
      <c r="C867" s="95" t="s">
        <v>43</v>
      </c>
      <c r="D867" s="95" t="str">
        <f t="shared" si="28"/>
        <v>Bereich_6_26 - Berufsgattung 2</v>
      </c>
      <c r="E867" s="96">
        <v>7.7</v>
      </c>
      <c r="F867" s="111"/>
      <c r="G867" s="91" t="str">
        <f t="shared" si="29"/>
        <v>Mechatronik-, Energie- und Elektroberufe [Fachkraft]</v>
      </c>
    </row>
    <row r="868" spans="1:7" ht="15" hidden="1" customHeight="1" x14ac:dyDescent="0.2">
      <c r="A868" s="100" t="s">
        <v>256</v>
      </c>
      <c r="B868" s="95" t="s">
        <v>209</v>
      </c>
      <c r="C868" s="95" t="s">
        <v>210</v>
      </c>
      <c r="D868" s="95" t="str">
        <f t="shared" si="28"/>
        <v>Bereich_6_26 - Berufsgattung 3 oder 4</v>
      </c>
      <c r="E868" s="96">
        <v>7.59</v>
      </c>
      <c r="F868" s="111"/>
      <c r="G868" s="91" t="str">
        <f t="shared" si="29"/>
        <v>Mechatronik-, Energie- und Elektroberufe [Spezialist oder Experte]</v>
      </c>
    </row>
    <row r="869" spans="1:7" ht="15" hidden="1" customHeight="1" x14ac:dyDescent="0.2">
      <c r="A869" s="100" t="s">
        <v>256</v>
      </c>
      <c r="B869" s="95" t="s">
        <v>46</v>
      </c>
      <c r="C869" s="95" t="s">
        <v>47</v>
      </c>
      <c r="D869" s="95" t="str">
        <f t="shared" si="28"/>
        <v>Bereich_6_27 - Berufsgattung 2</v>
      </c>
      <c r="E869" s="96">
        <v>9.44</v>
      </c>
      <c r="F869" s="111"/>
      <c r="G869" s="91" t="str">
        <f t="shared" si="29"/>
        <v>Technisches Zeichnen, Konstruktion, Modellbau [Fachkraft]</v>
      </c>
    </row>
    <row r="870" spans="1:7" ht="15" hidden="1" customHeight="1" x14ac:dyDescent="0.2">
      <c r="A870" s="100" t="s">
        <v>256</v>
      </c>
      <c r="B870" s="95" t="s">
        <v>235</v>
      </c>
      <c r="C870" s="95" t="s">
        <v>236</v>
      </c>
      <c r="D870" s="95" t="str">
        <f t="shared" si="28"/>
        <v>Bereich_6_27 - Berufsgattung 3 oder 4</v>
      </c>
      <c r="E870" s="96">
        <v>10.59</v>
      </c>
      <c r="F870" s="111"/>
      <c r="G870" s="91" t="str">
        <f t="shared" si="29"/>
        <v>Konstruktions- und Gerätebau, technische Qualitätssicherung [Spezialist oder Experte]</v>
      </c>
    </row>
    <row r="871" spans="1:7" ht="15" hidden="1" customHeight="1" x14ac:dyDescent="0.2">
      <c r="A871" s="100" t="s">
        <v>256</v>
      </c>
      <c r="B871" s="95" t="s">
        <v>248</v>
      </c>
      <c r="C871" s="95" t="s">
        <v>249</v>
      </c>
      <c r="D871" s="95" t="str">
        <f t="shared" si="28"/>
        <v>Bereich_6_28 - Berufsgattung 1 oder 2</v>
      </c>
      <c r="E871" s="96">
        <v>6.31</v>
      </c>
      <c r="F871" s="111"/>
      <c r="G871" s="91" t="str">
        <f t="shared" si="29"/>
        <v>Textil- und Lederberufe [Helfer oder Fachkraft]</v>
      </c>
    </row>
    <row r="872" spans="1:7" ht="15" hidden="1" customHeight="1" x14ac:dyDescent="0.2">
      <c r="A872" s="100" t="s">
        <v>256</v>
      </c>
      <c r="B872" s="95" t="s">
        <v>250</v>
      </c>
      <c r="C872" s="95" t="s">
        <v>251</v>
      </c>
      <c r="D872" s="95" t="str">
        <f t="shared" si="28"/>
        <v>Bereich_6_28 - Berufsgattung 3 oder 4</v>
      </c>
      <c r="E872" s="96">
        <v>6.31</v>
      </c>
      <c r="F872" s="111"/>
      <c r="G872" s="91" t="str">
        <f t="shared" si="29"/>
        <v>Textil- und Lederberufe [Spezialist oder Experte]</v>
      </c>
    </row>
    <row r="873" spans="1:7" ht="15" hidden="1" customHeight="1" x14ac:dyDescent="0.2">
      <c r="A873" s="100" t="s">
        <v>256</v>
      </c>
      <c r="B873" s="95" t="s">
        <v>50</v>
      </c>
      <c r="C873" s="95" t="s">
        <v>51</v>
      </c>
      <c r="D873" s="95" t="str">
        <f t="shared" si="28"/>
        <v>Bereich_6_29 - Berufsgattung 1 oder 2</v>
      </c>
      <c r="E873" s="96">
        <v>5.34</v>
      </c>
      <c r="F873" s="111"/>
      <c r="G873" s="91" t="str">
        <f t="shared" si="29"/>
        <v>Lebensmittelherstellung und -verarbeitung [Helfer oder Fachkraft]</v>
      </c>
    </row>
    <row r="874" spans="1:7" ht="15" hidden="1" customHeight="1" x14ac:dyDescent="0.2">
      <c r="A874" s="100" t="s">
        <v>256</v>
      </c>
      <c r="B874" s="95" t="s">
        <v>237</v>
      </c>
      <c r="C874" s="95" t="s">
        <v>212</v>
      </c>
      <c r="D874" s="95" t="str">
        <f t="shared" si="28"/>
        <v>Bereich_6_3 - Berufsgattung 3 oder 4</v>
      </c>
      <c r="E874" s="96">
        <v>7.62</v>
      </c>
      <c r="F874" s="111"/>
      <c r="G874" s="91" t="str">
        <f t="shared" si="29"/>
        <v>Bau, Architektur, Vermessung, Gebäudetechnik [Spezialist oder Experte]</v>
      </c>
    </row>
    <row r="875" spans="1:7" ht="15" hidden="1" customHeight="1" x14ac:dyDescent="0.2">
      <c r="A875" s="100" t="s">
        <v>256</v>
      </c>
      <c r="B875" s="95" t="s">
        <v>52</v>
      </c>
      <c r="C875" s="95" t="s">
        <v>53</v>
      </c>
      <c r="D875" s="95" t="str">
        <f t="shared" si="28"/>
        <v>Bereich_6_32 - Berufsgattung 1 oder 2</v>
      </c>
      <c r="E875" s="96">
        <v>6.87</v>
      </c>
      <c r="F875" s="111"/>
      <c r="G875" s="91" t="str">
        <f t="shared" si="29"/>
        <v>Hoch- und Tiefbauberufe [Helfer oder Fachkraft]</v>
      </c>
    </row>
    <row r="876" spans="1:7" ht="15" hidden="1" customHeight="1" x14ac:dyDescent="0.2">
      <c r="A876" s="100" t="s">
        <v>256</v>
      </c>
      <c r="B876" s="95" t="s">
        <v>54</v>
      </c>
      <c r="C876" s="95" t="s">
        <v>55</v>
      </c>
      <c r="D876" s="95" t="str">
        <f t="shared" si="28"/>
        <v>Bereich_6_33 - Berufsgattung 1 oder 2</v>
      </c>
      <c r="E876" s="96">
        <v>5.49</v>
      </c>
      <c r="F876" s="111"/>
      <c r="G876" s="91" t="str">
        <f t="shared" si="29"/>
        <v>(Innen-) Ausbauberufe [Helfer oder Fachkraft]</v>
      </c>
    </row>
    <row r="877" spans="1:7" ht="15" hidden="1" customHeight="1" x14ac:dyDescent="0.2">
      <c r="A877" s="100" t="s">
        <v>256</v>
      </c>
      <c r="B877" s="95" t="s">
        <v>56</v>
      </c>
      <c r="C877" s="95" t="s">
        <v>57</v>
      </c>
      <c r="D877" s="95" t="str">
        <f t="shared" si="28"/>
        <v>Bereich_6_34 - Berufsgattung 2</v>
      </c>
      <c r="E877" s="96">
        <v>7.04</v>
      </c>
      <c r="F877" s="111"/>
      <c r="G877" s="91" t="str">
        <f t="shared" si="29"/>
        <v>Gebäudetechnik und versorgungstechnische Berufe [Fachkraft]</v>
      </c>
    </row>
    <row r="878" spans="1:7" ht="15" hidden="1" customHeight="1" x14ac:dyDescent="0.2">
      <c r="A878" s="100" t="s">
        <v>256</v>
      </c>
      <c r="B878" s="95" t="s">
        <v>214</v>
      </c>
      <c r="C878" s="95" t="s">
        <v>215</v>
      </c>
      <c r="D878" s="95" t="str">
        <f t="shared" ref="D878:D928" si="30">CONCATENATE(A878,B878)</f>
        <v>Bereich_6_41 - Berufsgattung 1 oder 2</v>
      </c>
      <c r="E878" s="96">
        <v>11.49</v>
      </c>
      <c r="F878" s="111"/>
      <c r="G878" s="91" t="str">
        <f t="shared" si="29"/>
        <v>Mathematik-, Biologie-, Physikberufe [Helfer oder Fachkraft]</v>
      </c>
    </row>
    <row r="879" spans="1:7" ht="15" hidden="1" customHeight="1" x14ac:dyDescent="0.2">
      <c r="A879" s="100" t="s">
        <v>256</v>
      </c>
      <c r="B879" s="95" t="s">
        <v>216</v>
      </c>
      <c r="C879" s="95" t="s">
        <v>217</v>
      </c>
      <c r="D879" s="95" t="str">
        <f t="shared" si="30"/>
        <v>Bereich_6_41 - Berufsgattung 3 oder 4</v>
      </c>
      <c r="E879" s="96">
        <v>11.49</v>
      </c>
      <c r="F879" s="111"/>
      <c r="G879" s="91" t="str">
        <f t="shared" si="29"/>
        <v>Mathematik-, Biologie-, Physikberufe [Spezialist oder Experte]</v>
      </c>
    </row>
    <row r="880" spans="1:7" ht="15" hidden="1" customHeight="1" x14ac:dyDescent="0.2">
      <c r="A880" s="100" t="s">
        <v>256</v>
      </c>
      <c r="B880" s="95" t="s">
        <v>218</v>
      </c>
      <c r="C880" s="95" t="s">
        <v>219</v>
      </c>
      <c r="D880" s="95" t="str">
        <f t="shared" si="30"/>
        <v>Bereich_6_42 - Berufsgattung 3 oder 4</v>
      </c>
      <c r="E880" s="96">
        <v>9.18</v>
      </c>
      <c r="F880" s="111"/>
      <c r="G880" s="91" t="str">
        <f t="shared" si="29"/>
        <v>Geologie-, Geographie-, Umweltschutzberufe [Spezialist oder Experte]</v>
      </c>
    </row>
    <row r="881" spans="1:7" ht="15" hidden="1" customHeight="1" x14ac:dyDescent="0.2">
      <c r="A881" s="100" t="s">
        <v>256</v>
      </c>
      <c r="B881" s="95" t="s">
        <v>62</v>
      </c>
      <c r="C881" s="95" t="s">
        <v>63</v>
      </c>
      <c r="D881" s="95" t="str">
        <f t="shared" si="30"/>
        <v>Bereich_6_43 - Berufsgattung 2</v>
      </c>
      <c r="E881" s="96">
        <v>8.7799999999999994</v>
      </c>
      <c r="F881" s="111"/>
      <c r="G881" s="91" t="str">
        <f t="shared" si="29"/>
        <v>Informatik und andere IKT-Berufe [Fachkraft]</v>
      </c>
    </row>
    <row r="882" spans="1:7" ht="15" hidden="1" customHeight="1" x14ac:dyDescent="0.2">
      <c r="A882" s="100" t="s">
        <v>256</v>
      </c>
      <c r="B882" s="95" t="s">
        <v>64</v>
      </c>
      <c r="C882" s="95" t="s">
        <v>65</v>
      </c>
      <c r="D882" s="95" t="str">
        <f t="shared" si="30"/>
        <v>Bereich_6_43 - Berufsgattung 3</v>
      </c>
      <c r="E882" s="96">
        <v>10.01</v>
      </c>
      <c r="F882" s="111"/>
      <c r="G882" s="91" t="str">
        <f t="shared" si="29"/>
        <v>Informatik und andere IKT-Berufe [Spezialist]</v>
      </c>
    </row>
    <row r="883" spans="1:7" ht="15" hidden="1" customHeight="1" x14ac:dyDescent="0.2">
      <c r="A883" s="100" t="s">
        <v>256</v>
      </c>
      <c r="B883" s="95" t="s">
        <v>66</v>
      </c>
      <c r="C883" s="95" t="s">
        <v>67</v>
      </c>
      <c r="D883" s="95" t="str">
        <f t="shared" si="30"/>
        <v>Bereich_6_43 - Berufsgattung 4</v>
      </c>
      <c r="E883" s="96">
        <v>11.48</v>
      </c>
      <c r="F883" s="111"/>
      <c r="G883" s="91" t="str">
        <f t="shared" si="29"/>
        <v>Informatik und andere IKT-Berufe [Experte]</v>
      </c>
    </row>
    <row r="884" spans="1:7" ht="15" hidden="1" customHeight="1" x14ac:dyDescent="0.2">
      <c r="A884" s="100" t="s">
        <v>256</v>
      </c>
      <c r="B884" s="95" t="s">
        <v>68</v>
      </c>
      <c r="C884" s="95" t="s">
        <v>69</v>
      </c>
      <c r="D884" s="95" t="str">
        <f t="shared" si="30"/>
        <v>Bereich_6_51 - Berufsgattung 1 oder 2</v>
      </c>
      <c r="E884" s="96">
        <v>6.63</v>
      </c>
      <c r="F884" s="111"/>
      <c r="G884" s="91" t="str">
        <f t="shared" si="29"/>
        <v>Verkehr, Logistik (außer Fahrzeugführung) [Helfer oder Fachkraft]</v>
      </c>
    </row>
    <row r="885" spans="1:7" ht="15" hidden="1" customHeight="1" x14ac:dyDescent="0.2">
      <c r="A885" s="100" t="s">
        <v>256</v>
      </c>
      <c r="B885" s="95" t="s">
        <v>70</v>
      </c>
      <c r="C885" s="95" t="s">
        <v>71</v>
      </c>
      <c r="D885" s="95" t="str">
        <f t="shared" si="30"/>
        <v>Bereich_6_51 - Berufsgattung 3</v>
      </c>
      <c r="E885" s="96">
        <v>8.7799999999999994</v>
      </c>
      <c r="F885" s="111"/>
      <c r="G885" s="91" t="str">
        <f t="shared" si="29"/>
        <v xml:space="preserve">Verkehr, Logistik (außer Fahrzeugführung) [Spezialist] </v>
      </c>
    </row>
    <row r="886" spans="1:7" ht="15" hidden="1" customHeight="1" x14ac:dyDescent="0.2">
      <c r="A886" s="100" t="s">
        <v>256</v>
      </c>
      <c r="B886" s="95" t="s">
        <v>238</v>
      </c>
      <c r="C886" s="95" t="s">
        <v>239</v>
      </c>
      <c r="D886" s="95" t="str">
        <f t="shared" si="30"/>
        <v>Bereich_6_5220 - Berufsgattung 2</v>
      </c>
      <c r="E886" s="96">
        <v>13.94</v>
      </c>
      <c r="F886" s="111"/>
      <c r="G886" s="91" t="str">
        <f t="shared" si="29"/>
        <v>Triebfahrzeugführer Eisenbahnverkehr [Fachkraft]</v>
      </c>
    </row>
    <row r="887" spans="1:7" ht="15" hidden="1" customHeight="1" x14ac:dyDescent="0.2">
      <c r="A887" s="100" t="s">
        <v>256</v>
      </c>
      <c r="B887" s="95" t="s">
        <v>72</v>
      </c>
      <c r="C887" s="95" t="s">
        <v>73</v>
      </c>
      <c r="D887" s="95" t="str">
        <f t="shared" si="30"/>
        <v>Bereich_6_5252 - Berufsgattung 2</v>
      </c>
      <c r="E887" s="96">
        <v>12.4</v>
      </c>
      <c r="F887" s="111"/>
      <c r="G887" s="91" t="str">
        <f t="shared" si="29"/>
        <v>Führer von Erdbewegungs- und verwandten Maschinen [Fachkraft]</v>
      </c>
    </row>
    <row r="888" spans="1:7" ht="15" hidden="1" customHeight="1" x14ac:dyDescent="0.2">
      <c r="A888" s="100" t="s">
        <v>256</v>
      </c>
      <c r="B888" s="95" t="s">
        <v>74</v>
      </c>
      <c r="C888" s="95" t="s">
        <v>75</v>
      </c>
      <c r="D888" s="95" t="str">
        <f t="shared" si="30"/>
        <v>Bereich_6_5253 - Berufsgattung 1</v>
      </c>
      <c r="E888" s="96">
        <v>9.09</v>
      </c>
      <c r="F888" s="111"/>
      <c r="G888" s="91" t="str">
        <f t="shared" si="29"/>
        <v>Kranführer, Bediener Hebeeinrichtungen [Helfer]</v>
      </c>
    </row>
    <row r="889" spans="1:7" ht="15" hidden="1" customHeight="1" x14ac:dyDescent="0.2">
      <c r="A889" s="100" t="s">
        <v>256</v>
      </c>
      <c r="B889" s="95" t="s">
        <v>76</v>
      </c>
      <c r="C889" s="95" t="s">
        <v>77</v>
      </c>
      <c r="D889" s="95" t="str">
        <f t="shared" si="30"/>
        <v>Bereich_6_5253 - Berufsgattung 2</v>
      </c>
      <c r="E889" s="96">
        <v>13.72</v>
      </c>
      <c r="F889" s="111"/>
      <c r="G889" s="91" t="str">
        <f t="shared" si="29"/>
        <v>Kranführer, Bediener Hebeeinrichtungen [Fachkraft]</v>
      </c>
    </row>
    <row r="890" spans="1:7" ht="15" hidden="1" customHeight="1" x14ac:dyDescent="0.2">
      <c r="A890" s="100" t="s">
        <v>256</v>
      </c>
      <c r="B890" s="95" t="s">
        <v>78</v>
      </c>
      <c r="C890" s="95" t="s">
        <v>79</v>
      </c>
      <c r="D890" s="95" t="str">
        <f t="shared" si="30"/>
        <v>Bereich_6_53 - Berufsgattung 2</v>
      </c>
      <c r="E890" s="96">
        <v>8.02</v>
      </c>
      <c r="F890" s="111"/>
      <c r="G890" s="91" t="str">
        <f t="shared" si="29"/>
        <v>Schutz-, Sicherheits-, Überwachungsberufe [Fachkraft]</v>
      </c>
    </row>
    <row r="891" spans="1:7" ht="15" hidden="1" customHeight="1" x14ac:dyDescent="0.2">
      <c r="A891" s="100" t="s">
        <v>256</v>
      </c>
      <c r="B891" s="95" t="s">
        <v>252</v>
      </c>
      <c r="C891" s="95" t="s">
        <v>253</v>
      </c>
      <c r="D891" s="95" t="str">
        <f t="shared" si="30"/>
        <v>Bereich_6_53 - Berufsgattung 3 oder 4</v>
      </c>
      <c r="E891" s="96">
        <v>8.17</v>
      </c>
      <c r="F891" s="111"/>
      <c r="G891" s="91" t="str">
        <f t="shared" si="29"/>
        <v>Schutz- Sicherheits-, Überwachungsberufe [Spezialist oder Experte]</v>
      </c>
    </row>
    <row r="892" spans="1:7" ht="15" hidden="1" customHeight="1" x14ac:dyDescent="0.2">
      <c r="A892" s="100" t="s">
        <v>256</v>
      </c>
      <c r="B892" s="95" t="s">
        <v>82</v>
      </c>
      <c r="C892" s="95" t="s">
        <v>83</v>
      </c>
      <c r="D892" s="95" t="str">
        <f t="shared" si="30"/>
        <v>Bereich_6_54 - Berufsgattung 1 oder 2</v>
      </c>
      <c r="E892" s="96">
        <v>5.47</v>
      </c>
      <c r="F892" s="111"/>
      <c r="G892" s="91" t="str">
        <f t="shared" si="29"/>
        <v>Reinigungsberufe [Helfer oder Fachkraft]</v>
      </c>
    </row>
    <row r="893" spans="1:7" ht="15" hidden="1" customHeight="1" x14ac:dyDescent="0.2">
      <c r="A893" s="100" t="s">
        <v>256</v>
      </c>
      <c r="B893" s="95" t="s">
        <v>84</v>
      </c>
      <c r="C893" s="95" t="s">
        <v>85</v>
      </c>
      <c r="D893" s="95" t="str">
        <f t="shared" si="30"/>
        <v>Bereich_6_61 - Berufsgattung 2</v>
      </c>
      <c r="E893" s="96">
        <v>6.14</v>
      </c>
      <c r="F893" s="111"/>
      <c r="G893" s="91" t="str">
        <f t="shared" si="29"/>
        <v>Einkaufs-, Vertriebs- und Handelsberufe [Fachkraft]</v>
      </c>
    </row>
    <row r="894" spans="1:7" ht="15" hidden="1" customHeight="1" x14ac:dyDescent="0.2">
      <c r="A894" s="100" t="s">
        <v>256</v>
      </c>
      <c r="B894" s="95" t="s">
        <v>220</v>
      </c>
      <c r="C894" s="95" t="s">
        <v>221</v>
      </c>
      <c r="D894" s="95" t="str">
        <f t="shared" si="30"/>
        <v>Bereich_6_61 - Berufsgattung 3 oder 4</v>
      </c>
      <c r="E894" s="96">
        <v>6.88</v>
      </c>
      <c r="F894" s="111"/>
      <c r="G894" s="91" t="str">
        <f t="shared" si="29"/>
        <v>Einkaufs-, Vertriebs- und Handelsberufe [Spezialist oder Experte]</v>
      </c>
    </row>
    <row r="895" spans="1:7" ht="15" hidden="1" customHeight="1" x14ac:dyDescent="0.2">
      <c r="A895" s="100" t="s">
        <v>256</v>
      </c>
      <c r="B895" s="95" t="s">
        <v>88</v>
      </c>
      <c r="C895" s="95" t="s">
        <v>89</v>
      </c>
      <c r="D895" s="95" t="str">
        <f t="shared" si="30"/>
        <v>Bereich_6_62 - Berufsgattung 1 oder 2</v>
      </c>
      <c r="E895" s="96">
        <v>5.52</v>
      </c>
      <c r="F895" s="111"/>
      <c r="G895" s="91" t="str">
        <f t="shared" si="29"/>
        <v>Verkaufsberufe [Helfer oder Fachkraft]</v>
      </c>
    </row>
    <row r="896" spans="1:7" ht="15" hidden="1" customHeight="1" x14ac:dyDescent="0.2">
      <c r="A896" s="100" t="s">
        <v>256</v>
      </c>
      <c r="B896" s="95" t="s">
        <v>90</v>
      </c>
      <c r="C896" s="95" t="s">
        <v>91</v>
      </c>
      <c r="D896" s="95" t="str">
        <f t="shared" si="30"/>
        <v>Bereich_6_63 - Berufsgattung 1 oder 2</v>
      </c>
      <c r="E896" s="96">
        <v>5.15</v>
      </c>
      <c r="F896" s="111"/>
      <c r="G896" s="91" t="str">
        <f t="shared" si="29"/>
        <v>Tourismus-, Hotel- und Gaststättenberufe [Helfer oder Fachkraft]</v>
      </c>
    </row>
    <row r="897" spans="1:7" ht="15" hidden="1" customHeight="1" x14ac:dyDescent="0.2">
      <c r="A897" s="100" t="s">
        <v>256</v>
      </c>
      <c r="B897" s="95" t="s">
        <v>161</v>
      </c>
      <c r="C897" s="95" t="s">
        <v>162</v>
      </c>
      <c r="D897" s="95" t="str">
        <f t="shared" si="30"/>
        <v>Bereich_6_63 - Berufsgattung 3 oder 4</v>
      </c>
      <c r="E897" s="96">
        <v>6.36</v>
      </c>
      <c r="F897" s="111"/>
      <c r="G897" s="91" t="str">
        <f t="shared" si="29"/>
        <v>Tourismus-, Hotel- und Gaststättenberufe [Spezialist oder Experte]</v>
      </c>
    </row>
    <row r="898" spans="1:7" ht="15" hidden="1" customHeight="1" x14ac:dyDescent="0.2">
      <c r="A898" s="100" t="s">
        <v>256</v>
      </c>
      <c r="B898" s="95" t="s">
        <v>92</v>
      </c>
      <c r="C898" s="95" t="s">
        <v>93</v>
      </c>
      <c r="D898" s="95" t="str">
        <f t="shared" si="30"/>
        <v>Bereich_6_71 - Berufsgattung 1 oder 2</v>
      </c>
      <c r="E898" s="96">
        <v>5.52</v>
      </c>
      <c r="F898" s="111"/>
      <c r="G898" s="91" t="str">
        <f t="shared" si="29"/>
        <v>Unternehmensorganisation, -strategie, Büro und Sekretariat [Helfer oder Fachkraft]</v>
      </c>
    </row>
    <row r="899" spans="1:7" ht="15" hidden="1" customHeight="1" x14ac:dyDescent="0.2">
      <c r="A899" s="100" t="s">
        <v>256</v>
      </c>
      <c r="B899" s="95" t="s">
        <v>94</v>
      </c>
      <c r="C899" s="95" t="s">
        <v>95</v>
      </c>
      <c r="D899" s="95" t="str">
        <f t="shared" si="30"/>
        <v>Bereich_6_71 - Berufsgattung 3</v>
      </c>
      <c r="E899" s="96">
        <v>7.18</v>
      </c>
      <c r="F899" s="111"/>
      <c r="G899" s="91" t="str">
        <f t="shared" si="29"/>
        <v>Unternehmensorganisation, -strategie, Büro und Sekretariat [Spezialist]</v>
      </c>
    </row>
    <row r="900" spans="1:7" ht="15" hidden="1" customHeight="1" x14ac:dyDescent="0.2">
      <c r="A900" s="100" t="s">
        <v>256</v>
      </c>
      <c r="B900" s="95" t="s">
        <v>96</v>
      </c>
      <c r="C900" s="95" t="s">
        <v>97</v>
      </c>
      <c r="D900" s="95" t="str">
        <f t="shared" si="30"/>
        <v>Bereich_6_71 - Berufsgattung 4</v>
      </c>
      <c r="E900" s="96">
        <v>7.27</v>
      </c>
      <c r="F900" s="111"/>
      <c r="G900" s="91" t="str">
        <f t="shared" si="29"/>
        <v>Unternehmensorganisation, -strategie, Büro und Sekretariat [Experte]</v>
      </c>
    </row>
    <row r="901" spans="1:7" ht="15" hidden="1" customHeight="1" x14ac:dyDescent="0.2">
      <c r="A901" s="100" t="s">
        <v>256</v>
      </c>
      <c r="B901" s="95" t="s">
        <v>98</v>
      </c>
      <c r="C901" s="95" t="s">
        <v>99</v>
      </c>
      <c r="D901" s="95" t="str">
        <f t="shared" si="30"/>
        <v>Bereich_6_715 - Berufsgattung 2</v>
      </c>
      <c r="E901" s="96">
        <v>6.31</v>
      </c>
      <c r="F901" s="111"/>
      <c r="G901" s="91" t="str">
        <f t="shared" si="29"/>
        <v>Personalwesen und -dienstleistung [Fachkraft]</v>
      </c>
    </row>
    <row r="902" spans="1:7" ht="15" hidden="1" customHeight="1" x14ac:dyDescent="0.2">
      <c r="A902" s="100" t="s">
        <v>256</v>
      </c>
      <c r="B902" s="95" t="s">
        <v>100</v>
      </c>
      <c r="C902" s="95" t="s">
        <v>101</v>
      </c>
      <c r="D902" s="95" t="str">
        <f t="shared" si="30"/>
        <v>Bereich_6_72 - Berufsgattung 2</v>
      </c>
      <c r="E902" s="96">
        <v>6.59</v>
      </c>
      <c r="F902" s="111"/>
      <c r="G902" s="91" t="str">
        <f t="shared" si="29"/>
        <v>Finanzdienstleistungen, Rechnungswesen, Steuerberatung [Fachkraft]</v>
      </c>
    </row>
    <row r="903" spans="1:7" ht="15" hidden="1" customHeight="1" x14ac:dyDescent="0.2">
      <c r="A903" s="100" t="s">
        <v>256</v>
      </c>
      <c r="B903" s="95" t="s">
        <v>222</v>
      </c>
      <c r="C903" s="95" t="s">
        <v>223</v>
      </c>
      <c r="D903" s="95" t="str">
        <f t="shared" si="30"/>
        <v>Bereich_6_72 - Berufsgattung 3 oder 4</v>
      </c>
      <c r="E903" s="96">
        <v>7.02</v>
      </c>
      <c r="F903" s="111"/>
      <c r="G903" s="91" t="str">
        <f t="shared" si="29"/>
        <v>Finanzdienstleistungen, Rechnungswesen, Steuerberatung [Spezialist oder Experte]</v>
      </c>
    </row>
    <row r="904" spans="1:7" ht="15" hidden="1" customHeight="1" x14ac:dyDescent="0.2">
      <c r="A904" s="100" t="s">
        <v>256</v>
      </c>
      <c r="B904" s="95" t="s">
        <v>104</v>
      </c>
      <c r="C904" s="95" t="s">
        <v>105</v>
      </c>
      <c r="D904" s="95" t="str">
        <f t="shared" si="30"/>
        <v>Bereich_6_73 - Berufsgattung 1 oder 2</v>
      </c>
      <c r="E904" s="96">
        <v>6.01</v>
      </c>
      <c r="F904" s="111"/>
      <c r="G904" s="91" t="str">
        <f t="shared" si="29"/>
        <v>Berufe in Recht und Verwaltung [Helfer oder Fachkraft]</v>
      </c>
    </row>
    <row r="905" spans="1:7" ht="15" hidden="1" customHeight="1" x14ac:dyDescent="0.2">
      <c r="A905" s="100" t="s">
        <v>256</v>
      </c>
      <c r="B905" s="95" t="s">
        <v>163</v>
      </c>
      <c r="C905" s="95" t="s">
        <v>164</v>
      </c>
      <c r="D905" s="95" t="str">
        <f t="shared" si="30"/>
        <v>Bereich_6_73 - Berufsgattung 3 oder 4</v>
      </c>
      <c r="E905" s="96">
        <v>8.35</v>
      </c>
      <c r="F905" s="111"/>
      <c r="G905" s="91" t="str">
        <f t="shared" si="29"/>
        <v>Berufe in Recht und Verwaltung [Spezialist oder Experte]</v>
      </c>
    </row>
    <row r="906" spans="1:7" ht="15" hidden="1" customHeight="1" x14ac:dyDescent="0.2">
      <c r="A906" s="100" t="s">
        <v>256</v>
      </c>
      <c r="B906" s="95" t="s">
        <v>108</v>
      </c>
      <c r="C906" s="95" t="s">
        <v>109</v>
      </c>
      <c r="D906" s="95" t="str">
        <f t="shared" si="30"/>
        <v>Bereich_6_81 - Berufsgattung 1 oder 2</v>
      </c>
      <c r="E906" s="96">
        <v>5.7</v>
      </c>
      <c r="F906" s="111"/>
      <c r="G906" s="91" t="str">
        <f t="shared" si="29"/>
        <v>Medizinische Gesundheitsberufe [Helfer oder Fachkraft]</v>
      </c>
    </row>
    <row r="907" spans="1:7" ht="15" hidden="1" customHeight="1" x14ac:dyDescent="0.2">
      <c r="A907" s="100" t="s">
        <v>256</v>
      </c>
      <c r="B907" s="95" t="s">
        <v>110</v>
      </c>
      <c r="C907" s="95" t="s">
        <v>111</v>
      </c>
      <c r="D907" s="95" t="str">
        <f t="shared" si="30"/>
        <v>Bereich_6_81 - Berufsgattung 3</v>
      </c>
      <c r="E907" s="96">
        <v>6.23</v>
      </c>
      <c r="F907" s="111"/>
      <c r="G907" s="91" t="str">
        <f t="shared" si="29"/>
        <v>Medizinische Gesundheitsberufe [Spezialist]</v>
      </c>
    </row>
    <row r="908" spans="1:7" ht="15" hidden="1" customHeight="1" x14ac:dyDescent="0.2">
      <c r="A908" s="100" t="s">
        <v>256</v>
      </c>
      <c r="B908" s="95" t="s">
        <v>112</v>
      </c>
      <c r="C908" s="95" t="s">
        <v>113</v>
      </c>
      <c r="D908" s="95" t="str">
        <f t="shared" si="30"/>
        <v>Bereich_6_81 - Berufsgattung 4</v>
      </c>
      <c r="E908" s="96">
        <v>6.66</v>
      </c>
      <c r="F908" s="111"/>
      <c r="G908" s="91" t="str">
        <f t="shared" si="29"/>
        <v>Medizinische Gesundheitsberufe [Experte]</v>
      </c>
    </row>
    <row r="909" spans="1:7" ht="15" hidden="1" customHeight="1" x14ac:dyDescent="0.2">
      <c r="A909" s="100" t="s">
        <v>256</v>
      </c>
      <c r="B909" s="95" t="s">
        <v>224</v>
      </c>
      <c r="C909" s="95" t="s">
        <v>225</v>
      </c>
      <c r="D909" s="95" t="str">
        <f t="shared" si="30"/>
        <v>Bereich_6_82 - Berufsgattung 2</v>
      </c>
      <c r="E909" s="96">
        <v>6.27</v>
      </c>
      <c r="F909" s="111"/>
      <c r="G909" s="91" t="str">
        <f t="shared" si="29"/>
        <v>Nichtmedizinische Gesundheitsberufe, Körperpflege, Medizintechnik [Fachkraft]</v>
      </c>
    </row>
    <row r="910" spans="1:7" ht="15" hidden="1" customHeight="1" x14ac:dyDescent="0.2">
      <c r="A910" s="100" t="s">
        <v>256</v>
      </c>
      <c r="B910" s="95" t="s">
        <v>118</v>
      </c>
      <c r="C910" s="95" t="s">
        <v>119</v>
      </c>
      <c r="D910" s="95" t="str">
        <f t="shared" si="30"/>
        <v>Bereich_6_82 - Berufsgattung 3 oder 4</v>
      </c>
      <c r="E910" s="96">
        <v>5.93</v>
      </c>
      <c r="F910" s="111"/>
      <c r="G910" s="91" t="str">
        <f t="shared" si="29"/>
        <v>Nichtmedizinische Gesundheitsberufe, Körperpflege, Medizintechnik [Spezialist oder Experte]</v>
      </c>
    </row>
    <row r="911" spans="1:7" ht="15" hidden="1" customHeight="1" x14ac:dyDescent="0.2">
      <c r="A911" s="100" t="s">
        <v>256</v>
      </c>
      <c r="B911" s="95" t="s">
        <v>226</v>
      </c>
      <c r="C911" s="95" t="s">
        <v>117</v>
      </c>
      <c r="D911" s="95" t="str">
        <f t="shared" si="30"/>
        <v>Bereich_6_821 - Berufsgattung 1 oder 2</v>
      </c>
      <c r="E911" s="96">
        <v>5.51</v>
      </c>
      <c r="F911" s="111"/>
      <c r="G911" s="91" t="str">
        <f t="shared" ref="G911:G928" si="31">C911</f>
        <v>Altenpflege [Helfer oder Fachkraft]</v>
      </c>
    </row>
    <row r="912" spans="1:7" ht="15" hidden="1" customHeight="1" x14ac:dyDescent="0.2">
      <c r="A912" s="100" t="s">
        <v>256</v>
      </c>
      <c r="B912" s="95" t="s">
        <v>120</v>
      </c>
      <c r="C912" s="95" t="s">
        <v>121</v>
      </c>
      <c r="D912" s="95" t="str">
        <f t="shared" si="30"/>
        <v>Bereich_6_831 - Berufsgattung 1 oder 2</v>
      </c>
      <c r="E912" s="96">
        <v>5.39</v>
      </c>
      <c r="F912" s="111"/>
      <c r="G912" s="91" t="str">
        <f t="shared" si="31"/>
        <v>Erziehung, Sozialarbeit, Heilerziehungspflege [Helfer oder Fachkraft]</v>
      </c>
    </row>
    <row r="913" spans="1:7" ht="15" hidden="1" customHeight="1" x14ac:dyDescent="0.2">
      <c r="A913" s="100" t="s">
        <v>256</v>
      </c>
      <c r="B913" s="95" t="s">
        <v>165</v>
      </c>
      <c r="C913" s="95" t="s">
        <v>166</v>
      </c>
      <c r="D913" s="95" t="str">
        <f t="shared" si="30"/>
        <v>Bereich_6_831 - Berufsgattung 3 oder 4</v>
      </c>
      <c r="E913" s="96">
        <v>6.27</v>
      </c>
      <c r="F913" s="111"/>
      <c r="G913" s="91" t="str">
        <f t="shared" si="31"/>
        <v>Erziehung, Sozialarbeit, Heilerziehungspflege [Spezialist oder Experte]</v>
      </c>
    </row>
    <row r="914" spans="1:7" ht="15" hidden="1" customHeight="1" x14ac:dyDescent="0.2">
      <c r="A914" s="100" t="s">
        <v>256</v>
      </c>
      <c r="B914" s="95" t="s">
        <v>122</v>
      </c>
      <c r="C914" s="95" t="s">
        <v>123</v>
      </c>
      <c r="D914" s="95" t="str">
        <f t="shared" si="30"/>
        <v>Bereich_6_832 - Berufsgattung 1 oder 2</v>
      </c>
      <c r="E914" s="96">
        <v>4.84</v>
      </c>
      <c r="F914" s="111"/>
      <c r="G914" s="91" t="str">
        <f t="shared" si="31"/>
        <v>Hauswirtschaft [Helfer oder Fachkraft]</v>
      </c>
    </row>
    <row r="915" spans="1:7" ht="15" hidden="1" customHeight="1" x14ac:dyDescent="0.2">
      <c r="A915" s="100" t="s">
        <v>256</v>
      </c>
      <c r="B915" s="95" t="s">
        <v>124</v>
      </c>
      <c r="C915" s="95" t="s">
        <v>125</v>
      </c>
      <c r="D915" s="95" t="str">
        <f t="shared" si="30"/>
        <v>Bereich_6_84 - Berufsgattung 3</v>
      </c>
      <c r="E915" s="96">
        <v>6.61</v>
      </c>
      <c r="F915" s="111"/>
      <c r="G915" s="91" t="str">
        <f t="shared" si="31"/>
        <v>Lehrende und ausbildende Berufe [Spezialist]</v>
      </c>
    </row>
    <row r="916" spans="1:7" ht="15" hidden="1" customHeight="1" x14ac:dyDescent="0.2">
      <c r="A916" s="100" t="s">
        <v>256</v>
      </c>
      <c r="B916" s="95" t="s">
        <v>126</v>
      </c>
      <c r="C916" s="95" t="s">
        <v>127</v>
      </c>
      <c r="D916" s="95" t="str">
        <f t="shared" si="30"/>
        <v>Bereich_6_84513 - Berufsgattung 3</v>
      </c>
      <c r="E916" s="96">
        <v>13.52</v>
      </c>
      <c r="F916" s="111"/>
      <c r="G916" s="91" t="str">
        <f t="shared" si="31"/>
        <v>Fahrlehrer [Spezialist]</v>
      </c>
    </row>
    <row r="917" spans="1:7" ht="15" hidden="1" customHeight="1" x14ac:dyDescent="0.2">
      <c r="A917" s="100" t="s">
        <v>256</v>
      </c>
      <c r="B917" s="95" t="s">
        <v>128</v>
      </c>
      <c r="C917" s="95" t="s">
        <v>129</v>
      </c>
      <c r="D917" s="95" t="str">
        <f t="shared" si="30"/>
        <v>Bereich_6_84 - Berufsgattung 4</v>
      </c>
      <c r="E917" s="96">
        <v>6.73</v>
      </c>
      <c r="F917" s="111"/>
      <c r="G917" s="91" t="str">
        <f t="shared" si="31"/>
        <v>Lehrende und ausbildende Berufe [Experte]</v>
      </c>
    </row>
    <row r="918" spans="1:7" ht="15" hidden="1" customHeight="1" x14ac:dyDescent="0.2">
      <c r="A918" s="100" t="s">
        <v>256</v>
      </c>
      <c r="B918" s="95" t="s">
        <v>130</v>
      </c>
      <c r="C918" s="95" t="s">
        <v>131</v>
      </c>
      <c r="D918" s="95" t="str">
        <f t="shared" si="30"/>
        <v>Bereich_6_92 - Berufsgattung 2</v>
      </c>
      <c r="E918" s="96">
        <v>5.92</v>
      </c>
      <c r="F918" s="111"/>
      <c r="G918" s="91" t="str">
        <f t="shared" si="31"/>
        <v>Werbung, Marketing, kaufmännische und redaktionelle Medienberufe [Fachkraft]</v>
      </c>
    </row>
    <row r="919" spans="1:7" ht="15" hidden="1" customHeight="1" x14ac:dyDescent="0.2">
      <c r="A919" s="100" t="s">
        <v>256</v>
      </c>
      <c r="B919" s="95" t="s">
        <v>227</v>
      </c>
      <c r="C919" s="95" t="s">
        <v>228</v>
      </c>
      <c r="D919" s="95" t="str">
        <f t="shared" si="30"/>
        <v>Bereich_6_92 - Berufsgattung 3 oder 4</v>
      </c>
      <c r="E919" s="96">
        <v>7.02</v>
      </c>
      <c r="F919" s="111"/>
      <c r="G919" s="91" t="str">
        <f t="shared" si="31"/>
        <v>Werbung, Marketing, kaufmännische und redaktionelle Medienberufe [Spezialist oder Experte]</v>
      </c>
    </row>
    <row r="920" spans="1:7" ht="15" hidden="1" customHeight="1" x14ac:dyDescent="0.2">
      <c r="A920" s="100" t="s">
        <v>256</v>
      </c>
      <c r="B920" s="95" t="s">
        <v>134</v>
      </c>
      <c r="C920" s="95" t="s">
        <v>135</v>
      </c>
      <c r="D920" s="95" t="str">
        <f t="shared" si="30"/>
        <v>Bereich_6_94 - Berufsgattung 3 oder 4</v>
      </c>
      <c r="E920" s="96">
        <v>7.84</v>
      </c>
      <c r="F920" s="111"/>
      <c r="G920" s="91" t="str">
        <f t="shared" si="31"/>
        <v>Darstellende, unterhaltende Berufe [Spezialist oder Experte]</v>
      </c>
    </row>
    <row r="921" spans="1:7" ht="15" hidden="1" customHeight="1" x14ac:dyDescent="0.2">
      <c r="A921" s="100" t="s">
        <v>256</v>
      </c>
      <c r="B921" s="95" t="s">
        <v>229</v>
      </c>
      <c r="C921" s="95" t="s">
        <v>137</v>
      </c>
      <c r="D921" s="95" t="str">
        <f t="shared" si="30"/>
        <v>Bereich_6_00000_BPW</v>
      </c>
      <c r="E921" s="96">
        <v>6.31</v>
      </c>
      <c r="F921" s="111"/>
      <c r="G921" s="91" t="str">
        <f t="shared" si="31"/>
        <v>Berufspraktische Weiterbildung mit mehreren fachlichen Schwerpunkten</v>
      </c>
    </row>
    <row r="922" spans="1:7" ht="15" hidden="1" customHeight="1" x14ac:dyDescent="0.2">
      <c r="A922" s="100" t="s">
        <v>256</v>
      </c>
      <c r="B922" s="95" t="s">
        <v>240</v>
      </c>
      <c r="C922" s="95" t="s">
        <v>241</v>
      </c>
      <c r="D922" s="95" t="str">
        <f t="shared" si="30"/>
        <v>Bereich_6_00000_GK</v>
      </c>
      <c r="E922" s="96">
        <v>5.97</v>
      </c>
      <c r="F922" s="111"/>
      <c r="G922" s="91" t="str">
        <f t="shared" si="31"/>
        <v>Erwerb von Grundkompetenzen</v>
      </c>
    </row>
    <row r="923" spans="1:7" ht="15" hidden="1" customHeight="1" x14ac:dyDescent="0.2">
      <c r="A923" s="100" t="s">
        <v>256</v>
      </c>
      <c r="B923" s="95" t="s">
        <v>230</v>
      </c>
      <c r="C923" s="95" t="s">
        <v>231</v>
      </c>
      <c r="D923" s="95" t="str">
        <f t="shared" si="30"/>
        <v>Bereich_6_00000_HSA</v>
      </c>
      <c r="E923" s="96">
        <v>6.01</v>
      </c>
      <c r="F923" s="111"/>
      <c r="G923" s="91" t="str">
        <f t="shared" si="31"/>
        <v>Erwerb des Hauptschulabschlusses (HSA)</v>
      </c>
    </row>
    <row r="924" spans="1:7" ht="15" hidden="1" customHeight="1" x14ac:dyDescent="0.2">
      <c r="A924" s="100" t="s">
        <v>256</v>
      </c>
      <c r="B924" s="95" t="s">
        <v>242</v>
      </c>
      <c r="C924" s="95" t="s">
        <v>243</v>
      </c>
      <c r="D924" s="95" t="str">
        <f t="shared" si="30"/>
        <v>Bereich_6_00000_Kletterer</v>
      </c>
      <c r="E924" s="96">
        <v>24.44</v>
      </c>
      <c r="F924" s="111"/>
      <c r="G924" s="91" t="str">
        <f t="shared" si="31"/>
        <v>Industrie- bzw. Baumkletterer</v>
      </c>
    </row>
    <row r="925" spans="1:7" ht="15" hidden="1" customHeight="1" x14ac:dyDescent="0.2">
      <c r="A925" s="100" t="s">
        <v>256</v>
      </c>
      <c r="B925" s="95" t="s">
        <v>244</v>
      </c>
      <c r="C925" s="95" t="s">
        <v>245</v>
      </c>
      <c r="D925" s="95" t="str">
        <f t="shared" si="30"/>
        <v>Bereich_6_00000_UBH</v>
      </c>
      <c r="E925" s="96">
        <v>12.75</v>
      </c>
      <c r="F925" s="111"/>
      <c r="G925" s="91" t="str">
        <f t="shared" si="31"/>
        <v>Umschulungsbegleitende Hilfen … [mit und ohne Lernprozessbegleitung]</v>
      </c>
    </row>
    <row r="926" spans="1:7" ht="15" hidden="1" customHeight="1" x14ac:dyDescent="0.2">
      <c r="A926" s="100" t="s">
        <v>256</v>
      </c>
      <c r="B926" s="95" t="s">
        <v>232</v>
      </c>
      <c r="C926" s="95" t="s">
        <v>233</v>
      </c>
      <c r="D926" s="95" t="str">
        <f t="shared" si="30"/>
        <v>Bereich_6_00000_1Hilfe</v>
      </c>
      <c r="E926" s="96">
        <v>5.77</v>
      </c>
      <c r="F926" s="111"/>
      <c r="G926" s="91" t="str">
        <f t="shared" si="31"/>
        <v>Erste Hilfe Lehrgang</v>
      </c>
    </row>
    <row r="927" spans="1:7" ht="15" hidden="1" customHeight="1" x14ac:dyDescent="0.2">
      <c r="A927" s="100" t="s">
        <v>256</v>
      </c>
      <c r="B927" s="95" t="s">
        <v>138</v>
      </c>
      <c r="C927" s="95" t="s">
        <v>139</v>
      </c>
      <c r="D927" s="95" t="str">
        <f t="shared" si="30"/>
        <v>Bereich_6_Schwellenwert - Berufsgattung 1 oder 2</v>
      </c>
      <c r="E927" s="96">
        <v>6</v>
      </c>
      <c r="F927" s="111"/>
      <c r="G927" s="91" t="str">
        <f t="shared" si="31"/>
        <v>Bildungsziele, die nicht den oben genannten Berufsgruppen/-gattungen zugeordnet werden können [Helfer oder Fachkraft]</v>
      </c>
    </row>
    <row r="928" spans="1:7" ht="15" hidden="1" customHeight="1" x14ac:dyDescent="0.2">
      <c r="A928" s="100" t="s">
        <v>256</v>
      </c>
      <c r="B928" s="95" t="s">
        <v>140</v>
      </c>
      <c r="C928" s="95" t="s">
        <v>141</v>
      </c>
      <c r="D928" s="95" t="str">
        <f t="shared" si="30"/>
        <v>Bereich_6_Schwellenwert - Berufsgattung 3 oder 4</v>
      </c>
      <c r="E928" s="96">
        <v>8</v>
      </c>
      <c r="F928" s="112"/>
      <c r="G928" s="91" t="str">
        <f t="shared" si="31"/>
        <v>Bildungsziele, die nicht den oben genannten Berufsgruppen/-gattungen zugeordnet werden können [Spezialist oder Experte]</v>
      </c>
    </row>
  </sheetData>
  <sheetProtection password="8067" sheet="1" objects="1" scenarios="1" selectLockedCells="1" autoFilter="0"/>
  <mergeCells count="941">
    <mergeCell ref="AJ33:AK33"/>
    <mergeCell ref="AJ32:AK32"/>
    <mergeCell ref="AA32:AD33"/>
    <mergeCell ref="C35:H35"/>
    <mergeCell ref="E159:F159"/>
    <mergeCell ref="E122:F122"/>
    <mergeCell ref="E123:F123"/>
    <mergeCell ref="E124:F124"/>
    <mergeCell ref="E95:F95"/>
    <mergeCell ref="E96:F96"/>
    <mergeCell ref="E97:F97"/>
    <mergeCell ref="E98:F98"/>
    <mergeCell ref="E99:F99"/>
    <mergeCell ref="E88:F88"/>
    <mergeCell ref="E89:F89"/>
    <mergeCell ref="E90:F90"/>
    <mergeCell ref="E91:F91"/>
    <mergeCell ref="E92:F92"/>
    <mergeCell ref="E93:F93"/>
    <mergeCell ref="E82:F82"/>
    <mergeCell ref="E83:F83"/>
    <mergeCell ref="E84:F84"/>
    <mergeCell ref="E86:F86"/>
    <mergeCell ref="E87:F87"/>
    <mergeCell ref="A42:A460"/>
    <mergeCell ref="L42:M42"/>
    <mergeCell ref="E355:F355"/>
    <mergeCell ref="E354:F354"/>
    <mergeCell ref="E139:F139"/>
    <mergeCell ref="E140:F140"/>
    <mergeCell ref="E141:F141"/>
    <mergeCell ref="E131:F131"/>
    <mergeCell ref="E132:F132"/>
    <mergeCell ref="E120:F120"/>
    <mergeCell ref="E106:F106"/>
    <mergeCell ref="E107:F107"/>
    <mergeCell ref="E108:F108"/>
    <mergeCell ref="E109:F109"/>
    <mergeCell ref="E110:F110"/>
    <mergeCell ref="E111:F111"/>
    <mergeCell ref="E100:F100"/>
    <mergeCell ref="E101:F101"/>
    <mergeCell ref="E102:F102"/>
    <mergeCell ref="E103:F103"/>
    <mergeCell ref="E104:F104"/>
    <mergeCell ref="E105:F105"/>
    <mergeCell ref="E94:F94"/>
    <mergeCell ref="E85:F85"/>
    <mergeCell ref="AE6:AG8"/>
    <mergeCell ref="E130:F130"/>
    <mergeCell ref="E138:F138"/>
    <mergeCell ref="E137:F137"/>
    <mergeCell ref="E136:F136"/>
    <mergeCell ref="E126:F126"/>
    <mergeCell ref="E127:F127"/>
    <mergeCell ref="E121:F121"/>
    <mergeCell ref="E142:F142"/>
    <mergeCell ref="E133:F133"/>
    <mergeCell ref="E134:F134"/>
    <mergeCell ref="E135:F135"/>
    <mergeCell ref="E128:F128"/>
    <mergeCell ref="E129:F129"/>
    <mergeCell ref="E112:F112"/>
    <mergeCell ref="E113:F113"/>
    <mergeCell ref="E114:F114"/>
    <mergeCell ref="E115:F115"/>
    <mergeCell ref="E125:F125"/>
    <mergeCell ref="E116:F116"/>
    <mergeCell ref="E117:F117"/>
    <mergeCell ref="E118:F118"/>
    <mergeCell ref="E119:F119"/>
    <mergeCell ref="R36:Z40"/>
    <mergeCell ref="E76:F76"/>
    <mergeCell ref="E77:F77"/>
    <mergeCell ref="E78:F78"/>
    <mergeCell ref="E79:F79"/>
    <mergeCell ref="E80:F80"/>
    <mergeCell ref="E81:F81"/>
    <mergeCell ref="E42:F42"/>
    <mergeCell ref="G140:H140"/>
    <mergeCell ref="G141:H141"/>
    <mergeCell ref="E56:F56"/>
    <mergeCell ref="E57:F57"/>
    <mergeCell ref="E58:F58"/>
    <mergeCell ref="E59:F59"/>
    <mergeCell ref="E65:F65"/>
    <mergeCell ref="E66:F66"/>
    <mergeCell ref="E67:F67"/>
    <mergeCell ref="G138:H138"/>
    <mergeCell ref="G125:H125"/>
    <mergeCell ref="G126:H126"/>
    <mergeCell ref="E53:F53"/>
    <mergeCell ref="E54:F54"/>
    <mergeCell ref="E55:F55"/>
    <mergeCell ref="E68:F68"/>
    <mergeCell ref="E69:F69"/>
    <mergeCell ref="E70:F70"/>
    <mergeCell ref="E71:F71"/>
    <mergeCell ref="G136:H136"/>
    <mergeCell ref="G137:H137"/>
    <mergeCell ref="E60:F60"/>
    <mergeCell ref="E50:F50"/>
    <mergeCell ref="E51:F51"/>
    <mergeCell ref="E52:F52"/>
    <mergeCell ref="E72:F72"/>
    <mergeCell ref="E73:F73"/>
    <mergeCell ref="E74:F74"/>
    <mergeCell ref="E75:F75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G98:H98"/>
    <mergeCell ref="G99:H99"/>
    <mergeCell ref="G100:H100"/>
    <mergeCell ref="G101:H101"/>
    <mergeCell ref="E48:F48"/>
    <mergeCell ref="E49:F49"/>
    <mergeCell ref="G139:H139"/>
    <mergeCell ref="E61:F61"/>
    <mergeCell ref="E62:F62"/>
    <mergeCell ref="E63:F63"/>
    <mergeCell ref="E64:F64"/>
    <mergeCell ref="G128:H128"/>
    <mergeCell ref="G129:H129"/>
    <mergeCell ref="G130:H130"/>
    <mergeCell ref="G127:H127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10:H110"/>
    <mergeCell ref="G111:H111"/>
    <mergeCell ref="G112:H112"/>
    <mergeCell ref="G113:H113"/>
    <mergeCell ref="G102:H102"/>
    <mergeCell ref="G103:H103"/>
    <mergeCell ref="G92:H92"/>
    <mergeCell ref="G93:H93"/>
    <mergeCell ref="G94:H94"/>
    <mergeCell ref="G95:H95"/>
    <mergeCell ref="G96:H96"/>
    <mergeCell ref="G97:H97"/>
    <mergeCell ref="G86:H8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74:H74"/>
    <mergeCell ref="G75:H75"/>
    <mergeCell ref="G76:H76"/>
    <mergeCell ref="G77:H77"/>
    <mergeCell ref="G78:H78"/>
    <mergeCell ref="G79:H79"/>
    <mergeCell ref="G68:H68"/>
    <mergeCell ref="G69:H69"/>
    <mergeCell ref="G70:H70"/>
    <mergeCell ref="G71:H71"/>
    <mergeCell ref="G72:H72"/>
    <mergeCell ref="G73:H73"/>
    <mergeCell ref="G62:H62"/>
    <mergeCell ref="G63:H63"/>
    <mergeCell ref="G64:H64"/>
    <mergeCell ref="G65:H65"/>
    <mergeCell ref="G66:H66"/>
    <mergeCell ref="G67:H67"/>
    <mergeCell ref="G56:H56"/>
    <mergeCell ref="G57:H57"/>
    <mergeCell ref="G58:H58"/>
    <mergeCell ref="G59:H59"/>
    <mergeCell ref="G60:H60"/>
    <mergeCell ref="G61:H61"/>
    <mergeCell ref="G52:H52"/>
    <mergeCell ref="G42:H42"/>
    <mergeCell ref="G53:H53"/>
    <mergeCell ref="G54:H54"/>
    <mergeCell ref="G55:H55"/>
    <mergeCell ref="G49:H49"/>
    <mergeCell ref="G50:H50"/>
    <mergeCell ref="G51:H51"/>
    <mergeCell ref="G48:H48"/>
    <mergeCell ref="G43:H43"/>
    <mergeCell ref="G44:H44"/>
    <mergeCell ref="G45:H45"/>
    <mergeCell ref="G46:H46"/>
    <mergeCell ref="G47:H47"/>
    <mergeCell ref="G143:H143"/>
    <mergeCell ref="E144:F144"/>
    <mergeCell ref="G144:H144"/>
    <mergeCell ref="E145:F145"/>
    <mergeCell ref="G145:H145"/>
    <mergeCell ref="E146:F146"/>
    <mergeCell ref="G146:H146"/>
    <mergeCell ref="E143:F143"/>
    <mergeCell ref="G147:H147"/>
    <mergeCell ref="E148:F148"/>
    <mergeCell ref="G148:H148"/>
    <mergeCell ref="E149:F149"/>
    <mergeCell ref="G149:H149"/>
    <mergeCell ref="E150:F150"/>
    <mergeCell ref="G150:H150"/>
    <mergeCell ref="E147:F147"/>
    <mergeCell ref="G151:H151"/>
    <mergeCell ref="E152:F152"/>
    <mergeCell ref="G152:H152"/>
    <mergeCell ref="E153:F153"/>
    <mergeCell ref="G153:H153"/>
    <mergeCell ref="E154:F154"/>
    <mergeCell ref="G154:H154"/>
    <mergeCell ref="E151:F151"/>
    <mergeCell ref="G155:H155"/>
    <mergeCell ref="E156:F156"/>
    <mergeCell ref="G156:H156"/>
    <mergeCell ref="E157:F157"/>
    <mergeCell ref="G157:H157"/>
    <mergeCell ref="E158:F158"/>
    <mergeCell ref="G158:H158"/>
    <mergeCell ref="E155:F155"/>
    <mergeCell ref="G159:H159"/>
    <mergeCell ref="E160:F160"/>
    <mergeCell ref="G160:H160"/>
    <mergeCell ref="E161:F161"/>
    <mergeCell ref="G161:H161"/>
    <mergeCell ref="E162:F162"/>
    <mergeCell ref="G162:H162"/>
    <mergeCell ref="G163:H163"/>
    <mergeCell ref="E164:F164"/>
    <mergeCell ref="G164:H164"/>
    <mergeCell ref="E165:F165"/>
    <mergeCell ref="G165:H165"/>
    <mergeCell ref="E166:F166"/>
    <mergeCell ref="G166:H166"/>
    <mergeCell ref="E163:F163"/>
    <mergeCell ref="G167:H167"/>
    <mergeCell ref="E168:F168"/>
    <mergeCell ref="G168:H168"/>
    <mergeCell ref="E169:F169"/>
    <mergeCell ref="G169:H169"/>
    <mergeCell ref="E170:F170"/>
    <mergeCell ref="G170:H170"/>
    <mergeCell ref="E167:F167"/>
    <mergeCell ref="G171:H171"/>
    <mergeCell ref="E172:F172"/>
    <mergeCell ref="G172:H172"/>
    <mergeCell ref="E173:F173"/>
    <mergeCell ref="G173:H173"/>
    <mergeCell ref="E174:F174"/>
    <mergeCell ref="G174:H174"/>
    <mergeCell ref="E171:F171"/>
    <mergeCell ref="E175:F175"/>
    <mergeCell ref="G175:H175"/>
    <mergeCell ref="E176:F176"/>
    <mergeCell ref="G176:H176"/>
    <mergeCell ref="E177:F177"/>
    <mergeCell ref="G177:H177"/>
    <mergeCell ref="E178:F178"/>
    <mergeCell ref="G178:H178"/>
    <mergeCell ref="E179:F179"/>
    <mergeCell ref="G179:H179"/>
    <mergeCell ref="E180:F180"/>
    <mergeCell ref="G180:H180"/>
    <mergeCell ref="E181:F181"/>
    <mergeCell ref="G181:H181"/>
    <mergeCell ref="E182:F182"/>
    <mergeCell ref="G182:H182"/>
    <mergeCell ref="E183:F183"/>
    <mergeCell ref="G183:H183"/>
    <mergeCell ref="E184:F184"/>
    <mergeCell ref="G184:H184"/>
    <mergeCell ref="E185:F185"/>
    <mergeCell ref="G185:H185"/>
    <mergeCell ref="E186:F186"/>
    <mergeCell ref="G186:H186"/>
    <mergeCell ref="E187:F187"/>
    <mergeCell ref="G187:H187"/>
    <mergeCell ref="E188:F188"/>
    <mergeCell ref="G188:H188"/>
    <mergeCell ref="E189:F189"/>
    <mergeCell ref="G189:H189"/>
    <mergeCell ref="E190:F190"/>
    <mergeCell ref="G190:H190"/>
    <mergeCell ref="E191:F191"/>
    <mergeCell ref="G191:H191"/>
    <mergeCell ref="E192:F192"/>
    <mergeCell ref="G192:H192"/>
    <mergeCell ref="E193:F193"/>
    <mergeCell ref="G193:H193"/>
    <mergeCell ref="E194:F194"/>
    <mergeCell ref="G194:H194"/>
    <mergeCell ref="E195:F195"/>
    <mergeCell ref="G195:H195"/>
    <mergeCell ref="E196:F196"/>
    <mergeCell ref="G196:H196"/>
    <mergeCell ref="E197:F197"/>
    <mergeCell ref="G197:H197"/>
    <mergeCell ref="E198:F198"/>
    <mergeCell ref="G198:H198"/>
    <mergeCell ref="E199:F199"/>
    <mergeCell ref="G199:H199"/>
    <mergeCell ref="E200:F200"/>
    <mergeCell ref="G200:H200"/>
    <mergeCell ref="E201:F201"/>
    <mergeCell ref="G201:H201"/>
    <mergeCell ref="E202:F202"/>
    <mergeCell ref="G202:H202"/>
    <mergeCell ref="E203:F203"/>
    <mergeCell ref="G203:H203"/>
    <mergeCell ref="E204:F204"/>
    <mergeCell ref="G204:H204"/>
    <mergeCell ref="E205:F205"/>
    <mergeCell ref="G205:H205"/>
    <mergeCell ref="E206:F206"/>
    <mergeCell ref="G206:H206"/>
    <mergeCell ref="E207:F207"/>
    <mergeCell ref="G207:H207"/>
    <mergeCell ref="E208:F208"/>
    <mergeCell ref="G208:H208"/>
    <mergeCell ref="E209:F209"/>
    <mergeCell ref="G209:H209"/>
    <mergeCell ref="E210:F210"/>
    <mergeCell ref="G210:H210"/>
    <mergeCell ref="E211:F211"/>
    <mergeCell ref="G211:H211"/>
    <mergeCell ref="E212:F212"/>
    <mergeCell ref="G212:H212"/>
    <mergeCell ref="E213:F213"/>
    <mergeCell ref="G213:H213"/>
    <mergeCell ref="E214:F214"/>
    <mergeCell ref="G214:H214"/>
    <mergeCell ref="E215:F215"/>
    <mergeCell ref="G215:H215"/>
    <mergeCell ref="E216:F216"/>
    <mergeCell ref="G216:H216"/>
    <mergeCell ref="E217:F217"/>
    <mergeCell ref="G217:H217"/>
    <mergeCell ref="E218:F218"/>
    <mergeCell ref="G218:H218"/>
    <mergeCell ref="E219:F219"/>
    <mergeCell ref="G219:H219"/>
    <mergeCell ref="E220:F220"/>
    <mergeCell ref="G220:H220"/>
    <mergeCell ref="E221:F221"/>
    <mergeCell ref="G221:H221"/>
    <mergeCell ref="E222:F222"/>
    <mergeCell ref="G222:H222"/>
    <mergeCell ref="E223:F223"/>
    <mergeCell ref="G223:H223"/>
    <mergeCell ref="E224:F224"/>
    <mergeCell ref="G224:H224"/>
    <mergeCell ref="E225:F225"/>
    <mergeCell ref="G225:H225"/>
    <mergeCell ref="E226:F226"/>
    <mergeCell ref="G226:H226"/>
    <mergeCell ref="E227:F227"/>
    <mergeCell ref="G227:H227"/>
    <mergeCell ref="E228:F228"/>
    <mergeCell ref="G228:H228"/>
    <mergeCell ref="E229:F229"/>
    <mergeCell ref="G229:H229"/>
    <mergeCell ref="E230:F230"/>
    <mergeCell ref="G230:H230"/>
    <mergeCell ref="E231:F231"/>
    <mergeCell ref="G231:H231"/>
    <mergeCell ref="E232:F232"/>
    <mergeCell ref="G232:H232"/>
    <mergeCell ref="E233:F233"/>
    <mergeCell ref="G233:H233"/>
    <mergeCell ref="E234:F234"/>
    <mergeCell ref="G234:H234"/>
    <mergeCell ref="E235:F235"/>
    <mergeCell ref="G235:H235"/>
    <mergeCell ref="E236:F236"/>
    <mergeCell ref="G236:H236"/>
    <mergeCell ref="E237:F237"/>
    <mergeCell ref="G237:H237"/>
    <mergeCell ref="E238:F238"/>
    <mergeCell ref="G238:H238"/>
    <mergeCell ref="E239:F239"/>
    <mergeCell ref="G239:H239"/>
    <mergeCell ref="E240:F240"/>
    <mergeCell ref="G240:H240"/>
    <mergeCell ref="E241:F241"/>
    <mergeCell ref="G241:H241"/>
    <mergeCell ref="E242:F242"/>
    <mergeCell ref="G242:H242"/>
    <mergeCell ref="E243:F243"/>
    <mergeCell ref="G243:H243"/>
    <mergeCell ref="E244:F244"/>
    <mergeCell ref="G244:H244"/>
    <mergeCell ref="E245:F245"/>
    <mergeCell ref="G245:H245"/>
    <mergeCell ref="E246:F246"/>
    <mergeCell ref="G246:H246"/>
    <mergeCell ref="E247:F247"/>
    <mergeCell ref="G247:H247"/>
    <mergeCell ref="E248:F248"/>
    <mergeCell ref="G248:H248"/>
    <mergeCell ref="E249:F249"/>
    <mergeCell ref="G249:H249"/>
    <mergeCell ref="E250:F250"/>
    <mergeCell ref="G250:H250"/>
    <mergeCell ref="E251:F251"/>
    <mergeCell ref="G251:H251"/>
    <mergeCell ref="E252:F252"/>
    <mergeCell ref="G252:H252"/>
    <mergeCell ref="E253:F253"/>
    <mergeCell ref="G253:H253"/>
    <mergeCell ref="E254:F254"/>
    <mergeCell ref="G254:H254"/>
    <mergeCell ref="E255:F255"/>
    <mergeCell ref="G255:H255"/>
    <mergeCell ref="E256:F256"/>
    <mergeCell ref="G256:H256"/>
    <mergeCell ref="G257:H257"/>
    <mergeCell ref="E258:F258"/>
    <mergeCell ref="G258:H258"/>
    <mergeCell ref="E259:F259"/>
    <mergeCell ref="G259:H259"/>
    <mergeCell ref="E260:F260"/>
    <mergeCell ref="G260:H260"/>
    <mergeCell ref="E261:F261"/>
    <mergeCell ref="G261:H261"/>
    <mergeCell ref="G262:H262"/>
    <mergeCell ref="E263:F263"/>
    <mergeCell ref="G263:H263"/>
    <mergeCell ref="E264:F264"/>
    <mergeCell ref="G264:H264"/>
    <mergeCell ref="E265:F265"/>
    <mergeCell ref="G265:H265"/>
    <mergeCell ref="E266:F266"/>
    <mergeCell ref="G266:H266"/>
    <mergeCell ref="G267:H267"/>
    <mergeCell ref="E268:F268"/>
    <mergeCell ref="G268:H268"/>
    <mergeCell ref="E269:F269"/>
    <mergeCell ref="G269:H269"/>
    <mergeCell ref="E270:F270"/>
    <mergeCell ref="G270:H270"/>
    <mergeCell ref="E271:F271"/>
    <mergeCell ref="G271:H271"/>
    <mergeCell ref="G272:H272"/>
    <mergeCell ref="E273:F273"/>
    <mergeCell ref="G273:H273"/>
    <mergeCell ref="E274:F274"/>
    <mergeCell ref="G274:H274"/>
    <mergeCell ref="E275:F275"/>
    <mergeCell ref="G275:H275"/>
    <mergeCell ref="E276:F276"/>
    <mergeCell ref="G276:H276"/>
    <mergeCell ref="G277:H277"/>
    <mergeCell ref="E278:F278"/>
    <mergeCell ref="G278:H278"/>
    <mergeCell ref="E279:F279"/>
    <mergeCell ref="G279:H279"/>
    <mergeCell ref="E280:F280"/>
    <mergeCell ref="G280:H280"/>
    <mergeCell ref="E281:F281"/>
    <mergeCell ref="G281:H281"/>
    <mergeCell ref="G282:H282"/>
    <mergeCell ref="E283:F283"/>
    <mergeCell ref="G283:H283"/>
    <mergeCell ref="E284:F284"/>
    <mergeCell ref="G284:H284"/>
    <mergeCell ref="E285:F285"/>
    <mergeCell ref="G285:H285"/>
    <mergeCell ref="E286:F286"/>
    <mergeCell ref="G286:H286"/>
    <mergeCell ref="G287:H287"/>
    <mergeCell ref="E288:F288"/>
    <mergeCell ref="G288:H288"/>
    <mergeCell ref="E289:F289"/>
    <mergeCell ref="G289:H289"/>
    <mergeCell ref="E290:F290"/>
    <mergeCell ref="G290:H290"/>
    <mergeCell ref="E291:F291"/>
    <mergeCell ref="G291:H291"/>
    <mergeCell ref="G292:H292"/>
    <mergeCell ref="E293:F293"/>
    <mergeCell ref="G293:H293"/>
    <mergeCell ref="E294:F294"/>
    <mergeCell ref="G294:H294"/>
    <mergeCell ref="E295:F295"/>
    <mergeCell ref="G295:H295"/>
    <mergeCell ref="E296:F296"/>
    <mergeCell ref="G296:H296"/>
    <mergeCell ref="G297:H297"/>
    <mergeCell ref="E298:F298"/>
    <mergeCell ref="G298:H298"/>
    <mergeCell ref="E299:F299"/>
    <mergeCell ref="G299:H299"/>
    <mergeCell ref="E300:F300"/>
    <mergeCell ref="G300:H300"/>
    <mergeCell ref="E301:F301"/>
    <mergeCell ref="G301:H301"/>
    <mergeCell ref="G302:H302"/>
    <mergeCell ref="E303:F303"/>
    <mergeCell ref="G303:H303"/>
    <mergeCell ref="E304:F304"/>
    <mergeCell ref="G304:H304"/>
    <mergeCell ref="E305:F305"/>
    <mergeCell ref="G305:H305"/>
    <mergeCell ref="E306:F306"/>
    <mergeCell ref="G306:H306"/>
    <mergeCell ref="G307:H307"/>
    <mergeCell ref="E308:F308"/>
    <mergeCell ref="G308:H308"/>
    <mergeCell ref="E309:F309"/>
    <mergeCell ref="G309:H309"/>
    <mergeCell ref="E310:F310"/>
    <mergeCell ref="G310:H310"/>
    <mergeCell ref="E311:F311"/>
    <mergeCell ref="G311:H311"/>
    <mergeCell ref="G312:H312"/>
    <mergeCell ref="E313:F313"/>
    <mergeCell ref="G313:H313"/>
    <mergeCell ref="E314:F314"/>
    <mergeCell ref="G314:H314"/>
    <mergeCell ref="E315:F315"/>
    <mergeCell ref="G315:H315"/>
    <mergeCell ref="E316:F316"/>
    <mergeCell ref="G316:H316"/>
    <mergeCell ref="E322:F322"/>
    <mergeCell ref="G322:H322"/>
    <mergeCell ref="E323:F323"/>
    <mergeCell ref="G323:H323"/>
    <mergeCell ref="E324:F324"/>
    <mergeCell ref="G317:H317"/>
    <mergeCell ref="E318:F318"/>
    <mergeCell ref="G318:H318"/>
    <mergeCell ref="G324:H324"/>
    <mergeCell ref="E319:F319"/>
    <mergeCell ref="G319:H319"/>
    <mergeCell ref="E320:F320"/>
    <mergeCell ref="G320:H320"/>
    <mergeCell ref="E321:F321"/>
    <mergeCell ref="G321:H321"/>
    <mergeCell ref="E332:F332"/>
    <mergeCell ref="E325:F325"/>
    <mergeCell ref="E341:F341"/>
    <mergeCell ref="G342:H342"/>
    <mergeCell ref="G328:H328"/>
    <mergeCell ref="E329:F329"/>
    <mergeCell ref="G329:H329"/>
    <mergeCell ref="G335:H335"/>
    <mergeCell ref="E339:F339"/>
    <mergeCell ref="E336:F336"/>
    <mergeCell ref="G336:H336"/>
    <mergeCell ref="E330:F330"/>
    <mergeCell ref="G330:H330"/>
    <mergeCell ref="G331:H331"/>
    <mergeCell ref="G332:H332"/>
    <mergeCell ref="G339:H339"/>
    <mergeCell ref="G325:H325"/>
    <mergeCell ref="E326:F326"/>
    <mergeCell ref="G326:H326"/>
    <mergeCell ref="E327:F327"/>
    <mergeCell ref="G327:H327"/>
    <mergeCell ref="G340:H340"/>
    <mergeCell ref="E333:F333"/>
    <mergeCell ref="G333:H333"/>
    <mergeCell ref="E334:F334"/>
    <mergeCell ref="G334:H334"/>
    <mergeCell ref="E335:F335"/>
    <mergeCell ref="G348:H348"/>
    <mergeCell ref="E337:F337"/>
    <mergeCell ref="G337:H337"/>
    <mergeCell ref="E338:F338"/>
    <mergeCell ref="G338:H338"/>
    <mergeCell ref="G341:H341"/>
    <mergeCell ref="E331:F331"/>
    <mergeCell ref="E328:F328"/>
    <mergeCell ref="E349:F349"/>
    <mergeCell ref="E43:F43"/>
    <mergeCell ref="E345:F345"/>
    <mergeCell ref="E342:F342"/>
    <mergeCell ref="E317:F317"/>
    <mergeCell ref="E312:F312"/>
    <mergeCell ref="E307:F307"/>
    <mergeCell ref="E302:F302"/>
    <mergeCell ref="E297:F297"/>
    <mergeCell ref="E292:F292"/>
    <mergeCell ref="E287:F287"/>
    <mergeCell ref="E282:F282"/>
    <mergeCell ref="E277:F277"/>
    <mergeCell ref="E272:F272"/>
    <mergeCell ref="E267:F267"/>
    <mergeCell ref="E262:F262"/>
    <mergeCell ref="E257:F257"/>
    <mergeCell ref="E44:F44"/>
    <mergeCell ref="E45:F45"/>
    <mergeCell ref="E46:F46"/>
    <mergeCell ref="E47:F47"/>
    <mergeCell ref="E340:F340"/>
    <mergeCell ref="G350:H350"/>
    <mergeCell ref="E352:F352"/>
    <mergeCell ref="E353:F353"/>
    <mergeCell ref="E369:F369"/>
    <mergeCell ref="E370:F370"/>
    <mergeCell ref="E358:F358"/>
    <mergeCell ref="E343:F343"/>
    <mergeCell ref="E344:F344"/>
    <mergeCell ref="E347:F347"/>
    <mergeCell ref="G343:H343"/>
    <mergeCell ref="G344:H344"/>
    <mergeCell ref="G345:H345"/>
    <mergeCell ref="G346:H346"/>
    <mergeCell ref="G347:H347"/>
    <mergeCell ref="E359:F359"/>
    <mergeCell ref="E346:F346"/>
    <mergeCell ref="E348:F348"/>
    <mergeCell ref="E350:F350"/>
    <mergeCell ref="E351:F351"/>
    <mergeCell ref="G349:H349"/>
    <mergeCell ref="E371:F371"/>
    <mergeCell ref="G351:H351"/>
    <mergeCell ref="G352:H352"/>
    <mergeCell ref="G353:H353"/>
    <mergeCell ref="G354:H354"/>
    <mergeCell ref="E372:F372"/>
    <mergeCell ref="E365:F365"/>
    <mergeCell ref="E366:F366"/>
    <mergeCell ref="E367:F367"/>
    <mergeCell ref="E363:F363"/>
    <mergeCell ref="E364:F364"/>
    <mergeCell ref="E368:F368"/>
    <mergeCell ref="G360:H360"/>
    <mergeCell ref="E356:F356"/>
    <mergeCell ref="E357:F357"/>
    <mergeCell ref="E360:F360"/>
    <mergeCell ref="AI6:AJ6"/>
    <mergeCell ref="AI8:AJ8"/>
    <mergeCell ref="Q15:W15"/>
    <mergeCell ref="F29:I29"/>
    <mergeCell ref="Q16:W16"/>
    <mergeCell ref="S18:S19"/>
    <mergeCell ref="AH29:AK29"/>
    <mergeCell ref="E373:F373"/>
    <mergeCell ref="E374:F374"/>
    <mergeCell ref="G357:H357"/>
    <mergeCell ref="G358:H358"/>
    <mergeCell ref="G359:H359"/>
    <mergeCell ref="E361:F361"/>
    <mergeCell ref="E362:F362"/>
    <mergeCell ref="G361:H361"/>
    <mergeCell ref="G362:H362"/>
    <mergeCell ref="G363:H363"/>
    <mergeCell ref="AH28:AK28"/>
    <mergeCell ref="AG18:AG19"/>
    <mergeCell ref="AE16:AK16"/>
    <mergeCell ref="AH18:AK19"/>
    <mergeCell ref="AH20:AK20"/>
    <mergeCell ref="R18:R19"/>
    <mergeCell ref="X18:X19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G131:H131"/>
    <mergeCell ref="G132:H132"/>
    <mergeCell ref="G133:H133"/>
    <mergeCell ref="G134:H134"/>
    <mergeCell ref="G135:H135"/>
    <mergeCell ref="G142:H142"/>
    <mergeCell ref="G355:H355"/>
    <mergeCell ref="G356:H356"/>
    <mergeCell ref="G364:H364"/>
    <mergeCell ref="G365:H365"/>
    <mergeCell ref="G366:H366"/>
    <mergeCell ref="G367:H367"/>
    <mergeCell ref="G368:H368"/>
    <mergeCell ref="G369:H369"/>
    <mergeCell ref="G370:H370"/>
    <mergeCell ref="G371:H371"/>
    <mergeCell ref="G372:H372"/>
    <mergeCell ref="G373:H373"/>
    <mergeCell ref="G374:H374"/>
    <mergeCell ref="G392:H392"/>
    <mergeCell ref="G375:H375"/>
    <mergeCell ref="G376:H376"/>
    <mergeCell ref="G377:H377"/>
    <mergeCell ref="G378:H378"/>
    <mergeCell ref="G379:H379"/>
    <mergeCell ref="G380:H380"/>
    <mergeCell ref="G381:H381"/>
    <mergeCell ref="G382:H382"/>
    <mergeCell ref="G383:H383"/>
    <mergeCell ref="J12:AJ12"/>
    <mergeCell ref="G440:H440"/>
    <mergeCell ref="G433:H433"/>
    <mergeCell ref="G434:H434"/>
    <mergeCell ref="G423:H423"/>
    <mergeCell ref="G424:H424"/>
    <mergeCell ref="G425:H425"/>
    <mergeCell ref="G436:H436"/>
    <mergeCell ref="G437:H437"/>
    <mergeCell ref="G438:H438"/>
    <mergeCell ref="G439:H439"/>
    <mergeCell ref="G429:H429"/>
    <mergeCell ref="G393:H393"/>
    <mergeCell ref="G394:H394"/>
    <mergeCell ref="G395:H395"/>
    <mergeCell ref="G396:H396"/>
    <mergeCell ref="G397:H397"/>
    <mergeCell ref="G398:H398"/>
    <mergeCell ref="G399:H399"/>
    <mergeCell ref="G414:H414"/>
    <mergeCell ref="G415:H415"/>
    <mergeCell ref="G405:H405"/>
    <mergeCell ref="G406:H406"/>
    <mergeCell ref="G407:H407"/>
    <mergeCell ref="M29:P29"/>
    <mergeCell ref="M22:P22"/>
    <mergeCell ref="F22:I22"/>
    <mergeCell ref="C15:I15"/>
    <mergeCell ref="C16:I16"/>
    <mergeCell ref="J16:P16"/>
    <mergeCell ref="M18:P19"/>
    <mergeCell ref="M25:P25"/>
    <mergeCell ref="F24:I24"/>
    <mergeCell ref="F23:I23"/>
    <mergeCell ref="M23:P23"/>
    <mergeCell ref="F18:I19"/>
    <mergeCell ref="F20:I20"/>
    <mergeCell ref="C18:C19"/>
    <mergeCell ref="E18:E19"/>
    <mergeCell ref="D18:D19"/>
    <mergeCell ref="K18:K19"/>
    <mergeCell ref="G426:H426"/>
    <mergeCell ref="G427:H427"/>
    <mergeCell ref="G428:H428"/>
    <mergeCell ref="G417:H417"/>
    <mergeCell ref="G418:H418"/>
    <mergeCell ref="G403:H403"/>
    <mergeCell ref="G404:H404"/>
    <mergeCell ref="A18:A19"/>
    <mergeCell ref="A5:B13"/>
    <mergeCell ref="A15:B15"/>
    <mergeCell ref="A16:B16"/>
    <mergeCell ref="A17:B17"/>
    <mergeCell ref="B18:B19"/>
    <mergeCell ref="G409:H409"/>
    <mergeCell ref="G408:H408"/>
    <mergeCell ref="G410:H410"/>
    <mergeCell ref="G384:H384"/>
    <mergeCell ref="G385:H385"/>
    <mergeCell ref="G386:H386"/>
    <mergeCell ref="G387:H387"/>
    <mergeCell ref="G388:H388"/>
    <mergeCell ref="G389:H389"/>
    <mergeCell ref="G390:H390"/>
    <mergeCell ref="G391:H391"/>
    <mergeCell ref="G411:H411"/>
    <mergeCell ref="AF18:AF19"/>
    <mergeCell ref="T24:W24"/>
    <mergeCell ref="T26:W26"/>
    <mergeCell ref="G432:H432"/>
    <mergeCell ref="G421:H421"/>
    <mergeCell ref="G419:H419"/>
    <mergeCell ref="G420:H420"/>
    <mergeCell ref="G430:H430"/>
    <mergeCell ref="G431:H431"/>
    <mergeCell ref="T28:W28"/>
    <mergeCell ref="AA28:AD28"/>
    <mergeCell ref="M28:P28"/>
    <mergeCell ref="Z18:Z19"/>
    <mergeCell ref="AA18:AD19"/>
    <mergeCell ref="L18:L19"/>
    <mergeCell ref="Q18:Q19"/>
    <mergeCell ref="AE18:AE19"/>
    <mergeCell ref="G416:H416"/>
    <mergeCell ref="G412:H412"/>
    <mergeCell ref="G413:H413"/>
    <mergeCell ref="G400:H400"/>
    <mergeCell ref="G401:H401"/>
    <mergeCell ref="G402:H402"/>
    <mergeCell ref="G451:H451"/>
    <mergeCell ref="G452:H452"/>
    <mergeCell ref="G441:H441"/>
    <mergeCell ref="G442:H442"/>
    <mergeCell ref="G443:H443"/>
    <mergeCell ref="G444:H444"/>
    <mergeCell ref="G447:H447"/>
    <mergeCell ref="G448:H448"/>
    <mergeCell ref="G449:H449"/>
    <mergeCell ref="G450:H450"/>
    <mergeCell ref="AH22:AK22"/>
    <mergeCell ref="T23:W23"/>
    <mergeCell ref="AH23:AK23"/>
    <mergeCell ref="AH27:AK27"/>
    <mergeCell ref="AH24:AK24"/>
    <mergeCell ref="AA25:AD25"/>
    <mergeCell ref="T27:W27"/>
    <mergeCell ref="AA27:AD27"/>
    <mergeCell ref="AH25:AK25"/>
    <mergeCell ref="AH26:AK26"/>
    <mergeCell ref="T20:W20"/>
    <mergeCell ref="X15:AD15"/>
    <mergeCell ref="X16:AD16"/>
    <mergeCell ref="AA20:AD20"/>
    <mergeCell ref="G459:H459"/>
    <mergeCell ref="G460:H460"/>
    <mergeCell ref="G453:H453"/>
    <mergeCell ref="G454:H454"/>
    <mergeCell ref="G455:H455"/>
    <mergeCell ref="G456:H456"/>
    <mergeCell ref="F28:I28"/>
    <mergeCell ref="F25:I25"/>
    <mergeCell ref="F27:I27"/>
    <mergeCell ref="M27:P27"/>
    <mergeCell ref="F26:I26"/>
    <mergeCell ref="M26:P26"/>
    <mergeCell ref="M24:P24"/>
    <mergeCell ref="T29:W29"/>
    <mergeCell ref="G457:H457"/>
    <mergeCell ref="G458:H458"/>
    <mergeCell ref="G445:H445"/>
    <mergeCell ref="G446:H446"/>
    <mergeCell ref="G435:H435"/>
    <mergeCell ref="G422:H422"/>
    <mergeCell ref="F463:F928"/>
    <mergeCell ref="J18:J19"/>
    <mergeCell ref="M20:P20"/>
    <mergeCell ref="J15:P15"/>
    <mergeCell ref="J8:W8"/>
    <mergeCell ref="J10:AJ10"/>
    <mergeCell ref="J6:N6"/>
    <mergeCell ref="F21:I21"/>
    <mergeCell ref="M21:P21"/>
    <mergeCell ref="T21:W21"/>
    <mergeCell ref="AA21:AD21"/>
    <mergeCell ref="AH21:AK21"/>
    <mergeCell ref="AB6:AD6"/>
    <mergeCell ref="AB8:AD8"/>
    <mergeCell ref="AA29:AD29"/>
    <mergeCell ref="AA26:AD26"/>
    <mergeCell ref="AA23:AD23"/>
    <mergeCell ref="AA24:AD24"/>
    <mergeCell ref="Y18:Y19"/>
    <mergeCell ref="T22:W22"/>
    <mergeCell ref="AA22:AD22"/>
    <mergeCell ref="T25:W25"/>
    <mergeCell ref="AE15:AK15"/>
    <mergeCell ref="T18:W19"/>
  </mergeCells>
  <conditionalFormatting sqref="C20:C29">
    <cfRule type="expression" dxfId="10" priority="58" stopIfTrue="1">
      <formula>C$17-(C20+D20)&lt;0</formula>
    </cfRule>
  </conditionalFormatting>
  <conditionalFormatting sqref="D20:D29">
    <cfRule type="expression" dxfId="9" priority="41" stopIfTrue="1">
      <formula>C$17-(C20+D20)&lt;0</formula>
    </cfRule>
  </conditionalFormatting>
  <conditionalFormatting sqref="R36:Z40">
    <cfRule type="expression" dxfId="8" priority="59" stopIfTrue="1">
      <formula>$AL$30&lt;10</formula>
    </cfRule>
  </conditionalFormatting>
  <conditionalFormatting sqref="J20:J29">
    <cfRule type="expression" dxfId="7" priority="8" stopIfTrue="1">
      <formula>J$17-(J20+K20)&lt;0</formula>
    </cfRule>
  </conditionalFormatting>
  <conditionalFormatting sqref="K20:K29">
    <cfRule type="expression" dxfId="6" priority="7" stopIfTrue="1">
      <formula>J$17-(J20+K20)&lt;0</formula>
    </cfRule>
  </conditionalFormatting>
  <conditionalFormatting sqref="Q20:Q29">
    <cfRule type="expression" dxfId="5" priority="6" stopIfTrue="1">
      <formula>Q$17-(Q20+R20)&lt;0</formula>
    </cfRule>
  </conditionalFormatting>
  <conditionalFormatting sqref="R20:R29">
    <cfRule type="expression" dxfId="4" priority="5" stopIfTrue="1">
      <formula>Q$17-(Q20+R20)&lt;0</formula>
    </cfRule>
  </conditionalFormatting>
  <conditionalFormatting sqref="X20:X29">
    <cfRule type="expression" dxfId="3" priority="4" stopIfTrue="1">
      <formula>X$17-(X20+Y20)&lt;0</formula>
    </cfRule>
  </conditionalFormatting>
  <conditionalFormatting sqref="Y20:Y29">
    <cfRule type="expression" dxfId="2" priority="3" stopIfTrue="1">
      <formula>X$17-(X20+Y20)&lt;0</formula>
    </cfRule>
  </conditionalFormatting>
  <conditionalFormatting sqref="AE20:AE29">
    <cfRule type="expression" dxfId="1" priority="2" stopIfTrue="1">
      <formula>AE$17-(AE20+AF20)&lt;0</formula>
    </cfRule>
  </conditionalFormatting>
  <conditionalFormatting sqref="AF20:AF29">
    <cfRule type="expression" dxfId="0" priority="1" stopIfTrue="1">
      <formula>AE$17-(AE20+AF20)&lt;0</formula>
    </cfRule>
  </conditionalFormatting>
  <dataValidations count="9">
    <dataValidation type="whole" allowBlank="1" showErrorMessage="1" errorTitle="Sollstunden" error="Bitte tragen Sie nur ganze Zahlen bis maximal 10 ein!" sqref="C17 AE17 X17 Q17 J17">
      <formula1>0</formula1>
      <formula2>10</formula2>
    </dataValidation>
    <dataValidation type="date" operator="greaterThan" allowBlank="1" showErrorMessage="1" errorTitle="Projektzeitraum bis ..." error="Das Projektende muss nach dem Projektbeginn liegen!" sqref="AB8:AD8">
      <formula1>AB6</formula1>
    </dataValidation>
    <dataValidation type="date" operator="greaterThanOrEqual" allowBlank="1" showErrorMessage="1" errorTitle="Projektlaufzeit vom ..." error="Der früheste Beginn der Projektlaufzeit ist der 04.05.2015." sqref="AB6:AD6">
      <formula1>42128</formula1>
    </dataValidation>
    <dataValidation type="list" allowBlank="1" showErrorMessage="1" errorTitle="Jahr" error="Bitte auswählen!" sqref="AI6:AJ6">
      <formula1>$I$43:$I$50</formula1>
    </dataValidation>
    <dataValidation type="list" allowBlank="1" showErrorMessage="1" errorTitle="Abweichungsgrund" error="Bitte tragen Sie nur_x000a_- K-  für Krankheit_x000a_- U - für Urlaub_x000a_- E - entschuldigter Fehltag_x000a_- UE - unentschuldigter Fehltag_x000a_ein!" sqref="AG20:AG29 Z20:Z29 S20:S29 L20:L29 E20:E29">
      <formula1>"K,U,E,UE"</formula1>
    </dataValidation>
    <dataValidation type="whole" allowBlank="1" showErrorMessage="1" errorTitle="Ist-Stunden" error="Bitte tragen Sie nur ganze Zahlen bis zu den maximalen Sollstunden abzgl. der abwesenden Stunden ein!" sqref="C20:C29 Q20:Q29 X20:X29 J20:J29 AE20:AE29">
      <formula1>0</formula1>
      <formula2>C$17-D20</formula2>
    </dataValidation>
    <dataValidation type="whole" allowBlank="1" showErrorMessage="1" errorTitle="abwesende Stunden" error="Bitte tragen Sie nur ganze Zahlen bis zu den maximalen Sollstunden abzgl. der Ist-Stunden ein!" sqref="D20:D29 R20:R29 Y20:Y29 K20:K29 AF20:AF29">
      <formula1>0</formula1>
      <formula2>C$17-C20</formula2>
    </dataValidation>
    <dataValidation type="whole" allowBlank="1" showErrorMessage="1" errorTitle="Kalenderwoche" error="Bitte die Kalenderwoche als ganze Zahl eintragen oder_x000a_die Projektlaufzeit wurde nicht beachtet!" sqref="AI8:AJ8">
      <formula1>VLOOKUP(AI6,I43:L50,2,FALSE)</formula1>
      <formula2>VLOOKUP(AI6,I43:L50,3,FALSE)</formula2>
    </dataValidation>
    <dataValidation type="list" allowBlank="1" showErrorMessage="1" errorTitle="Berufsgruppe (Berufsgattung)" error="Bitte auswählen!" sqref="J8:W8">
      <formula1>INDIRECT($F$462)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6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</vt:i4>
      </vt:variant>
    </vt:vector>
  </HeadingPairs>
  <TitlesOfParts>
    <vt:vector size="12" baseType="lpstr">
      <vt:lpstr>Änderungsdoku</vt:lpstr>
      <vt:lpstr>Anwesenheitsliste</vt:lpstr>
      <vt:lpstr>Bereich_0_</vt:lpstr>
      <vt:lpstr>Bereich_1_</vt:lpstr>
      <vt:lpstr>Bereich_2_</vt:lpstr>
      <vt:lpstr>Bereich_3_</vt:lpstr>
      <vt:lpstr>Bereich_4_</vt:lpstr>
      <vt:lpstr>Bereich_5_</vt:lpstr>
      <vt:lpstr>Bereich_6_</vt:lpstr>
      <vt:lpstr>Änderungsdoku!Druckbereich</vt:lpstr>
      <vt:lpstr>Anwesenheitsliste!Druckbereich</vt:lpstr>
      <vt:lpstr>Änderungsdoku!Drucktitel</vt:lpstr>
    </vt:vector>
  </TitlesOfParts>
  <Company>GFAW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2016-04-20T13:28:55Z</cp:lastPrinted>
  <dcterms:created xsi:type="dcterms:W3CDTF">2015-02-05T08:03:59Z</dcterms:created>
  <dcterms:modified xsi:type="dcterms:W3CDTF">2019-07-15T13:09:09Z</dcterms:modified>
</cp:coreProperties>
</file>