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SKR\D1\Formulare\02 5.FP\03 Nachweis Anwesenheit_Teilnahme_Teilnehmer\01 Bearbeitung\"/>
    </mc:Choice>
  </mc:AlternateContent>
  <bookViews>
    <workbookView xWindow="-15" yWindow="45" windowWidth="14400" windowHeight="11565" activeTab="1"/>
  </bookViews>
  <sheets>
    <sheet name="Änderungsdoku" sheetId="7" r:id="rId1"/>
    <sheet name="Ausfüllhinweise" sheetId="2" r:id="rId2"/>
    <sheet name="Kopierhilfe TN-Daten" sheetId="9" r:id="rId3"/>
    <sheet name="Anwesenheitsliste" sheetId="1" r:id="rId4"/>
    <sheet name="Kopierhilfe VWN" sheetId="8" r:id="rId5"/>
    <sheet name="Berufsfelder" sheetId="4" r:id="rId6"/>
  </sheets>
  <definedNames>
    <definedName name="_2018_2019">Anwesenheitsliste!$AY$18:$AY$20</definedName>
    <definedName name="_2019_2020">Anwesenheitsliste!$AZ$18:$AZ$20</definedName>
    <definedName name="_2020_2021">Anwesenheitsliste!$BA$18:$BA$20</definedName>
    <definedName name="_2021_2022">Anwesenheitsliste!$BB$18:$BB$20</definedName>
    <definedName name="Berufsfelder">Berufsfelder!$A$2:$A$28</definedName>
    <definedName name="_xlnm.Print_Area" localSheetId="0">Änderungsdoku!$A$1:$C$18</definedName>
    <definedName name="_xlnm.Print_Area" localSheetId="3">INDIRECT(Anwesenheitsliste!$BB$3)</definedName>
    <definedName name="_xlnm.Print_Area" localSheetId="1">Ausfüllhinweise!$A$1:$U$140</definedName>
    <definedName name="_xlnm.Print_Area" localSheetId="5">Berufsfelder!$A$1:$B$53</definedName>
    <definedName name="_xlnm.Print_Area" localSheetId="4">'Kopierhilfe VWN'!$A$1:$P$80</definedName>
    <definedName name="_xlnm.Print_Titles" localSheetId="0">Änderungsdoku!$8:$8</definedName>
    <definedName name="_xlnm.Print_Titles" localSheetId="3">Anwesenheitsliste!$1:$32</definedName>
    <definedName name="_xlnm.Print_Titles" localSheetId="1">Ausfüllhinweise!$1:$8</definedName>
    <definedName name="FG_2.2.1">Anwesenheitsliste!$BC$17:$BC$22</definedName>
    <definedName name="FG_2.2.2">Anwesenheitsliste!$BD$17:$BD$20</definedName>
    <definedName name="FG_Bitte_auswählen">Anwesenheitsliste!$BC$17</definedName>
  </definedNames>
  <calcPr calcId="162913"/>
</workbook>
</file>

<file path=xl/calcChain.xml><?xml version="1.0" encoding="utf-8"?>
<calcChain xmlns="http://schemas.openxmlformats.org/spreadsheetml/2006/main">
  <c r="CJ44" i="1" l="1"/>
  <c r="CJ60" i="1"/>
  <c r="CJ76" i="1"/>
  <c r="CJ108" i="1"/>
  <c r="CJ140" i="1"/>
  <c r="CJ34" i="1"/>
  <c r="CJ36" i="1"/>
  <c r="CJ38" i="1"/>
  <c r="CJ40" i="1"/>
  <c r="CJ42" i="1"/>
  <c r="CJ46" i="1"/>
  <c r="CJ48" i="1"/>
  <c r="CJ50" i="1"/>
  <c r="CJ52" i="1"/>
  <c r="CJ54" i="1"/>
  <c r="CJ56" i="1"/>
  <c r="CJ58" i="1"/>
  <c r="CJ62" i="1"/>
  <c r="CJ64" i="1"/>
  <c r="CJ66" i="1"/>
  <c r="CJ68" i="1"/>
  <c r="CJ70" i="1"/>
  <c r="CJ72" i="1"/>
  <c r="CJ74" i="1"/>
  <c r="CJ78" i="1"/>
  <c r="CJ80" i="1"/>
  <c r="CJ82" i="1"/>
  <c r="CJ84" i="1"/>
  <c r="CJ86" i="1"/>
  <c r="CJ88" i="1"/>
  <c r="CJ90" i="1"/>
  <c r="CJ92" i="1"/>
  <c r="CJ94" i="1"/>
  <c r="CJ96" i="1"/>
  <c r="CJ98" i="1"/>
  <c r="CJ100" i="1"/>
  <c r="CJ102" i="1"/>
  <c r="CJ104" i="1"/>
  <c r="CJ106" i="1"/>
  <c r="CJ110" i="1"/>
  <c r="CJ112" i="1"/>
  <c r="CJ114" i="1"/>
  <c r="CJ116" i="1"/>
  <c r="CJ118" i="1"/>
  <c r="CJ120" i="1"/>
  <c r="CJ122" i="1"/>
  <c r="CJ124" i="1"/>
  <c r="CJ126" i="1"/>
  <c r="CJ128" i="1"/>
  <c r="CJ130" i="1"/>
  <c r="CJ132" i="1"/>
  <c r="CJ134" i="1"/>
  <c r="CJ136" i="1"/>
  <c r="CJ138" i="1"/>
  <c r="CJ142" i="1"/>
  <c r="CJ144" i="1"/>
  <c r="CJ146" i="1"/>
  <c r="CJ148" i="1"/>
  <c r="CJ150" i="1"/>
  <c r="CJ152" i="1"/>
  <c r="BH26" i="1" l="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BG26"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K25" i="1"/>
  <c r="BC33" i="1" l="1"/>
  <c r="BC49" i="1"/>
  <c r="BC65" i="1"/>
  <c r="BC81" i="1"/>
  <c r="BC97" i="1"/>
  <c r="BC113" i="1"/>
  <c r="BC129" i="1"/>
  <c r="BC145" i="1"/>
  <c r="BC77" i="1"/>
  <c r="BC109" i="1"/>
  <c r="BC141" i="1"/>
  <c r="BC37" i="1"/>
  <c r="BC53" i="1"/>
  <c r="BC69" i="1"/>
  <c r="BC85" i="1"/>
  <c r="BC101" i="1"/>
  <c r="BC117" i="1"/>
  <c r="BC133" i="1"/>
  <c r="BC149" i="1"/>
  <c r="BC41" i="1"/>
  <c r="BC57" i="1"/>
  <c r="BC73" i="1"/>
  <c r="BC89" i="1"/>
  <c r="BC105" i="1"/>
  <c r="BC121" i="1"/>
  <c r="BC137" i="1"/>
  <c r="BB33" i="1"/>
  <c r="BC45" i="1"/>
  <c r="BC61" i="1"/>
  <c r="BC93" i="1"/>
  <c r="BC125" i="1"/>
  <c r="BB49" i="1"/>
  <c r="BB65" i="1"/>
  <c r="BB81" i="1"/>
  <c r="BB97" i="1"/>
  <c r="BB113" i="1"/>
  <c r="BB129" i="1"/>
  <c r="BB145" i="1"/>
  <c r="BB37" i="1"/>
  <c r="BB53" i="1"/>
  <c r="BB69" i="1"/>
  <c r="BB85" i="1"/>
  <c r="BB101" i="1"/>
  <c r="BB117" i="1"/>
  <c r="BB133" i="1"/>
  <c r="BB149" i="1"/>
  <c r="BB41" i="1"/>
  <c r="BB57" i="1"/>
  <c r="BB73" i="1"/>
  <c r="BB89" i="1"/>
  <c r="BB105" i="1"/>
  <c r="BB121" i="1"/>
  <c r="BB137" i="1"/>
  <c r="BB45" i="1"/>
  <c r="BB61" i="1"/>
  <c r="BB77" i="1"/>
  <c r="BB93" i="1"/>
  <c r="BB109" i="1"/>
  <c r="BB125" i="1"/>
  <c r="BB141" i="1"/>
  <c r="AZ121" i="1"/>
  <c r="AX129" i="1"/>
  <c r="AY133" i="1"/>
  <c r="AZ137" i="1"/>
  <c r="AX145" i="1"/>
  <c r="AY149" i="1"/>
  <c r="AX117" i="1"/>
  <c r="AZ109" i="1"/>
  <c r="AY105" i="1"/>
  <c r="AX101" i="1"/>
  <c r="AZ97" i="1"/>
  <c r="AY89" i="1"/>
  <c r="AX85" i="1"/>
  <c r="AZ77" i="1"/>
  <c r="AY73" i="1"/>
  <c r="AX69" i="1"/>
  <c r="AZ61" i="1"/>
  <c r="AY57" i="1"/>
  <c r="AX53" i="1"/>
  <c r="AZ45" i="1"/>
  <c r="AY41" i="1"/>
  <c r="AX37" i="1"/>
  <c r="AX125" i="1"/>
  <c r="AY129" i="1"/>
  <c r="AZ133" i="1"/>
  <c r="AX141" i="1"/>
  <c r="AY145" i="1"/>
  <c r="AZ149" i="1"/>
  <c r="AZ113" i="1"/>
  <c r="AY109" i="1"/>
  <c r="AX105" i="1"/>
  <c r="AZ93" i="1"/>
  <c r="AY97" i="1"/>
  <c r="AX89" i="1"/>
  <c r="AZ81" i="1"/>
  <c r="AY77" i="1"/>
  <c r="AX73" i="1"/>
  <c r="AZ65" i="1"/>
  <c r="AY61" i="1"/>
  <c r="AX57" i="1"/>
  <c r="AZ49" i="1"/>
  <c r="AY45" i="1"/>
  <c r="AX41" i="1"/>
  <c r="AZ33" i="1"/>
  <c r="AX121" i="1"/>
  <c r="AY125" i="1"/>
  <c r="AZ129" i="1"/>
  <c r="AX137" i="1"/>
  <c r="AY141" i="1"/>
  <c r="AZ145" i="1"/>
  <c r="AZ117" i="1"/>
  <c r="AY113" i="1"/>
  <c r="AX109" i="1"/>
  <c r="AZ101" i="1"/>
  <c r="AY93" i="1"/>
  <c r="AX97" i="1"/>
  <c r="AZ85" i="1"/>
  <c r="AY81" i="1"/>
  <c r="AX77" i="1"/>
  <c r="AZ69" i="1"/>
  <c r="AY65" i="1"/>
  <c r="AX61" i="1"/>
  <c r="AZ53" i="1"/>
  <c r="AY49" i="1"/>
  <c r="AX45" i="1"/>
  <c r="AZ37" i="1"/>
  <c r="AY33" i="1"/>
  <c r="AY121" i="1"/>
  <c r="AZ125" i="1"/>
  <c r="AX133" i="1"/>
  <c r="AY137" i="1"/>
  <c r="AZ141" i="1"/>
  <c r="AX149" i="1"/>
  <c r="AY117" i="1"/>
  <c r="AX113" i="1"/>
  <c r="AZ105" i="1"/>
  <c r="AY101" i="1"/>
  <c r="AX93" i="1"/>
  <c r="AZ89" i="1"/>
  <c r="AY85" i="1"/>
  <c r="AX81" i="1"/>
  <c r="AZ73" i="1"/>
  <c r="AY69" i="1"/>
  <c r="AX65" i="1"/>
  <c r="AY53" i="1"/>
  <c r="AX33" i="1"/>
  <c r="AX49" i="1"/>
  <c r="AZ41" i="1"/>
  <c r="AZ57" i="1"/>
  <c r="AY37" i="1"/>
  <c r="Y14" i="1"/>
  <c r="AM33" i="1" l="1"/>
  <c r="AS33" i="1" s="1"/>
  <c r="AO33" i="1"/>
  <c r="CF41" i="1"/>
  <c r="CF53" i="1"/>
  <c r="CF89" i="1"/>
  <c r="CF57" i="1"/>
  <c r="CF61" i="1"/>
  <c r="CF117" i="1"/>
  <c r="CF129" i="1"/>
  <c r="CF149" i="1"/>
  <c r="CF37" i="1"/>
  <c r="CF45" i="1"/>
  <c r="CF49" i="1"/>
  <c r="CF81" i="1"/>
  <c r="CF85" i="1"/>
  <c r="CF93" i="1"/>
  <c r="CF125" i="1"/>
  <c r="CF145" i="1"/>
  <c r="CF65" i="1"/>
  <c r="CF69" i="1"/>
  <c r="CF77" i="1"/>
  <c r="CF101" i="1"/>
  <c r="CF105" i="1"/>
  <c r="CF109" i="1"/>
  <c r="CF113" i="1"/>
  <c r="CF133" i="1"/>
  <c r="CF137" i="1"/>
  <c r="CF73" i="1"/>
  <c r="CF97" i="1"/>
  <c r="CF141" i="1"/>
  <c r="CF121" i="1"/>
  <c r="CB41" i="1"/>
  <c r="CB53" i="1"/>
  <c r="CB89" i="1"/>
  <c r="CB37" i="1"/>
  <c r="CB45" i="1"/>
  <c r="CB49" i="1"/>
  <c r="CB73" i="1"/>
  <c r="CB77" i="1"/>
  <c r="CB93" i="1"/>
  <c r="CB117" i="1"/>
  <c r="CB129" i="1"/>
  <c r="CB149" i="1"/>
  <c r="CB57" i="1"/>
  <c r="CB69" i="1"/>
  <c r="CB97" i="1"/>
  <c r="CB121" i="1"/>
  <c r="CB141" i="1"/>
  <c r="CB125" i="1"/>
  <c r="CB145" i="1"/>
  <c r="CB61" i="1"/>
  <c r="CB81" i="1"/>
  <c r="CB85" i="1"/>
  <c r="CB65" i="1"/>
  <c r="CB101" i="1"/>
  <c r="CB105" i="1"/>
  <c r="CB109" i="1"/>
  <c r="CB113" i="1"/>
  <c r="CB133" i="1"/>
  <c r="CB137" i="1"/>
  <c r="BX41" i="1"/>
  <c r="BX53" i="1"/>
  <c r="BX89" i="1"/>
  <c r="BX69" i="1"/>
  <c r="BX81" i="1"/>
  <c r="BX85" i="1"/>
  <c r="BX117" i="1"/>
  <c r="BX129" i="1"/>
  <c r="BX149" i="1"/>
  <c r="BX37" i="1"/>
  <c r="BX45" i="1"/>
  <c r="BX49" i="1"/>
  <c r="BX61" i="1"/>
  <c r="BX101" i="1"/>
  <c r="BX105" i="1"/>
  <c r="BX109" i="1"/>
  <c r="BX113" i="1"/>
  <c r="BX133" i="1"/>
  <c r="BX137" i="1"/>
  <c r="BX57" i="1"/>
  <c r="BX65" i="1"/>
  <c r="BX77" i="1"/>
  <c r="BX97" i="1"/>
  <c r="BX121" i="1"/>
  <c r="BX141" i="1"/>
  <c r="BX73" i="1"/>
  <c r="BX125" i="1"/>
  <c r="BX145" i="1"/>
  <c r="BX93" i="1"/>
  <c r="BT41" i="1"/>
  <c r="BT53" i="1"/>
  <c r="BT89" i="1"/>
  <c r="BT65" i="1"/>
  <c r="BT117" i="1"/>
  <c r="BT129" i="1"/>
  <c r="BT149" i="1"/>
  <c r="BT57" i="1"/>
  <c r="BT73" i="1"/>
  <c r="BT81" i="1"/>
  <c r="BT85" i="1"/>
  <c r="BT93" i="1"/>
  <c r="BT101" i="1"/>
  <c r="BT105" i="1"/>
  <c r="BT109" i="1"/>
  <c r="BT113" i="1"/>
  <c r="BT133" i="1"/>
  <c r="BT137" i="1"/>
  <c r="BT61" i="1"/>
  <c r="BT97" i="1"/>
  <c r="BT121" i="1"/>
  <c r="BT141" i="1"/>
  <c r="BT37" i="1"/>
  <c r="BT45" i="1"/>
  <c r="BT49" i="1"/>
  <c r="BT69" i="1"/>
  <c r="BT77" i="1"/>
  <c r="BT125" i="1"/>
  <c r="BT145" i="1"/>
  <c r="BP41" i="1"/>
  <c r="BP53" i="1"/>
  <c r="BP89" i="1"/>
  <c r="BP57" i="1"/>
  <c r="BP61" i="1"/>
  <c r="BP117" i="1"/>
  <c r="BP129" i="1"/>
  <c r="BP149" i="1"/>
  <c r="BP65" i="1"/>
  <c r="BP125" i="1"/>
  <c r="BP145" i="1"/>
  <c r="BP69" i="1"/>
  <c r="BP77" i="1"/>
  <c r="BP37" i="1"/>
  <c r="BP45" i="1"/>
  <c r="BP49" i="1"/>
  <c r="BP73" i="1"/>
  <c r="BP101" i="1"/>
  <c r="BP105" i="1"/>
  <c r="BP109" i="1"/>
  <c r="BP113" i="1"/>
  <c r="BP133" i="1"/>
  <c r="BP137" i="1"/>
  <c r="BP81" i="1"/>
  <c r="BP121" i="1"/>
  <c r="BP97" i="1"/>
  <c r="BP141" i="1"/>
  <c r="BP93" i="1"/>
  <c r="BP85" i="1"/>
  <c r="CE61" i="1"/>
  <c r="CE73" i="1"/>
  <c r="CE81" i="1"/>
  <c r="CE65" i="1"/>
  <c r="CE101" i="1"/>
  <c r="CE109" i="1"/>
  <c r="CE137" i="1"/>
  <c r="CE57" i="1"/>
  <c r="CE89" i="1"/>
  <c r="CE129" i="1"/>
  <c r="CE149" i="1"/>
  <c r="CE69" i="1"/>
  <c r="CE77" i="1"/>
  <c r="CE105" i="1"/>
  <c r="CE113" i="1"/>
  <c r="CE117" i="1"/>
  <c r="CE133" i="1"/>
  <c r="CE97" i="1"/>
  <c r="CE121" i="1"/>
  <c r="CE141" i="1"/>
  <c r="CE37" i="1"/>
  <c r="CE41" i="1"/>
  <c r="CE45" i="1"/>
  <c r="CE49" i="1"/>
  <c r="CE53" i="1"/>
  <c r="CE93" i="1"/>
  <c r="CE145" i="1"/>
  <c r="CE85" i="1"/>
  <c r="CE125" i="1"/>
  <c r="CA61" i="1"/>
  <c r="CA73" i="1"/>
  <c r="CA81" i="1"/>
  <c r="CA57" i="1"/>
  <c r="CA101" i="1"/>
  <c r="CA109" i="1"/>
  <c r="CA137" i="1"/>
  <c r="CA125" i="1"/>
  <c r="CA145" i="1"/>
  <c r="CA85" i="1"/>
  <c r="CA93" i="1"/>
  <c r="CA129" i="1"/>
  <c r="CA149" i="1"/>
  <c r="CA37" i="1"/>
  <c r="CA41" i="1"/>
  <c r="CA45" i="1"/>
  <c r="CA49" i="1"/>
  <c r="CA53" i="1"/>
  <c r="CA65" i="1"/>
  <c r="CA89" i="1"/>
  <c r="CA105" i="1"/>
  <c r="CA113" i="1"/>
  <c r="CA117" i="1"/>
  <c r="CA133" i="1"/>
  <c r="CA69" i="1"/>
  <c r="CA77" i="1"/>
  <c r="CA121" i="1"/>
  <c r="CA97" i="1"/>
  <c r="CA141" i="1"/>
  <c r="BW61" i="1"/>
  <c r="BW73" i="1"/>
  <c r="BW81" i="1"/>
  <c r="BW37" i="1"/>
  <c r="BW41" i="1"/>
  <c r="BW45" i="1"/>
  <c r="BW49" i="1"/>
  <c r="BW53" i="1"/>
  <c r="BW77" i="1"/>
  <c r="BW89" i="1"/>
  <c r="BW93" i="1"/>
  <c r="BW101" i="1"/>
  <c r="BW109" i="1"/>
  <c r="BW137" i="1"/>
  <c r="BW57" i="1"/>
  <c r="BW65" i="1"/>
  <c r="BW97" i="1"/>
  <c r="BW121" i="1"/>
  <c r="BW141" i="1"/>
  <c r="BW69" i="1"/>
  <c r="BW125" i="1"/>
  <c r="BW145" i="1"/>
  <c r="BW129" i="1"/>
  <c r="BW149" i="1"/>
  <c r="BW85" i="1"/>
  <c r="BW105" i="1"/>
  <c r="BW113" i="1"/>
  <c r="BW117" i="1"/>
  <c r="BW133" i="1"/>
  <c r="BS61" i="1"/>
  <c r="BS73" i="1"/>
  <c r="BS81" i="1"/>
  <c r="BS69" i="1"/>
  <c r="BS85" i="1"/>
  <c r="BS101" i="1"/>
  <c r="BS109" i="1"/>
  <c r="BS137" i="1"/>
  <c r="BS37" i="1"/>
  <c r="BS41" i="1"/>
  <c r="BS45" i="1"/>
  <c r="BS49" i="1"/>
  <c r="BS53" i="1"/>
  <c r="BS93" i="1"/>
  <c r="BS105" i="1"/>
  <c r="BS113" i="1"/>
  <c r="BS117" i="1"/>
  <c r="BS133" i="1"/>
  <c r="BS89" i="1"/>
  <c r="BS97" i="1"/>
  <c r="BS121" i="1"/>
  <c r="BS141" i="1"/>
  <c r="BS65" i="1"/>
  <c r="BS77" i="1"/>
  <c r="BS125" i="1"/>
  <c r="BS145" i="1"/>
  <c r="BS57" i="1"/>
  <c r="BS129" i="1"/>
  <c r="BS149" i="1"/>
  <c r="BO61" i="1"/>
  <c r="BO73" i="1"/>
  <c r="BO81" i="1"/>
  <c r="BO65" i="1"/>
  <c r="BO101" i="1"/>
  <c r="BO109" i="1"/>
  <c r="BO137" i="1"/>
  <c r="BO69" i="1"/>
  <c r="BO77" i="1"/>
  <c r="BO129" i="1"/>
  <c r="BO149" i="1"/>
  <c r="BO37" i="1"/>
  <c r="BO41" i="1"/>
  <c r="BO45" i="1"/>
  <c r="BO49" i="1"/>
  <c r="BO53" i="1"/>
  <c r="BO105" i="1"/>
  <c r="BO113" i="1"/>
  <c r="BO117" i="1"/>
  <c r="BO133" i="1"/>
  <c r="BO57" i="1"/>
  <c r="BO85" i="1"/>
  <c r="BO93" i="1"/>
  <c r="BO97" i="1"/>
  <c r="BO121" i="1"/>
  <c r="BO141" i="1"/>
  <c r="BO125" i="1"/>
  <c r="BO145" i="1"/>
  <c r="BO89" i="1"/>
  <c r="CH45" i="1"/>
  <c r="CH69" i="1"/>
  <c r="CH85" i="1"/>
  <c r="CH37" i="1"/>
  <c r="CH41" i="1"/>
  <c r="CH49" i="1"/>
  <c r="CH53" i="1"/>
  <c r="CH77" i="1"/>
  <c r="CH81" i="1"/>
  <c r="CH89" i="1"/>
  <c r="CH93" i="1"/>
  <c r="CH113" i="1"/>
  <c r="CH125" i="1"/>
  <c r="CH145" i="1"/>
  <c r="CH73" i="1"/>
  <c r="CH97" i="1"/>
  <c r="CH101" i="1"/>
  <c r="CH109" i="1"/>
  <c r="CH121" i="1"/>
  <c r="CH137" i="1"/>
  <c r="CH141" i="1"/>
  <c r="CH57" i="1"/>
  <c r="CH61" i="1"/>
  <c r="CH65" i="1"/>
  <c r="CH129" i="1"/>
  <c r="CH149" i="1"/>
  <c r="CH133" i="1"/>
  <c r="CH105" i="1"/>
  <c r="CH117" i="1"/>
  <c r="CD45" i="1"/>
  <c r="CD69" i="1"/>
  <c r="CD85" i="1"/>
  <c r="CD113" i="1"/>
  <c r="CD125" i="1"/>
  <c r="CD145" i="1"/>
  <c r="CD37" i="1"/>
  <c r="CD41" i="1"/>
  <c r="CD49" i="1"/>
  <c r="CD53" i="1"/>
  <c r="CD61" i="1"/>
  <c r="CD65" i="1"/>
  <c r="CD77" i="1"/>
  <c r="CD105" i="1"/>
  <c r="CD117" i="1"/>
  <c r="CD133" i="1"/>
  <c r="CD97" i="1"/>
  <c r="CD101" i="1"/>
  <c r="CD109" i="1"/>
  <c r="CD121" i="1"/>
  <c r="CD137" i="1"/>
  <c r="CD141" i="1"/>
  <c r="CD73" i="1"/>
  <c r="CD93" i="1"/>
  <c r="CD57" i="1"/>
  <c r="CD89" i="1"/>
  <c r="CD149" i="1"/>
  <c r="CD81" i="1"/>
  <c r="CD129" i="1"/>
  <c r="BZ33" i="1"/>
  <c r="BZ34" i="1" s="1"/>
  <c r="BZ45" i="1"/>
  <c r="BZ69" i="1"/>
  <c r="BZ85" i="1"/>
  <c r="BZ61" i="1"/>
  <c r="BZ65" i="1"/>
  <c r="BZ113" i="1"/>
  <c r="BZ125" i="1"/>
  <c r="BZ145" i="1"/>
  <c r="BZ73" i="1"/>
  <c r="BZ93" i="1"/>
  <c r="BZ129" i="1"/>
  <c r="BZ149" i="1"/>
  <c r="BZ37" i="1"/>
  <c r="BZ41" i="1"/>
  <c r="BZ49" i="1"/>
  <c r="BZ53" i="1"/>
  <c r="BZ81" i="1"/>
  <c r="BZ89" i="1"/>
  <c r="BZ105" i="1"/>
  <c r="BZ117" i="1"/>
  <c r="BZ133" i="1"/>
  <c r="BZ57" i="1"/>
  <c r="BZ77" i="1"/>
  <c r="BZ97" i="1"/>
  <c r="BZ101" i="1"/>
  <c r="BZ109" i="1"/>
  <c r="BZ121" i="1"/>
  <c r="BZ137" i="1"/>
  <c r="BZ141" i="1"/>
  <c r="BV45" i="1"/>
  <c r="BV69" i="1"/>
  <c r="BV85" i="1"/>
  <c r="BV57" i="1"/>
  <c r="BV73" i="1"/>
  <c r="BV113" i="1"/>
  <c r="BV125" i="1"/>
  <c r="BV145" i="1"/>
  <c r="BV37" i="1"/>
  <c r="BV41" i="1"/>
  <c r="BV49" i="1"/>
  <c r="BV53" i="1"/>
  <c r="BV77" i="1"/>
  <c r="BV129" i="1"/>
  <c r="BV149" i="1"/>
  <c r="BV93" i="1"/>
  <c r="BV105" i="1"/>
  <c r="BV117" i="1"/>
  <c r="BV133" i="1"/>
  <c r="BV61" i="1"/>
  <c r="BV65" i="1"/>
  <c r="BV109" i="1"/>
  <c r="BV81" i="1"/>
  <c r="BV121" i="1"/>
  <c r="BV97" i="1"/>
  <c r="BV137" i="1"/>
  <c r="BV141" i="1"/>
  <c r="BV89" i="1"/>
  <c r="BV101" i="1"/>
  <c r="BR45" i="1"/>
  <c r="BR69" i="1"/>
  <c r="BR85" i="1"/>
  <c r="BR37" i="1"/>
  <c r="BR41" i="1"/>
  <c r="BR49" i="1"/>
  <c r="BR53" i="1"/>
  <c r="BR77" i="1"/>
  <c r="BR81" i="1"/>
  <c r="BR89" i="1"/>
  <c r="BR93" i="1"/>
  <c r="BR113" i="1"/>
  <c r="BR125" i="1"/>
  <c r="BR145" i="1"/>
  <c r="BR57" i="1"/>
  <c r="BR97" i="1"/>
  <c r="BR101" i="1"/>
  <c r="BR109" i="1"/>
  <c r="BR121" i="1"/>
  <c r="BR137" i="1"/>
  <c r="BR141" i="1"/>
  <c r="BR61" i="1"/>
  <c r="BR65" i="1"/>
  <c r="BR129" i="1"/>
  <c r="BR149" i="1"/>
  <c r="BR73" i="1"/>
  <c r="BR117" i="1"/>
  <c r="BR133" i="1"/>
  <c r="BR105" i="1"/>
  <c r="BN45" i="1"/>
  <c r="BN69" i="1"/>
  <c r="BN85" i="1"/>
  <c r="BN113" i="1"/>
  <c r="BN125" i="1"/>
  <c r="BN145" i="1"/>
  <c r="BN37" i="1"/>
  <c r="BN41" i="1"/>
  <c r="BN49" i="1"/>
  <c r="BN53" i="1"/>
  <c r="BN105" i="1"/>
  <c r="BN117" i="1"/>
  <c r="BN133" i="1"/>
  <c r="BN57" i="1"/>
  <c r="BN73" i="1"/>
  <c r="BN93" i="1"/>
  <c r="BN97" i="1"/>
  <c r="BN101" i="1"/>
  <c r="BN109" i="1"/>
  <c r="BN121" i="1"/>
  <c r="BN137" i="1"/>
  <c r="BN141" i="1"/>
  <c r="BN81" i="1"/>
  <c r="BN89" i="1"/>
  <c r="BN61" i="1"/>
  <c r="BN65" i="1"/>
  <c r="BN77" i="1"/>
  <c r="BN129" i="1"/>
  <c r="BN149" i="1"/>
  <c r="CG37" i="1"/>
  <c r="CG49" i="1"/>
  <c r="CG57" i="1"/>
  <c r="CG65" i="1"/>
  <c r="CG77" i="1"/>
  <c r="CG93" i="1"/>
  <c r="CG45" i="1"/>
  <c r="CG73" i="1"/>
  <c r="CG97" i="1"/>
  <c r="CG105" i="1"/>
  <c r="CG121" i="1"/>
  <c r="CG133" i="1"/>
  <c r="CG141" i="1"/>
  <c r="CG41" i="1"/>
  <c r="CG53" i="1"/>
  <c r="CG61" i="1"/>
  <c r="CG81" i="1"/>
  <c r="CG85" i="1"/>
  <c r="CG89" i="1"/>
  <c r="CG125" i="1"/>
  <c r="CG129" i="1"/>
  <c r="CG145" i="1"/>
  <c r="CG149" i="1"/>
  <c r="CG117" i="1"/>
  <c r="CG69" i="1"/>
  <c r="CG137" i="1"/>
  <c r="CG101" i="1"/>
  <c r="CG109" i="1"/>
  <c r="CG113" i="1"/>
  <c r="CC37" i="1"/>
  <c r="CC49" i="1"/>
  <c r="CC57" i="1"/>
  <c r="CC65" i="1"/>
  <c r="CC77" i="1"/>
  <c r="CC93" i="1"/>
  <c r="CC41" i="1"/>
  <c r="CC53" i="1"/>
  <c r="CC69" i="1"/>
  <c r="CC81" i="1"/>
  <c r="CC85" i="1"/>
  <c r="CC89" i="1"/>
  <c r="CC97" i="1"/>
  <c r="CC105" i="1"/>
  <c r="CC121" i="1"/>
  <c r="CC133" i="1"/>
  <c r="CC141" i="1"/>
  <c r="CC45" i="1"/>
  <c r="CC101" i="1"/>
  <c r="CC109" i="1"/>
  <c r="CC113" i="1"/>
  <c r="CC137" i="1"/>
  <c r="CC73" i="1"/>
  <c r="CC125" i="1"/>
  <c r="CC129" i="1"/>
  <c r="CC145" i="1"/>
  <c r="CC149" i="1"/>
  <c r="CC61" i="1"/>
  <c r="CC117" i="1"/>
  <c r="BY33" i="1"/>
  <c r="BY35" i="1" s="1"/>
  <c r="BY37" i="1"/>
  <c r="BY49" i="1"/>
  <c r="BY57" i="1"/>
  <c r="BY65" i="1"/>
  <c r="BY77" i="1"/>
  <c r="BY93" i="1"/>
  <c r="BY97" i="1"/>
  <c r="BY105" i="1"/>
  <c r="BY121" i="1"/>
  <c r="BY133" i="1"/>
  <c r="BY141" i="1"/>
  <c r="BY41" i="1"/>
  <c r="BY53" i="1"/>
  <c r="BY81" i="1"/>
  <c r="BY85" i="1"/>
  <c r="BY89" i="1"/>
  <c r="BY117" i="1"/>
  <c r="BY45" i="1"/>
  <c r="BY61" i="1"/>
  <c r="BY101" i="1"/>
  <c r="BY109" i="1"/>
  <c r="BY113" i="1"/>
  <c r="BY137" i="1"/>
  <c r="BY69" i="1"/>
  <c r="BY73" i="1"/>
  <c r="BY125" i="1"/>
  <c r="BY129" i="1"/>
  <c r="BY145" i="1"/>
  <c r="BY149" i="1"/>
  <c r="BU37" i="1"/>
  <c r="BU49" i="1"/>
  <c r="BU57" i="1"/>
  <c r="BU65" i="1"/>
  <c r="BU77" i="1"/>
  <c r="BU93" i="1"/>
  <c r="BU61" i="1"/>
  <c r="BU97" i="1"/>
  <c r="BU105" i="1"/>
  <c r="BU121" i="1"/>
  <c r="BU133" i="1"/>
  <c r="BU141" i="1"/>
  <c r="BU45" i="1"/>
  <c r="BU69" i="1"/>
  <c r="BU125" i="1"/>
  <c r="BU129" i="1"/>
  <c r="BU145" i="1"/>
  <c r="BU149" i="1"/>
  <c r="BU73" i="1"/>
  <c r="BU117" i="1"/>
  <c r="BU81" i="1"/>
  <c r="BU85" i="1"/>
  <c r="BU89" i="1"/>
  <c r="BU101" i="1"/>
  <c r="BU109" i="1"/>
  <c r="BU113" i="1"/>
  <c r="BU137" i="1"/>
  <c r="BU41" i="1"/>
  <c r="BU53" i="1"/>
  <c r="BQ37" i="1"/>
  <c r="BQ49" i="1"/>
  <c r="BQ57" i="1"/>
  <c r="BQ65" i="1"/>
  <c r="BQ77" i="1"/>
  <c r="BQ93" i="1"/>
  <c r="BQ45" i="1"/>
  <c r="BQ73" i="1"/>
  <c r="BQ97" i="1"/>
  <c r="BQ105" i="1"/>
  <c r="BQ121" i="1"/>
  <c r="BQ133" i="1"/>
  <c r="BQ141" i="1"/>
  <c r="BQ61" i="1"/>
  <c r="BQ81" i="1"/>
  <c r="BQ85" i="1"/>
  <c r="BQ89" i="1"/>
  <c r="BQ125" i="1"/>
  <c r="BQ129" i="1"/>
  <c r="BQ145" i="1"/>
  <c r="BQ149" i="1"/>
  <c r="BQ41" i="1"/>
  <c r="BQ53" i="1"/>
  <c r="BQ69" i="1"/>
  <c r="BQ117" i="1"/>
  <c r="BQ137" i="1"/>
  <c r="BQ101" i="1"/>
  <c r="BQ109" i="1"/>
  <c r="BQ113" i="1"/>
  <c r="BH49" i="1"/>
  <c r="BH69" i="1"/>
  <c r="BH109" i="1"/>
  <c r="BH125" i="1"/>
  <c r="BH129" i="1"/>
  <c r="BH137" i="1"/>
  <c r="BH145" i="1"/>
  <c r="BH149" i="1"/>
  <c r="BH37" i="1"/>
  <c r="BH73" i="1"/>
  <c r="BH85" i="1"/>
  <c r="BH97" i="1"/>
  <c r="BH117" i="1"/>
  <c r="BH45" i="1"/>
  <c r="BH89" i="1"/>
  <c r="BH113" i="1"/>
  <c r="BH141" i="1"/>
  <c r="BH41" i="1"/>
  <c r="BH53" i="1"/>
  <c r="BH57" i="1"/>
  <c r="BH61" i="1"/>
  <c r="BH65" i="1"/>
  <c r="BH77" i="1"/>
  <c r="BH81" i="1"/>
  <c r="BH93" i="1"/>
  <c r="BH101" i="1"/>
  <c r="BH105" i="1"/>
  <c r="BH121" i="1"/>
  <c r="BH133" i="1"/>
  <c r="BJ45" i="1"/>
  <c r="BJ89" i="1"/>
  <c r="BJ113" i="1"/>
  <c r="BJ141" i="1"/>
  <c r="BJ41" i="1"/>
  <c r="BJ53" i="1"/>
  <c r="BJ57" i="1"/>
  <c r="BJ61" i="1"/>
  <c r="BJ65" i="1"/>
  <c r="BJ77" i="1"/>
  <c r="BJ81" i="1"/>
  <c r="BJ93" i="1"/>
  <c r="BJ101" i="1"/>
  <c r="BJ105" i="1"/>
  <c r="BJ121" i="1"/>
  <c r="BJ49" i="1"/>
  <c r="BJ69" i="1"/>
  <c r="BJ109" i="1"/>
  <c r="BJ125" i="1"/>
  <c r="BJ129" i="1"/>
  <c r="BJ137" i="1"/>
  <c r="BJ145" i="1"/>
  <c r="BJ149" i="1"/>
  <c r="BJ37" i="1"/>
  <c r="BJ73" i="1"/>
  <c r="BJ85" i="1"/>
  <c r="BJ97" i="1"/>
  <c r="BJ117" i="1"/>
  <c r="BJ133" i="1"/>
  <c r="BG37" i="1"/>
  <c r="BG73" i="1"/>
  <c r="BG85" i="1"/>
  <c r="BG97" i="1"/>
  <c r="BG117" i="1"/>
  <c r="BG45" i="1"/>
  <c r="BG89" i="1"/>
  <c r="BG113" i="1"/>
  <c r="BG41" i="1"/>
  <c r="BG53" i="1"/>
  <c r="BG57" i="1"/>
  <c r="BG61" i="1"/>
  <c r="BG65" i="1"/>
  <c r="BG77" i="1"/>
  <c r="BG81" i="1"/>
  <c r="BG93" i="1"/>
  <c r="BG101" i="1"/>
  <c r="BG105" i="1"/>
  <c r="BG121" i="1"/>
  <c r="BG133" i="1"/>
  <c r="BG49" i="1"/>
  <c r="BG69" i="1"/>
  <c r="BG109" i="1"/>
  <c r="BG125" i="1"/>
  <c r="BG141" i="1"/>
  <c r="BG149" i="1"/>
  <c r="BG129" i="1"/>
  <c r="BG145" i="1"/>
  <c r="BG137" i="1"/>
  <c r="BK37" i="1"/>
  <c r="BK73" i="1"/>
  <c r="BK85" i="1"/>
  <c r="BK97" i="1"/>
  <c r="BK117" i="1"/>
  <c r="BK45" i="1"/>
  <c r="BK89" i="1"/>
  <c r="BK113" i="1"/>
  <c r="BK41" i="1"/>
  <c r="BK53" i="1"/>
  <c r="BK57" i="1"/>
  <c r="BK61" i="1"/>
  <c r="BK65" i="1"/>
  <c r="BK77" i="1"/>
  <c r="BK81" i="1"/>
  <c r="BK93" i="1"/>
  <c r="BK101" i="1"/>
  <c r="BK105" i="1"/>
  <c r="BK121" i="1"/>
  <c r="BK133" i="1"/>
  <c r="BK49" i="1"/>
  <c r="BK69" i="1"/>
  <c r="BK109" i="1"/>
  <c r="BK125" i="1"/>
  <c r="BK149" i="1"/>
  <c r="BK129" i="1"/>
  <c r="BK137" i="1"/>
  <c r="BK145" i="1"/>
  <c r="BK141" i="1"/>
  <c r="BI41" i="1"/>
  <c r="BI53" i="1"/>
  <c r="BI57" i="1"/>
  <c r="BI61" i="1"/>
  <c r="BI65" i="1"/>
  <c r="BI77" i="1"/>
  <c r="BI81" i="1"/>
  <c r="BI93" i="1"/>
  <c r="BI101" i="1"/>
  <c r="BI105" i="1"/>
  <c r="BI121" i="1"/>
  <c r="BI133" i="1"/>
  <c r="BI49" i="1"/>
  <c r="BI69" i="1"/>
  <c r="BI109" i="1"/>
  <c r="BI37" i="1"/>
  <c r="BI73" i="1"/>
  <c r="BI85" i="1"/>
  <c r="BI97" i="1"/>
  <c r="BI117" i="1"/>
  <c r="BI45" i="1"/>
  <c r="BI89" i="1"/>
  <c r="BI113" i="1"/>
  <c r="BI125" i="1"/>
  <c r="BI145" i="1"/>
  <c r="BI141" i="1"/>
  <c r="BI129" i="1"/>
  <c r="BI149" i="1"/>
  <c r="BI137" i="1"/>
  <c r="BL37" i="1"/>
  <c r="BL57" i="1"/>
  <c r="BL61" i="1"/>
  <c r="BL73" i="1"/>
  <c r="BL93" i="1"/>
  <c r="BL97" i="1"/>
  <c r="BL101" i="1"/>
  <c r="BL105" i="1"/>
  <c r="BL109" i="1"/>
  <c r="BL81" i="1"/>
  <c r="BL125" i="1"/>
  <c r="BL145" i="1"/>
  <c r="BL45" i="1"/>
  <c r="BL49" i="1"/>
  <c r="BL65" i="1"/>
  <c r="BL129" i="1"/>
  <c r="BL137" i="1"/>
  <c r="BL141" i="1"/>
  <c r="BL69" i="1"/>
  <c r="BL85" i="1"/>
  <c r="BL89" i="1"/>
  <c r="BL117" i="1"/>
  <c r="BL41" i="1"/>
  <c r="BL113" i="1"/>
  <c r="BL121" i="1"/>
  <c r="BL53" i="1"/>
  <c r="BL77" i="1"/>
  <c r="BL133" i="1"/>
  <c r="BL149" i="1"/>
  <c r="AB14" i="1"/>
  <c r="BM41" i="1"/>
  <c r="BM61" i="1"/>
  <c r="BM73" i="1"/>
  <c r="BM45" i="1"/>
  <c r="BM53" i="1"/>
  <c r="BM65" i="1"/>
  <c r="BM77" i="1"/>
  <c r="BM69" i="1"/>
  <c r="BM81" i="1"/>
  <c r="BM97" i="1"/>
  <c r="BM101" i="1"/>
  <c r="BM121" i="1"/>
  <c r="BM117" i="1"/>
  <c r="BM37" i="1"/>
  <c r="BM57" i="1"/>
  <c r="BM85" i="1"/>
  <c r="BM89" i="1"/>
  <c r="BM93" i="1"/>
  <c r="BM109" i="1"/>
  <c r="BM129" i="1"/>
  <c r="BM49" i="1"/>
  <c r="BM113" i="1"/>
  <c r="BM137" i="1"/>
  <c r="BM125" i="1"/>
  <c r="BM105" i="1"/>
  <c r="BM133" i="1"/>
  <c r="BM141" i="1"/>
  <c r="BM145" i="1"/>
  <c r="BM149" i="1"/>
  <c r="CG33" i="1"/>
  <c r="BU33" i="1"/>
  <c r="BQ33" i="1"/>
  <c r="BN33" i="1"/>
  <c r="BX33" i="1"/>
  <c r="CB33" i="1"/>
  <c r="BT33" i="1"/>
  <c r="BL33" i="1"/>
  <c r="CH33" i="1"/>
  <c r="BR33" i="1"/>
  <c r="BJ33" i="1"/>
  <c r="CF33" i="1"/>
  <c r="CC33" i="1"/>
  <c r="BM33" i="1"/>
  <c r="CD33" i="1"/>
  <c r="BV33" i="1"/>
  <c r="BP33" i="1"/>
  <c r="CE33" i="1"/>
  <c r="CA33" i="1"/>
  <c r="BW33" i="1"/>
  <c r="BS33" i="1"/>
  <c r="BO33" i="1"/>
  <c r="BH33" i="1"/>
  <c r="BI33" i="1"/>
  <c r="BG33" i="1"/>
  <c r="BK33" i="1"/>
  <c r="AY26" i="1"/>
  <c r="AY27" i="1" s="1"/>
  <c r="J8" i="4"/>
  <c r="J7" i="4"/>
  <c r="J6" i="4"/>
  <c r="J5" i="4"/>
  <c r="J4" i="4"/>
  <c r="J3" i="4"/>
  <c r="J2" i="4"/>
  <c r="F6" i="4"/>
  <c r="F2" i="4"/>
  <c r="F4" i="4"/>
  <c r="F5" i="4"/>
  <c r="F7" i="4"/>
  <c r="F8" i="4"/>
  <c r="F9" i="4"/>
  <c r="F10" i="4"/>
  <c r="F11" i="4"/>
  <c r="F12" i="4"/>
  <c r="F13" i="4"/>
  <c r="F14" i="4"/>
  <c r="F3" i="4"/>
  <c r="BG35" i="1" l="1"/>
  <c r="BG34" i="1"/>
  <c r="BZ35" i="1"/>
  <c r="BY34" i="1"/>
  <c r="BQ103" i="1"/>
  <c r="BQ102" i="1"/>
  <c r="BQ138" i="1"/>
  <c r="BQ139" i="1"/>
  <c r="BQ43" i="1"/>
  <c r="BQ42" i="1"/>
  <c r="BQ127" i="1"/>
  <c r="BQ126" i="1"/>
  <c r="BQ62" i="1"/>
  <c r="BQ63" i="1"/>
  <c r="BQ106" i="1"/>
  <c r="BQ107" i="1"/>
  <c r="BQ94" i="1"/>
  <c r="BQ95" i="1"/>
  <c r="BQ50" i="1"/>
  <c r="BQ51" i="1"/>
  <c r="BU139" i="1"/>
  <c r="BU138" i="1"/>
  <c r="BU91" i="1"/>
  <c r="BU90" i="1"/>
  <c r="BU74" i="1"/>
  <c r="BU75" i="1"/>
  <c r="BU127" i="1"/>
  <c r="BU126" i="1"/>
  <c r="BU135" i="1"/>
  <c r="BU134" i="1"/>
  <c r="BU62" i="1"/>
  <c r="BU63" i="1"/>
  <c r="BU59" i="1"/>
  <c r="BU58" i="1"/>
  <c r="BY147" i="1"/>
  <c r="BY146" i="1"/>
  <c r="BY70" i="1"/>
  <c r="BY71" i="1"/>
  <c r="BY103" i="1"/>
  <c r="BY102" i="1"/>
  <c r="BY90" i="1"/>
  <c r="BY91" i="1"/>
  <c r="BY43" i="1"/>
  <c r="BY42" i="1"/>
  <c r="BY106" i="1"/>
  <c r="BY107" i="1"/>
  <c r="BY66" i="1"/>
  <c r="BY67" i="1"/>
  <c r="CC147" i="1"/>
  <c r="CC146" i="1"/>
  <c r="CC138" i="1"/>
  <c r="CC139" i="1"/>
  <c r="CC47" i="1"/>
  <c r="CC46" i="1"/>
  <c r="CC107" i="1"/>
  <c r="CC106" i="1"/>
  <c r="CC82" i="1"/>
  <c r="CC83" i="1"/>
  <c r="CC95" i="1"/>
  <c r="CC94" i="1"/>
  <c r="CC51" i="1"/>
  <c r="CC50" i="1"/>
  <c r="CG103" i="1"/>
  <c r="CG102" i="1"/>
  <c r="CG151" i="1"/>
  <c r="CG150" i="1"/>
  <c r="CG91" i="1"/>
  <c r="CG90" i="1"/>
  <c r="CG55" i="1"/>
  <c r="CG54" i="1"/>
  <c r="CG122" i="1"/>
  <c r="CG123" i="1"/>
  <c r="CG46" i="1"/>
  <c r="CG47" i="1"/>
  <c r="CG58" i="1"/>
  <c r="CG59" i="1"/>
  <c r="BN130" i="1"/>
  <c r="BN131" i="1"/>
  <c r="BN91" i="1"/>
  <c r="BN90" i="1"/>
  <c r="BN123" i="1"/>
  <c r="BN122" i="1"/>
  <c r="BN95" i="1"/>
  <c r="BN94" i="1"/>
  <c r="BN118" i="1"/>
  <c r="BN119" i="1"/>
  <c r="BN43" i="1"/>
  <c r="BN42" i="1"/>
  <c r="BN114" i="1"/>
  <c r="BN115" i="1"/>
  <c r="BR107" i="1"/>
  <c r="BR106" i="1"/>
  <c r="BR150" i="1"/>
  <c r="BR151" i="1"/>
  <c r="BR142" i="1"/>
  <c r="BR143" i="1"/>
  <c r="BR102" i="1"/>
  <c r="BR103" i="1"/>
  <c r="BR126" i="1"/>
  <c r="BR127" i="1"/>
  <c r="BR82" i="1"/>
  <c r="BR83" i="1"/>
  <c r="BR42" i="1"/>
  <c r="BR43" i="1"/>
  <c r="BR46" i="1"/>
  <c r="BR47" i="1"/>
  <c r="BV138" i="1"/>
  <c r="BV139" i="1"/>
  <c r="BV110" i="1"/>
  <c r="BV111" i="1"/>
  <c r="BV118" i="1"/>
  <c r="BV119" i="1"/>
  <c r="BV130" i="1"/>
  <c r="BV131" i="1"/>
  <c r="BV43" i="1"/>
  <c r="BV42" i="1"/>
  <c r="BV115" i="1"/>
  <c r="BV114" i="1"/>
  <c r="BV70" i="1"/>
  <c r="BV71" i="1"/>
  <c r="BZ123" i="1"/>
  <c r="BZ122" i="1"/>
  <c r="BZ79" i="1"/>
  <c r="BZ78" i="1"/>
  <c r="BZ106" i="1"/>
  <c r="BZ107" i="1"/>
  <c r="BZ50" i="1"/>
  <c r="BZ51" i="1"/>
  <c r="BZ131" i="1"/>
  <c r="BZ130" i="1"/>
  <c r="BZ126" i="1"/>
  <c r="BZ127" i="1"/>
  <c r="BZ87" i="1"/>
  <c r="BZ86" i="1"/>
  <c r="CD130" i="1"/>
  <c r="CD131" i="1"/>
  <c r="CD58" i="1"/>
  <c r="CD59" i="1"/>
  <c r="CD138" i="1"/>
  <c r="CD139" i="1"/>
  <c r="CD98" i="1"/>
  <c r="CD99" i="1"/>
  <c r="CD78" i="1"/>
  <c r="CD79" i="1"/>
  <c r="CD50" i="1"/>
  <c r="CD51" i="1"/>
  <c r="CD126" i="1"/>
  <c r="CD127" i="1"/>
  <c r="CD47" i="1"/>
  <c r="CD46" i="1"/>
  <c r="CH150" i="1"/>
  <c r="CH151" i="1"/>
  <c r="CH58" i="1"/>
  <c r="CH59" i="1"/>
  <c r="CH110" i="1"/>
  <c r="CH111" i="1"/>
  <c r="CH147" i="1"/>
  <c r="CH146" i="1"/>
  <c r="CH91" i="1"/>
  <c r="CH90" i="1"/>
  <c r="CH50" i="1"/>
  <c r="CH51" i="1"/>
  <c r="CH70" i="1"/>
  <c r="CH71" i="1"/>
  <c r="BO126" i="1"/>
  <c r="BO127" i="1"/>
  <c r="BO94" i="1"/>
  <c r="BO95" i="1"/>
  <c r="BO118" i="1"/>
  <c r="BO119" i="1"/>
  <c r="BO50" i="1"/>
  <c r="BO51" i="1"/>
  <c r="BO151" i="1"/>
  <c r="BO150" i="1"/>
  <c r="BO139" i="1"/>
  <c r="BO138" i="1"/>
  <c r="BO82" i="1"/>
  <c r="BO83" i="1"/>
  <c r="BS131" i="1"/>
  <c r="BS130" i="1"/>
  <c r="BS79" i="1"/>
  <c r="BS78" i="1"/>
  <c r="BS99" i="1"/>
  <c r="BS98" i="1"/>
  <c r="BS115" i="1"/>
  <c r="BS114" i="1"/>
  <c r="BS50" i="1"/>
  <c r="BS51" i="1"/>
  <c r="BS139" i="1"/>
  <c r="BS138" i="1"/>
  <c r="BS71" i="1"/>
  <c r="BS70" i="1"/>
  <c r="BW134" i="1"/>
  <c r="BW135" i="1"/>
  <c r="BW86" i="1"/>
  <c r="BW87" i="1"/>
  <c r="BW126" i="1"/>
  <c r="BW127" i="1"/>
  <c r="BW99" i="1"/>
  <c r="BW98" i="1"/>
  <c r="BW110" i="1"/>
  <c r="BW111" i="1"/>
  <c r="BW78" i="1"/>
  <c r="BW79" i="1"/>
  <c r="BW42" i="1"/>
  <c r="BW43" i="1"/>
  <c r="BW63" i="1"/>
  <c r="BW62" i="1"/>
  <c r="CA78" i="1"/>
  <c r="CA79" i="1"/>
  <c r="CA114" i="1"/>
  <c r="CA115" i="1"/>
  <c r="CA55" i="1"/>
  <c r="CA54" i="1"/>
  <c r="CA39" i="1"/>
  <c r="CA38" i="1"/>
  <c r="CA87" i="1"/>
  <c r="CA86" i="1"/>
  <c r="CA110" i="1"/>
  <c r="CA111" i="1"/>
  <c r="CA74" i="1"/>
  <c r="CA75" i="1"/>
  <c r="CE147" i="1"/>
  <c r="CE146" i="1"/>
  <c r="CE47" i="1"/>
  <c r="CE46" i="1"/>
  <c r="CE123" i="1"/>
  <c r="CE122" i="1"/>
  <c r="CE115" i="1"/>
  <c r="CE114" i="1"/>
  <c r="CE150" i="1"/>
  <c r="CE151" i="1"/>
  <c r="CE139" i="1"/>
  <c r="CE138" i="1"/>
  <c r="CE83" i="1"/>
  <c r="CE82" i="1"/>
  <c r="BP95" i="1"/>
  <c r="BP94" i="1"/>
  <c r="BP82" i="1"/>
  <c r="BP83" i="1"/>
  <c r="BP110" i="1"/>
  <c r="BP111" i="1"/>
  <c r="BP50" i="1"/>
  <c r="BP51" i="1"/>
  <c r="BP71" i="1"/>
  <c r="BP70" i="1"/>
  <c r="BP150" i="1"/>
  <c r="BP151" i="1"/>
  <c r="BP58" i="1"/>
  <c r="BP59" i="1"/>
  <c r="BT146" i="1"/>
  <c r="BT147" i="1"/>
  <c r="BT51" i="1"/>
  <c r="BT50" i="1"/>
  <c r="BT122" i="1"/>
  <c r="BT123" i="1"/>
  <c r="BT135" i="1"/>
  <c r="BT134" i="1"/>
  <c r="BT102" i="1"/>
  <c r="BT103" i="1"/>
  <c r="BT74" i="1"/>
  <c r="BT75" i="1"/>
  <c r="BT119" i="1"/>
  <c r="BT118" i="1"/>
  <c r="BT42" i="1"/>
  <c r="BT43" i="1"/>
  <c r="BX74" i="1"/>
  <c r="BX75" i="1"/>
  <c r="BX78" i="1"/>
  <c r="BX79" i="1"/>
  <c r="BX134" i="1"/>
  <c r="BX135" i="1"/>
  <c r="BX102" i="1"/>
  <c r="BX103" i="1"/>
  <c r="BX38" i="1"/>
  <c r="BX39" i="1"/>
  <c r="BX87" i="1"/>
  <c r="BX86" i="1"/>
  <c r="BX54" i="1"/>
  <c r="BX55" i="1"/>
  <c r="CB114" i="1"/>
  <c r="CB115" i="1"/>
  <c r="CB66" i="1"/>
  <c r="CB67" i="1"/>
  <c r="CB146" i="1"/>
  <c r="CB147" i="1"/>
  <c r="CB98" i="1"/>
  <c r="CB99" i="1"/>
  <c r="CB131" i="1"/>
  <c r="CB130" i="1"/>
  <c r="CB75" i="1"/>
  <c r="CB74" i="1"/>
  <c r="CB90" i="1"/>
  <c r="CB91" i="1"/>
  <c r="CF142" i="1"/>
  <c r="CF143" i="1"/>
  <c r="CF135" i="1"/>
  <c r="CF134" i="1"/>
  <c r="CF103" i="1"/>
  <c r="CF102" i="1"/>
  <c r="CF146" i="1"/>
  <c r="CF147" i="1"/>
  <c r="CF82" i="1"/>
  <c r="CF83" i="1"/>
  <c r="CF151" i="1"/>
  <c r="CF150" i="1"/>
  <c r="CF59" i="1"/>
  <c r="CF58" i="1"/>
  <c r="BQ115" i="1"/>
  <c r="BQ114" i="1"/>
  <c r="BQ119" i="1"/>
  <c r="BQ118" i="1"/>
  <c r="BQ151" i="1"/>
  <c r="BQ150" i="1"/>
  <c r="BQ91" i="1"/>
  <c r="BQ90" i="1"/>
  <c r="BQ143" i="1"/>
  <c r="BQ142" i="1"/>
  <c r="BQ99" i="1"/>
  <c r="BQ98" i="1"/>
  <c r="BQ78" i="1"/>
  <c r="BQ79" i="1"/>
  <c r="BQ38" i="1"/>
  <c r="BQ39" i="1"/>
  <c r="BU114" i="1"/>
  <c r="BU115" i="1"/>
  <c r="BU86" i="1"/>
  <c r="BU87" i="1"/>
  <c r="BU151" i="1"/>
  <c r="BU150" i="1"/>
  <c r="BU70" i="1"/>
  <c r="BU71" i="1"/>
  <c r="BU122" i="1"/>
  <c r="BU123" i="1"/>
  <c r="BU94" i="1"/>
  <c r="BU95" i="1"/>
  <c r="BU51" i="1"/>
  <c r="BU50" i="1"/>
  <c r="BY130" i="1"/>
  <c r="BY131" i="1"/>
  <c r="BY138" i="1"/>
  <c r="BY139" i="1"/>
  <c r="BY62" i="1"/>
  <c r="BY63" i="1"/>
  <c r="BY86" i="1"/>
  <c r="BY87" i="1"/>
  <c r="BY143" i="1"/>
  <c r="BY142" i="1"/>
  <c r="BY99" i="1"/>
  <c r="BY98" i="1"/>
  <c r="BY59" i="1"/>
  <c r="BY58" i="1"/>
  <c r="CC119" i="1"/>
  <c r="CC118" i="1"/>
  <c r="CC131" i="1"/>
  <c r="CC130" i="1"/>
  <c r="CC114" i="1"/>
  <c r="CC115" i="1"/>
  <c r="CC142" i="1"/>
  <c r="CC143" i="1"/>
  <c r="CC98" i="1"/>
  <c r="CC99" i="1"/>
  <c r="CC71" i="1"/>
  <c r="CC70" i="1"/>
  <c r="CC78" i="1"/>
  <c r="CC79" i="1"/>
  <c r="CC39" i="1"/>
  <c r="CC38" i="1"/>
  <c r="CG139" i="1"/>
  <c r="CG138" i="1"/>
  <c r="CG146" i="1"/>
  <c r="CG147" i="1"/>
  <c r="CG86" i="1"/>
  <c r="CG87" i="1"/>
  <c r="CG43" i="1"/>
  <c r="CG42" i="1"/>
  <c r="CG107" i="1"/>
  <c r="CG106" i="1"/>
  <c r="CG94" i="1"/>
  <c r="CG95" i="1"/>
  <c r="CG51" i="1"/>
  <c r="CG50" i="1"/>
  <c r="BN79" i="1"/>
  <c r="BN78" i="1"/>
  <c r="BN83" i="1"/>
  <c r="BN82" i="1"/>
  <c r="BN110" i="1"/>
  <c r="BN111" i="1"/>
  <c r="BN75" i="1"/>
  <c r="BN74" i="1"/>
  <c r="BN106" i="1"/>
  <c r="BN107" i="1"/>
  <c r="BN38" i="1"/>
  <c r="BN39" i="1"/>
  <c r="BN87" i="1"/>
  <c r="BN86" i="1"/>
  <c r="BR134" i="1"/>
  <c r="BR135" i="1"/>
  <c r="BR130" i="1"/>
  <c r="BR131" i="1"/>
  <c r="BR138" i="1"/>
  <c r="BR139" i="1"/>
  <c r="BR99" i="1"/>
  <c r="BR98" i="1"/>
  <c r="BR114" i="1"/>
  <c r="BR115" i="1"/>
  <c r="BR79" i="1"/>
  <c r="BR78" i="1"/>
  <c r="BR39" i="1"/>
  <c r="BR38" i="1"/>
  <c r="BV103" i="1"/>
  <c r="BV102" i="1"/>
  <c r="BV99" i="1"/>
  <c r="BV98" i="1"/>
  <c r="BV67" i="1"/>
  <c r="BV66" i="1"/>
  <c r="BV107" i="1"/>
  <c r="BV106" i="1"/>
  <c r="BV79" i="1"/>
  <c r="BV78" i="1"/>
  <c r="BV39" i="1"/>
  <c r="BV38" i="1"/>
  <c r="BV75" i="1"/>
  <c r="BV74" i="1"/>
  <c r="BV46" i="1"/>
  <c r="BV47" i="1"/>
  <c r="BZ110" i="1"/>
  <c r="BZ111" i="1"/>
  <c r="BZ58" i="1"/>
  <c r="BZ59" i="1"/>
  <c r="BZ91" i="1"/>
  <c r="BZ90" i="1"/>
  <c r="BZ42" i="1"/>
  <c r="BZ43" i="1"/>
  <c r="BZ95" i="1"/>
  <c r="BZ94" i="1"/>
  <c r="BZ114" i="1"/>
  <c r="BZ115" i="1"/>
  <c r="BZ71" i="1"/>
  <c r="BZ70" i="1"/>
  <c r="CD83" i="1"/>
  <c r="CD82" i="1"/>
  <c r="CD94" i="1"/>
  <c r="CD95" i="1"/>
  <c r="CD123" i="1"/>
  <c r="CD122" i="1"/>
  <c r="CD134" i="1"/>
  <c r="CD135" i="1"/>
  <c r="CD67" i="1"/>
  <c r="CD66" i="1"/>
  <c r="CD42" i="1"/>
  <c r="CD43" i="1"/>
  <c r="CD115" i="1"/>
  <c r="CD114" i="1"/>
  <c r="CH118" i="1"/>
  <c r="CH119" i="1"/>
  <c r="CH131" i="1"/>
  <c r="CH130" i="1"/>
  <c r="CH142" i="1"/>
  <c r="CH143" i="1"/>
  <c r="CH102" i="1"/>
  <c r="CH103" i="1"/>
  <c r="CH126" i="1"/>
  <c r="CH127" i="1"/>
  <c r="CH82" i="1"/>
  <c r="CH83" i="1"/>
  <c r="CH43" i="1"/>
  <c r="CH42" i="1"/>
  <c r="CH46" i="1"/>
  <c r="CH47" i="1"/>
  <c r="BO142" i="1"/>
  <c r="BO143" i="1"/>
  <c r="BO87" i="1"/>
  <c r="BO86" i="1"/>
  <c r="BO115" i="1"/>
  <c r="BO114" i="1"/>
  <c r="BO47" i="1"/>
  <c r="BO46" i="1"/>
  <c r="BO131" i="1"/>
  <c r="BO130" i="1"/>
  <c r="BO110" i="1"/>
  <c r="BO111" i="1"/>
  <c r="BO74" i="1"/>
  <c r="BO75" i="1"/>
  <c r="BS59" i="1"/>
  <c r="BS58" i="1"/>
  <c r="BS66" i="1"/>
  <c r="BS67" i="1"/>
  <c r="BS90" i="1"/>
  <c r="BS91" i="1"/>
  <c r="BS107" i="1"/>
  <c r="BS106" i="1"/>
  <c r="BS47" i="1"/>
  <c r="BS46" i="1"/>
  <c r="BS110" i="1"/>
  <c r="BS111" i="1"/>
  <c r="BS83" i="1"/>
  <c r="BS82" i="1"/>
  <c r="BW119" i="1"/>
  <c r="BW118" i="1"/>
  <c r="BW150" i="1"/>
  <c r="BW151" i="1"/>
  <c r="BW71" i="1"/>
  <c r="BW70" i="1"/>
  <c r="BW67" i="1"/>
  <c r="BW66" i="1"/>
  <c r="BW102" i="1"/>
  <c r="BW103" i="1"/>
  <c r="BW55" i="1"/>
  <c r="BW54" i="1"/>
  <c r="BW39" i="1"/>
  <c r="BW38" i="1"/>
  <c r="CA142" i="1"/>
  <c r="CA143" i="1"/>
  <c r="CA70" i="1"/>
  <c r="CA71" i="1"/>
  <c r="CA107" i="1"/>
  <c r="CA106" i="1"/>
  <c r="CA50" i="1"/>
  <c r="CA51" i="1"/>
  <c r="CA150" i="1"/>
  <c r="CA151" i="1"/>
  <c r="CA147" i="1"/>
  <c r="CA146" i="1"/>
  <c r="CA103" i="1"/>
  <c r="CA102" i="1"/>
  <c r="CA63" i="1"/>
  <c r="CA62" i="1"/>
  <c r="CE94" i="1"/>
  <c r="CE95" i="1"/>
  <c r="CE42" i="1"/>
  <c r="CE43" i="1"/>
  <c r="CE99" i="1"/>
  <c r="CE98" i="1"/>
  <c r="CE107" i="1"/>
  <c r="CE106" i="1"/>
  <c r="CE131" i="1"/>
  <c r="CE130" i="1"/>
  <c r="CE111" i="1"/>
  <c r="CE110" i="1"/>
  <c r="CE74" i="1"/>
  <c r="CE75" i="1"/>
  <c r="BP142" i="1"/>
  <c r="BP143" i="1"/>
  <c r="BP138" i="1"/>
  <c r="BP139" i="1"/>
  <c r="BP107" i="1"/>
  <c r="BP106" i="1"/>
  <c r="BP46" i="1"/>
  <c r="BP47" i="1"/>
  <c r="BP146" i="1"/>
  <c r="BP147" i="1"/>
  <c r="BP131" i="1"/>
  <c r="BP130" i="1"/>
  <c r="BP90" i="1"/>
  <c r="BP91" i="1"/>
  <c r="BT127" i="1"/>
  <c r="BT126" i="1"/>
  <c r="BT46" i="1"/>
  <c r="BT47" i="1"/>
  <c r="BT98" i="1"/>
  <c r="BT99" i="1"/>
  <c r="BT114" i="1"/>
  <c r="BT115" i="1"/>
  <c r="BT95" i="1"/>
  <c r="BT94" i="1"/>
  <c r="BT59" i="1"/>
  <c r="BT58" i="1"/>
  <c r="BT67" i="1"/>
  <c r="BT66" i="1"/>
  <c r="BX94" i="1"/>
  <c r="BX95" i="1"/>
  <c r="BX142" i="1"/>
  <c r="BX143" i="1"/>
  <c r="BX67" i="1"/>
  <c r="BX66" i="1"/>
  <c r="BX114" i="1"/>
  <c r="BX115" i="1"/>
  <c r="BX63" i="1"/>
  <c r="BX62" i="1"/>
  <c r="BX151" i="1"/>
  <c r="BX150" i="1"/>
  <c r="BX82" i="1"/>
  <c r="BX83" i="1"/>
  <c r="BX42" i="1"/>
  <c r="BX43" i="1"/>
  <c r="CB111" i="1"/>
  <c r="CB110" i="1"/>
  <c r="CB87" i="1"/>
  <c r="CB86" i="1"/>
  <c r="CB126" i="1"/>
  <c r="CB127" i="1"/>
  <c r="CB71" i="1"/>
  <c r="CB70" i="1"/>
  <c r="CB118" i="1"/>
  <c r="CB119" i="1"/>
  <c r="CB51" i="1"/>
  <c r="CB50" i="1"/>
  <c r="CB54" i="1"/>
  <c r="CB55" i="1"/>
  <c r="CF98" i="1"/>
  <c r="CF99" i="1"/>
  <c r="CF114" i="1"/>
  <c r="CF115" i="1"/>
  <c r="CF79" i="1"/>
  <c r="CF78" i="1"/>
  <c r="CF127" i="1"/>
  <c r="CF126" i="1"/>
  <c r="CF50" i="1"/>
  <c r="CF51" i="1"/>
  <c r="CF130" i="1"/>
  <c r="CF131" i="1"/>
  <c r="CF90" i="1"/>
  <c r="CF91" i="1"/>
  <c r="BQ111" i="1"/>
  <c r="BQ110" i="1"/>
  <c r="BQ70" i="1"/>
  <c r="BQ71" i="1"/>
  <c r="BQ147" i="1"/>
  <c r="BQ146" i="1"/>
  <c r="BQ86" i="1"/>
  <c r="BQ87" i="1"/>
  <c r="BQ134" i="1"/>
  <c r="BQ135" i="1"/>
  <c r="BQ74" i="1"/>
  <c r="BQ75" i="1"/>
  <c r="BQ66" i="1"/>
  <c r="BQ67" i="1"/>
  <c r="BU55" i="1"/>
  <c r="BU54" i="1"/>
  <c r="BU111" i="1"/>
  <c r="BU110" i="1"/>
  <c r="BU83" i="1"/>
  <c r="BU82" i="1"/>
  <c r="BU147" i="1"/>
  <c r="BU146" i="1"/>
  <c r="BU47" i="1"/>
  <c r="BU46" i="1"/>
  <c r="BU106" i="1"/>
  <c r="BU107" i="1"/>
  <c r="BU78" i="1"/>
  <c r="BU79" i="1"/>
  <c r="BU39" i="1"/>
  <c r="BU38" i="1"/>
  <c r="BY127" i="1"/>
  <c r="BY126" i="1"/>
  <c r="BY115" i="1"/>
  <c r="BY114" i="1"/>
  <c r="BY46" i="1"/>
  <c r="BY47" i="1"/>
  <c r="BY83" i="1"/>
  <c r="BY82" i="1"/>
  <c r="BY135" i="1"/>
  <c r="BY134" i="1"/>
  <c r="BY94" i="1"/>
  <c r="BY95" i="1"/>
  <c r="BY50" i="1"/>
  <c r="BY51" i="1"/>
  <c r="CC62" i="1"/>
  <c r="CC63" i="1"/>
  <c r="CC127" i="1"/>
  <c r="CC126" i="1"/>
  <c r="CC111" i="1"/>
  <c r="CC110" i="1"/>
  <c r="CC135" i="1"/>
  <c r="CC134" i="1"/>
  <c r="CC90" i="1"/>
  <c r="CC91" i="1"/>
  <c r="CC54" i="1"/>
  <c r="CC55" i="1"/>
  <c r="CC66" i="1"/>
  <c r="CC67" i="1"/>
  <c r="CG114" i="1"/>
  <c r="CG115" i="1"/>
  <c r="CG70" i="1"/>
  <c r="CG71" i="1"/>
  <c r="CG131" i="1"/>
  <c r="CG130" i="1"/>
  <c r="CG82" i="1"/>
  <c r="CG83" i="1"/>
  <c r="CG143" i="1"/>
  <c r="CG142" i="1"/>
  <c r="CG98" i="1"/>
  <c r="CG99" i="1"/>
  <c r="CG78" i="1"/>
  <c r="CG79" i="1"/>
  <c r="CG39" i="1"/>
  <c r="CG38" i="1"/>
  <c r="BN67" i="1"/>
  <c r="BN66" i="1"/>
  <c r="BN142" i="1"/>
  <c r="BN143" i="1"/>
  <c r="BN103" i="1"/>
  <c r="BN102" i="1"/>
  <c r="BN58" i="1"/>
  <c r="BN59" i="1"/>
  <c r="BN54" i="1"/>
  <c r="BN55" i="1"/>
  <c r="BN146" i="1"/>
  <c r="BN147" i="1"/>
  <c r="BN70" i="1"/>
  <c r="BN71" i="1"/>
  <c r="BR118" i="1"/>
  <c r="BR119" i="1"/>
  <c r="BR67" i="1"/>
  <c r="BR66" i="1"/>
  <c r="BR122" i="1"/>
  <c r="BR123" i="1"/>
  <c r="BR58" i="1"/>
  <c r="BR59" i="1"/>
  <c r="BR95" i="1"/>
  <c r="BR94" i="1"/>
  <c r="BR55" i="1"/>
  <c r="BR54" i="1"/>
  <c r="BR86" i="1"/>
  <c r="BR87" i="1"/>
  <c r="BV91" i="1"/>
  <c r="BV90" i="1"/>
  <c r="BV122" i="1"/>
  <c r="BV123" i="1"/>
  <c r="BV62" i="1"/>
  <c r="BV63" i="1"/>
  <c r="BV95" i="1"/>
  <c r="BV94" i="1"/>
  <c r="BV54" i="1"/>
  <c r="BV55" i="1"/>
  <c r="BV147" i="1"/>
  <c r="BV146" i="1"/>
  <c r="BV59" i="1"/>
  <c r="BV58" i="1"/>
  <c r="BZ142" i="1"/>
  <c r="BZ143" i="1"/>
  <c r="BZ102" i="1"/>
  <c r="BZ103" i="1"/>
  <c r="BZ134" i="1"/>
  <c r="BZ135" i="1"/>
  <c r="BZ83" i="1"/>
  <c r="BZ82" i="1"/>
  <c r="BZ38" i="1"/>
  <c r="BZ39" i="1"/>
  <c r="BZ75" i="1"/>
  <c r="BZ74" i="1"/>
  <c r="BZ67" i="1"/>
  <c r="BZ66" i="1"/>
  <c r="BZ47" i="1"/>
  <c r="BZ46" i="1"/>
  <c r="CD150" i="1"/>
  <c r="CD151" i="1"/>
  <c r="CD75" i="1"/>
  <c r="CD74" i="1"/>
  <c r="CD110" i="1"/>
  <c r="CD111" i="1"/>
  <c r="CD118" i="1"/>
  <c r="CD119" i="1"/>
  <c r="CD62" i="1"/>
  <c r="CD63" i="1"/>
  <c r="CD38" i="1"/>
  <c r="CD39" i="1"/>
  <c r="CD86" i="1"/>
  <c r="CD87" i="1"/>
  <c r="CH107" i="1"/>
  <c r="CH106" i="1"/>
  <c r="CH67" i="1"/>
  <c r="CH66" i="1"/>
  <c r="CH139" i="1"/>
  <c r="CH138" i="1"/>
  <c r="CH98" i="1"/>
  <c r="CH99" i="1"/>
  <c r="CH114" i="1"/>
  <c r="CH115" i="1"/>
  <c r="CH78" i="1"/>
  <c r="CH79" i="1"/>
  <c r="CH38" i="1"/>
  <c r="CH39" i="1"/>
  <c r="BO90" i="1"/>
  <c r="BO91" i="1"/>
  <c r="BO123" i="1"/>
  <c r="BO122" i="1"/>
  <c r="BO59" i="1"/>
  <c r="BO58" i="1"/>
  <c r="BO107" i="1"/>
  <c r="BO106" i="1"/>
  <c r="BO43" i="1"/>
  <c r="BO42" i="1"/>
  <c r="BO79" i="1"/>
  <c r="BO78" i="1"/>
  <c r="BO103" i="1"/>
  <c r="BO102" i="1"/>
  <c r="BO62" i="1"/>
  <c r="BO63" i="1"/>
  <c r="BS147" i="1"/>
  <c r="BS146" i="1"/>
  <c r="BS143" i="1"/>
  <c r="BS142" i="1"/>
  <c r="BS135" i="1"/>
  <c r="BS134" i="1"/>
  <c r="BS94" i="1"/>
  <c r="BS95" i="1"/>
  <c r="BS42" i="1"/>
  <c r="BS43" i="1"/>
  <c r="BS102" i="1"/>
  <c r="BS103" i="1"/>
  <c r="BS74" i="1"/>
  <c r="BS75" i="1"/>
  <c r="BW115" i="1"/>
  <c r="BW114" i="1"/>
  <c r="BW131" i="1"/>
  <c r="BW130" i="1"/>
  <c r="BW143" i="1"/>
  <c r="BW142" i="1"/>
  <c r="BW58" i="1"/>
  <c r="BW59" i="1"/>
  <c r="BW95" i="1"/>
  <c r="BW94" i="1"/>
  <c r="BW51" i="1"/>
  <c r="BW50" i="1"/>
  <c r="BW82" i="1"/>
  <c r="BW83" i="1"/>
  <c r="CA99" i="1"/>
  <c r="CA98" i="1"/>
  <c r="CA135" i="1"/>
  <c r="CA134" i="1"/>
  <c r="CA91" i="1"/>
  <c r="CA90" i="1"/>
  <c r="CA47" i="1"/>
  <c r="CA46" i="1"/>
  <c r="CA131" i="1"/>
  <c r="CA130" i="1"/>
  <c r="CA126" i="1"/>
  <c r="CA127" i="1"/>
  <c r="CA59" i="1"/>
  <c r="CA58" i="1"/>
  <c r="CE127" i="1"/>
  <c r="CE126" i="1"/>
  <c r="CE55" i="1"/>
  <c r="CE54" i="1"/>
  <c r="CE39" i="1"/>
  <c r="CE38" i="1"/>
  <c r="CE135" i="1"/>
  <c r="CE134" i="1"/>
  <c r="CE79" i="1"/>
  <c r="CE78" i="1"/>
  <c r="CE90" i="1"/>
  <c r="CE91" i="1"/>
  <c r="CE102" i="1"/>
  <c r="CE103" i="1"/>
  <c r="CE62" i="1"/>
  <c r="CE63" i="1"/>
  <c r="BP99" i="1"/>
  <c r="BP98" i="1"/>
  <c r="BP135" i="1"/>
  <c r="BP134" i="1"/>
  <c r="BP103" i="1"/>
  <c r="BP102" i="1"/>
  <c r="BP38" i="1"/>
  <c r="BP39" i="1"/>
  <c r="BP126" i="1"/>
  <c r="BP127" i="1"/>
  <c r="BP118" i="1"/>
  <c r="BP119" i="1"/>
  <c r="BP54" i="1"/>
  <c r="BP55" i="1"/>
  <c r="BT79" i="1"/>
  <c r="BT78" i="1"/>
  <c r="BT38" i="1"/>
  <c r="BT39" i="1"/>
  <c r="BT63" i="1"/>
  <c r="BT62" i="1"/>
  <c r="BT110" i="1"/>
  <c r="BT111" i="1"/>
  <c r="BT87" i="1"/>
  <c r="BT86" i="1"/>
  <c r="BT151" i="1"/>
  <c r="BT150" i="1"/>
  <c r="BT91" i="1"/>
  <c r="BT90" i="1"/>
  <c r="BX146" i="1"/>
  <c r="BX147" i="1"/>
  <c r="BX122" i="1"/>
  <c r="BX123" i="1"/>
  <c r="BX58" i="1"/>
  <c r="BX59" i="1"/>
  <c r="BX111" i="1"/>
  <c r="BX110" i="1"/>
  <c r="BX51" i="1"/>
  <c r="BX50" i="1"/>
  <c r="BX130" i="1"/>
  <c r="BX131" i="1"/>
  <c r="BX71" i="1"/>
  <c r="BX70" i="1"/>
  <c r="CB138" i="1"/>
  <c r="CB139" i="1"/>
  <c r="CB106" i="1"/>
  <c r="CB107" i="1"/>
  <c r="CB82" i="1"/>
  <c r="CB83" i="1"/>
  <c r="CB143" i="1"/>
  <c r="CB142" i="1"/>
  <c r="CB58" i="1"/>
  <c r="CB59" i="1"/>
  <c r="CB95" i="1"/>
  <c r="CB94" i="1"/>
  <c r="CB46" i="1"/>
  <c r="CB47" i="1"/>
  <c r="CB43" i="1"/>
  <c r="CB42" i="1"/>
  <c r="CF74" i="1"/>
  <c r="CF75" i="1"/>
  <c r="CF110" i="1"/>
  <c r="CF111" i="1"/>
  <c r="CF71" i="1"/>
  <c r="CF70" i="1"/>
  <c r="CF95" i="1"/>
  <c r="CF94" i="1"/>
  <c r="CF46" i="1"/>
  <c r="CF47" i="1"/>
  <c r="CF118" i="1"/>
  <c r="CF119" i="1"/>
  <c r="CF54" i="1"/>
  <c r="CF55" i="1"/>
  <c r="BQ55" i="1"/>
  <c r="BQ54" i="1"/>
  <c r="BQ130" i="1"/>
  <c r="BQ131" i="1"/>
  <c r="BQ82" i="1"/>
  <c r="BQ83" i="1"/>
  <c r="BQ123" i="1"/>
  <c r="BQ122" i="1"/>
  <c r="BQ46" i="1"/>
  <c r="BQ47" i="1"/>
  <c r="BQ59" i="1"/>
  <c r="BQ58" i="1"/>
  <c r="BU43" i="1"/>
  <c r="BU42" i="1"/>
  <c r="BU103" i="1"/>
  <c r="BU102" i="1"/>
  <c r="BU119" i="1"/>
  <c r="BU118" i="1"/>
  <c r="BU130" i="1"/>
  <c r="BU131" i="1"/>
  <c r="BU143" i="1"/>
  <c r="BU142" i="1"/>
  <c r="BU98" i="1"/>
  <c r="BU99" i="1"/>
  <c r="BU67" i="1"/>
  <c r="BU66" i="1"/>
  <c r="BY150" i="1"/>
  <c r="BY151" i="1"/>
  <c r="BY75" i="1"/>
  <c r="BY74" i="1"/>
  <c r="BY111" i="1"/>
  <c r="BY110" i="1"/>
  <c r="BY119" i="1"/>
  <c r="BY118" i="1"/>
  <c r="BY54" i="1"/>
  <c r="BY55" i="1"/>
  <c r="BY122" i="1"/>
  <c r="BY123" i="1"/>
  <c r="BY79" i="1"/>
  <c r="BY78" i="1"/>
  <c r="BY39" i="1"/>
  <c r="BY38" i="1"/>
  <c r="CC151" i="1"/>
  <c r="CC150" i="1"/>
  <c r="CC75" i="1"/>
  <c r="CC74" i="1"/>
  <c r="CC103" i="1"/>
  <c r="CC102" i="1"/>
  <c r="CC122" i="1"/>
  <c r="CC123" i="1"/>
  <c r="CC86" i="1"/>
  <c r="CC87" i="1"/>
  <c r="CC43" i="1"/>
  <c r="CC42" i="1"/>
  <c r="CC58" i="1"/>
  <c r="CC59" i="1"/>
  <c r="CG111" i="1"/>
  <c r="CG110" i="1"/>
  <c r="CG119" i="1"/>
  <c r="CG118" i="1"/>
  <c r="CG127" i="1"/>
  <c r="CG126" i="1"/>
  <c r="CG62" i="1"/>
  <c r="CG63" i="1"/>
  <c r="CG135" i="1"/>
  <c r="CG134" i="1"/>
  <c r="CG74" i="1"/>
  <c r="CG75" i="1"/>
  <c r="CG67" i="1"/>
  <c r="CG66" i="1"/>
  <c r="BN150" i="1"/>
  <c r="BN151" i="1"/>
  <c r="BN62" i="1"/>
  <c r="BN63" i="1"/>
  <c r="BN138" i="1"/>
  <c r="BN139" i="1"/>
  <c r="BN98" i="1"/>
  <c r="BN99" i="1"/>
  <c r="BN134" i="1"/>
  <c r="BN135" i="1"/>
  <c r="BN50" i="1"/>
  <c r="BN51" i="1"/>
  <c r="BN126" i="1"/>
  <c r="BN127" i="1"/>
  <c r="BN47" i="1"/>
  <c r="BN46" i="1"/>
  <c r="BR75" i="1"/>
  <c r="BR74" i="1"/>
  <c r="BR63" i="1"/>
  <c r="BR62" i="1"/>
  <c r="BR110" i="1"/>
  <c r="BR111" i="1"/>
  <c r="BR146" i="1"/>
  <c r="BR147" i="1"/>
  <c r="BR91" i="1"/>
  <c r="BR90" i="1"/>
  <c r="BR50" i="1"/>
  <c r="BR51" i="1"/>
  <c r="BR71" i="1"/>
  <c r="BR70" i="1"/>
  <c r="BV142" i="1"/>
  <c r="BV143" i="1"/>
  <c r="BV83" i="1"/>
  <c r="BV82" i="1"/>
  <c r="BV134" i="1"/>
  <c r="BV135" i="1"/>
  <c r="BV150" i="1"/>
  <c r="BV151" i="1"/>
  <c r="BV50" i="1"/>
  <c r="BV51" i="1"/>
  <c r="BV126" i="1"/>
  <c r="BV127" i="1"/>
  <c r="BV86" i="1"/>
  <c r="BV87" i="1"/>
  <c r="BZ139" i="1"/>
  <c r="BZ138" i="1"/>
  <c r="BZ98" i="1"/>
  <c r="BZ99" i="1"/>
  <c r="BZ118" i="1"/>
  <c r="BZ119" i="1"/>
  <c r="BZ55" i="1"/>
  <c r="BZ54" i="1"/>
  <c r="BZ150" i="1"/>
  <c r="BZ151" i="1"/>
  <c r="BZ146" i="1"/>
  <c r="BZ147" i="1"/>
  <c r="BZ62" i="1"/>
  <c r="BZ63" i="1"/>
  <c r="CD91" i="1"/>
  <c r="CD90" i="1"/>
  <c r="CD142" i="1"/>
  <c r="CD143" i="1"/>
  <c r="CD103" i="1"/>
  <c r="CD102" i="1"/>
  <c r="CD106" i="1"/>
  <c r="CD107" i="1"/>
  <c r="CD55" i="1"/>
  <c r="CD54" i="1"/>
  <c r="CD147" i="1"/>
  <c r="CD146" i="1"/>
  <c r="CD71" i="1"/>
  <c r="CD70" i="1"/>
  <c r="CH134" i="1"/>
  <c r="CH135" i="1"/>
  <c r="CH63" i="1"/>
  <c r="CH62" i="1"/>
  <c r="CH123" i="1"/>
  <c r="CH122" i="1"/>
  <c r="CH75" i="1"/>
  <c r="CH74" i="1"/>
  <c r="CH95" i="1"/>
  <c r="CH94" i="1"/>
  <c r="CH55" i="1"/>
  <c r="CH54" i="1"/>
  <c r="CH87" i="1"/>
  <c r="CH86" i="1"/>
  <c r="BO147" i="1"/>
  <c r="BO146" i="1"/>
  <c r="BO98" i="1"/>
  <c r="BO99" i="1"/>
  <c r="BO134" i="1"/>
  <c r="BO135" i="1"/>
  <c r="BO55" i="1"/>
  <c r="BO54" i="1"/>
  <c r="BO39" i="1"/>
  <c r="BO38" i="1"/>
  <c r="BO70" i="1"/>
  <c r="BO71" i="1"/>
  <c r="BO66" i="1"/>
  <c r="BO67" i="1"/>
  <c r="BS150" i="1"/>
  <c r="BS151" i="1"/>
  <c r="BS127" i="1"/>
  <c r="BS126" i="1"/>
  <c r="BS122" i="1"/>
  <c r="BS123" i="1"/>
  <c r="BS118" i="1"/>
  <c r="BS119" i="1"/>
  <c r="BS55" i="1"/>
  <c r="BS54" i="1"/>
  <c r="BS39" i="1"/>
  <c r="BS38" i="1"/>
  <c r="BS86" i="1"/>
  <c r="BS87" i="1"/>
  <c r="BS62" i="1"/>
  <c r="BS63" i="1"/>
  <c r="BW107" i="1"/>
  <c r="BW106" i="1"/>
  <c r="BW147" i="1"/>
  <c r="BW146" i="1"/>
  <c r="BW123" i="1"/>
  <c r="BW122" i="1"/>
  <c r="BW139" i="1"/>
  <c r="BW138" i="1"/>
  <c r="BW90" i="1"/>
  <c r="BW91" i="1"/>
  <c r="BW47" i="1"/>
  <c r="BW46" i="1"/>
  <c r="BW75" i="1"/>
  <c r="BW74" i="1"/>
  <c r="CA123" i="1"/>
  <c r="CA122" i="1"/>
  <c r="CA119" i="1"/>
  <c r="CA118" i="1"/>
  <c r="CA66" i="1"/>
  <c r="CA67" i="1"/>
  <c r="CA42" i="1"/>
  <c r="CA43" i="1"/>
  <c r="CA95" i="1"/>
  <c r="CA94" i="1"/>
  <c r="CA139" i="1"/>
  <c r="CA138" i="1"/>
  <c r="CA83" i="1"/>
  <c r="CA82" i="1"/>
  <c r="CE87" i="1"/>
  <c r="CE86" i="1"/>
  <c r="CE50" i="1"/>
  <c r="CE51" i="1"/>
  <c r="CE142" i="1"/>
  <c r="CE143" i="1"/>
  <c r="CE119" i="1"/>
  <c r="CE118" i="1"/>
  <c r="CE70" i="1"/>
  <c r="CE71" i="1"/>
  <c r="CE59" i="1"/>
  <c r="CE58" i="1"/>
  <c r="CE66" i="1"/>
  <c r="CE67" i="1"/>
  <c r="BP87" i="1"/>
  <c r="BP86" i="1"/>
  <c r="BP122" i="1"/>
  <c r="BP123" i="1"/>
  <c r="BP114" i="1"/>
  <c r="BP115" i="1"/>
  <c r="BP74" i="1"/>
  <c r="BP75" i="1"/>
  <c r="BP79" i="1"/>
  <c r="BP78" i="1"/>
  <c r="BP67" i="1"/>
  <c r="BP66" i="1"/>
  <c r="BP63" i="1"/>
  <c r="BP62" i="1"/>
  <c r="BP42" i="1"/>
  <c r="BP43" i="1"/>
  <c r="BT70" i="1"/>
  <c r="BT71" i="1"/>
  <c r="BT142" i="1"/>
  <c r="BT143" i="1"/>
  <c r="BT138" i="1"/>
  <c r="BT139" i="1"/>
  <c r="BT106" i="1"/>
  <c r="BT107" i="1"/>
  <c r="BT83" i="1"/>
  <c r="BT82" i="1"/>
  <c r="BT130" i="1"/>
  <c r="BT131" i="1"/>
  <c r="BT55" i="1"/>
  <c r="BT54" i="1"/>
  <c r="BX127" i="1"/>
  <c r="BX126" i="1"/>
  <c r="BX98" i="1"/>
  <c r="BX99" i="1"/>
  <c r="BX138" i="1"/>
  <c r="BX139" i="1"/>
  <c r="BX107" i="1"/>
  <c r="BX106" i="1"/>
  <c r="BX46" i="1"/>
  <c r="BX47" i="1"/>
  <c r="BX119" i="1"/>
  <c r="BX118" i="1"/>
  <c r="BX90" i="1"/>
  <c r="BX91" i="1"/>
  <c r="CB134" i="1"/>
  <c r="CB135" i="1"/>
  <c r="CB103" i="1"/>
  <c r="CB102" i="1"/>
  <c r="CB63" i="1"/>
  <c r="CB62" i="1"/>
  <c r="CB122" i="1"/>
  <c r="CB123" i="1"/>
  <c r="CB150" i="1"/>
  <c r="CB151" i="1"/>
  <c r="CB79" i="1"/>
  <c r="CB78" i="1"/>
  <c r="CB39" i="1"/>
  <c r="CB38" i="1"/>
  <c r="CF122" i="1"/>
  <c r="CF123" i="1"/>
  <c r="CF138" i="1"/>
  <c r="CF139" i="1"/>
  <c r="CF107" i="1"/>
  <c r="CF106" i="1"/>
  <c r="CF66" i="1"/>
  <c r="CF67" i="1"/>
  <c r="CF87" i="1"/>
  <c r="CF86" i="1"/>
  <c r="CF38" i="1"/>
  <c r="CF39" i="1"/>
  <c r="CF62" i="1"/>
  <c r="CF63" i="1"/>
  <c r="CF42" i="1"/>
  <c r="CF43" i="1"/>
  <c r="AY29" i="1"/>
  <c r="AZ29" i="1" s="1"/>
  <c r="BI151" i="1"/>
  <c r="BI150" i="1"/>
  <c r="BI127" i="1"/>
  <c r="BI126" i="1"/>
  <c r="BI118" i="1"/>
  <c r="BI119" i="1"/>
  <c r="BI38" i="1"/>
  <c r="BI39" i="1"/>
  <c r="BI135" i="1"/>
  <c r="BI134" i="1"/>
  <c r="BI95" i="1"/>
  <c r="BI94" i="1"/>
  <c r="BI62" i="1"/>
  <c r="BI63" i="1"/>
  <c r="BK142" i="1"/>
  <c r="BK143" i="1"/>
  <c r="BK150" i="1"/>
  <c r="BK151" i="1"/>
  <c r="BK50" i="1"/>
  <c r="BK51" i="1"/>
  <c r="BK102" i="1"/>
  <c r="BK103" i="1"/>
  <c r="BK66" i="1"/>
  <c r="BK67" i="1"/>
  <c r="BK43" i="1"/>
  <c r="BK42" i="1"/>
  <c r="BK119" i="1"/>
  <c r="BK118" i="1"/>
  <c r="BK39" i="1"/>
  <c r="BK38" i="1"/>
  <c r="BG151" i="1"/>
  <c r="BG150" i="1"/>
  <c r="BG71" i="1"/>
  <c r="BG70" i="1"/>
  <c r="BG107" i="1"/>
  <c r="BG106" i="1"/>
  <c r="BG78" i="1"/>
  <c r="BG79" i="1"/>
  <c r="BG55" i="1"/>
  <c r="BG54" i="1"/>
  <c r="BG47" i="1"/>
  <c r="BG46" i="1"/>
  <c r="BG74" i="1"/>
  <c r="BG75" i="1"/>
  <c r="BJ98" i="1"/>
  <c r="BJ99" i="1"/>
  <c r="BJ150" i="1"/>
  <c r="BJ151" i="1"/>
  <c r="BJ126" i="1"/>
  <c r="BJ127" i="1"/>
  <c r="BJ122" i="1"/>
  <c r="BJ123" i="1"/>
  <c r="BJ83" i="1"/>
  <c r="BJ82" i="1"/>
  <c r="BJ59" i="1"/>
  <c r="BJ58" i="1"/>
  <c r="BJ115" i="1"/>
  <c r="BJ114" i="1"/>
  <c r="BH122" i="1"/>
  <c r="BH123" i="1"/>
  <c r="BH82" i="1"/>
  <c r="BH83" i="1"/>
  <c r="BH59" i="1"/>
  <c r="BH58" i="1"/>
  <c r="BH114" i="1"/>
  <c r="BH115" i="1"/>
  <c r="BH99" i="1"/>
  <c r="BH98" i="1"/>
  <c r="BH151" i="1"/>
  <c r="BH150" i="1"/>
  <c r="BH126" i="1"/>
  <c r="BH127" i="1"/>
  <c r="BI131" i="1"/>
  <c r="BI130" i="1"/>
  <c r="BI114" i="1"/>
  <c r="BI115" i="1"/>
  <c r="BI98" i="1"/>
  <c r="BI99" i="1"/>
  <c r="BI111" i="1"/>
  <c r="BI110" i="1"/>
  <c r="BI123" i="1"/>
  <c r="BI122" i="1"/>
  <c r="BI83" i="1"/>
  <c r="BI82" i="1"/>
  <c r="BI59" i="1"/>
  <c r="BI58" i="1"/>
  <c r="BK147" i="1"/>
  <c r="BK146" i="1"/>
  <c r="BK126" i="1"/>
  <c r="BK127" i="1"/>
  <c r="BK134" i="1"/>
  <c r="BK135" i="1"/>
  <c r="BK95" i="1"/>
  <c r="BK94" i="1"/>
  <c r="BK63" i="1"/>
  <c r="BK62" i="1"/>
  <c r="BK115" i="1"/>
  <c r="BK114" i="1"/>
  <c r="BK99" i="1"/>
  <c r="BK98" i="1"/>
  <c r="BG139" i="1"/>
  <c r="BG138" i="1"/>
  <c r="BG142" i="1"/>
  <c r="BG143" i="1"/>
  <c r="BG50" i="1"/>
  <c r="BG51" i="1"/>
  <c r="BG103" i="1"/>
  <c r="BG102" i="1"/>
  <c r="BG66" i="1"/>
  <c r="BG67" i="1"/>
  <c r="BG43" i="1"/>
  <c r="BG42" i="1"/>
  <c r="BG119" i="1"/>
  <c r="BG118" i="1"/>
  <c r="BG39" i="1"/>
  <c r="BG38" i="1"/>
  <c r="BJ86" i="1"/>
  <c r="BJ87" i="1"/>
  <c r="BJ147" i="1"/>
  <c r="BJ146" i="1"/>
  <c r="BJ111" i="1"/>
  <c r="BJ110" i="1"/>
  <c r="BJ107" i="1"/>
  <c r="BJ106" i="1"/>
  <c r="BJ78" i="1"/>
  <c r="BJ79" i="1"/>
  <c r="BJ54" i="1"/>
  <c r="BJ55" i="1"/>
  <c r="BJ90" i="1"/>
  <c r="BJ91" i="1"/>
  <c r="BH106" i="1"/>
  <c r="BH107" i="1"/>
  <c r="BH78" i="1"/>
  <c r="BH79" i="1"/>
  <c r="BH54" i="1"/>
  <c r="BH55" i="1"/>
  <c r="BH91" i="1"/>
  <c r="BH90" i="1"/>
  <c r="BH86" i="1"/>
  <c r="BH87" i="1"/>
  <c r="BH146" i="1"/>
  <c r="BH147" i="1"/>
  <c r="BH111" i="1"/>
  <c r="BH110" i="1"/>
  <c r="BI143" i="1"/>
  <c r="BI142" i="1"/>
  <c r="BI91" i="1"/>
  <c r="BI90" i="1"/>
  <c r="BI86" i="1"/>
  <c r="BI87" i="1"/>
  <c r="BI70" i="1"/>
  <c r="BI71" i="1"/>
  <c r="BI107" i="1"/>
  <c r="BI106" i="1"/>
  <c r="BI79" i="1"/>
  <c r="BI78" i="1"/>
  <c r="BI54" i="1"/>
  <c r="BI55" i="1"/>
  <c r="BK138" i="1"/>
  <c r="BK139" i="1"/>
  <c r="BK110" i="1"/>
  <c r="BK111" i="1"/>
  <c r="BK123" i="1"/>
  <c r="BK122" i="1"/>
  <c r="BK82" i="1"/>
  <c r="BK83" i="1"/>
  <c r="BK58" i="1"/>
  <c r="BK59" i="1"/>
  <c r="BK91" i="1"/>
  <c r="BK90" i="1"/>
  <c r="BK87" i="1"/>
  <c r="BK86" i="1"/>
  <c r="BG147" i="1"/>
  <c r="BG146" i="1"/>
  <c r="BG126" i="1"/>
  <c r="BG127" i="1"/>
  <c r="BG135" i="1"/>
  <c r="BG134" i="1"/>
  <c r="BG95" i="1"/>
  <c r="BG94" i="1"/>
  <c r="BG63" i="1"/>
  <c r="BG62" i="1"/>
  <c r="BG114" i="1"/>
  <c r="BG115" i="1"/>
  <c r="BG99" i="1"/>
  <c r="BG98" i="1"/>
  <c r="BJ134" i="1"/>
  <c r="BJ135" i="1"/>
  <c r="BJ74" i="1"/>
  <c r="BJ75" i="1"/>
  <c r="BJ138" i="1"/>
  <c r="BJ139" i="1"/>
  <c r="BJ71" i="1"/>
  <c r="BJ70" i="1"/>
  <c r="BJ103" i="1"/>
  <c r="BJ102" i="1"/>
  <c r="BJ67" i="1"/>
  <c r="BJ66" i="1"/>
  <c r="BJ42" i="1"/>
  <c r="BJ43" i="1"/>
  <c r="BJ46" i="1"/>
  <c r="BJ47" i="1"/>
  <c r="BH103" i="1"/>
  <c r="BH102" i="1"/>
  <c r="BH66" i="1"/>
  <c r="BH67" i="1"/>
  <c r="BH42" i="1"/>
  <c r="BH43" i="1"/>
  <c r="BH47" i="1"/>
  <c r="BH46" i="1"/>
  <c r="BH75" i="1"/>
  <c r="BH74" i="1"/>
  <c r="BH138" i="1"/>
  <c r="BH139" i="1"/>
  <c r="BH70" i="1"/>
  <c r="BH71" i="1"/>
  <c r="BI139" i="1"/>
  <c r="BI138" i="1"/>
  <c r="BI146" i="1"/>
  <c r="BI147" i="1"/>
  <c r="BI46" i="1"/>
  <c r="BI47" i="1"/>
  <c r="BI75" i="1"/>
  <c r="BI74" i="1"/>
  <c r="BI51" i="1"/>
  <c r="BI50" i="1"/>
  <c r="BI103" i="1"/>
  <c r="BI102" i="1"/>
  <c r="BI66" i="1"/>
  <c r="BI67" i="1"/>
  <c r="BI43" i="1"/>
  <c r="BI42" i="1"/>
  <c r="BK131" i="1"/>
  <c r="BK130" i="1"/>
  <c r="BK70" i="1"/>
  <c r="BK71" i="1"/>
  <c r="BK106" i="1"/>
  <c r="BK107" i="1"/>
  <c r="BK78" i="1"/>
  <c r="BK79" i="1"/>
  <c r="BK55" i="1"/>
  <c r="BK54" i="1"/>
  <c r="BK47" i="1"/>
  <c r="BK46" i="1"/>
  <c r="BK74" i="1"/>
  <c r="BK75" i="1"/>
  <c r="BG131" i="1"/>
  <c r="BG130" i="1"/>
  <c r="BG111" i="1"/>
  <c r="BG110" i="1"/>
  <c r="BG122" i="1"/>
  <c r="BG123" i="1"/>
  <c r="BG82" i="1"/>
  <c r="BG83" i="1"/>
  <c r="BG59" i="1"/>
  <c r="BG58" i="1"/>
  <c r="BG91" i="1"/>
  <c r="BG90" i="1"/>
  <c r="BG86" i="1"/>
  <c r="BG87" i="1"/>
  <c r="BJ118" i="1"/>
  <c r="BJ119" i="1"/>
  <c r="BJ38" i="1"/>
  <c r="BJ39" i="1"/>
  <c r="BJ131" i="1"/>
  <c r="BJ130" i="1"/>
  <c r="BJ50" i="1"/>
  <c r="BJ51" i="1"/>
  <c r="BJ94" i="1"/>
  <c r="BJ95" i="1"/>
  <c r="BJ63" i="1"/>
  <c r="BJ62" i="1"/>
  <c r="BJ142" i="1"/>
  <c r="BJ143" i="1"/>
  <c r="BH135" i="1"/>
  <c r="BH134" i="1"/>
  <c r="BH94" i="1"/>
  <c r="BH95" i="1"/>
  <c r="BH63" i="1"/>
  <c r="BH62" i="1"/>
  <c r="BH143" i="1"/>
  <c r="BH142" i="1"/>
  <c r="BH119" i="1"/>
  <c r="BH118" i="1"/>
  <c r="BH39" i="1"/>
  <c r="BH38" i="1"/>
  <c r="BH130" i="1"/>
  <c r="BH131" i="1"/>
  <c r="BH51" i="1"/>
  <c r="BH50" i="1"/>
  <c r="BL134" i="1"/>
  <c r="BL135" i="1"/>
  <c r="BL114" i="1"/>
  <c r="BL115" i="1"/>
  <c r="BL87" i="1"/>
  <c r="BL86" i="1"/>
  <c r="BL130" i="1"/>
  <c r="BL131" i="1"/>
  <c r="BL146" i="1"/>
  <c r="BL147" i="1"/>
  <c r="BL106" i="1"/>
  <c r="BL107" i="1"/>
  <c r="BL74" i="1"/>
  <c r="BL75" i="1"/>
  <c r="BL78" i="1"/>
  <c r="BL79" i="1"/>
  <c r="BL43" i="1"/>
  <c r="BL42" i="1"/>
  <c r="BL71" i="1"/>
  <c r="BL70" i="1"/>
  <c r="BL67" i="1"/>
  <c r="BL66" i="1"/>
  <c r="BL126" i="1"/>
  <c r="BL127" i="1"/>
  <c r="BL103" i="1"/>
  <c r="BL102" i="1"/>
  <c r="BL63" i="1"/>
  <c r="BL62" i="1"/>
  <c r="BL54" i="1"/>
  <c r="BL55" i="1"/>
  <c r="BL118" i="1"/>
  <c r="BL119" i="1"/>
  <c r="BL143" i="1"/>
  <c r="BL142" i="1"/>
  <c r="BL50" i="1"/>
  <c r="BL51" i="1"/>
  <c r="BL83" i="1"/>
  <c r="BL82" i="1"/>
  <c r="BL99" i="1"/>
  <c r="BL98" i="1"/>
  <c r="BL58" i="1"/>
  <c r="BL59" i="1"/>
  <c r="BL150" i="1"/>
  <c r="BL151" i="1"/>
  <c r="BL123" i="1"/>
  <c r="BL122" i="1"/>
  <c r="BL90" i="1"/>
  <c r="BL91" i="1"/>
  <c r="BL138" i="1"/>
  <c r="BL139" i="1"/>
  <c r="BL46" i="1"/>
  <c r="BL47" i="1"/>
  <c r="BL111" i="1"/>
  <c r="BL110" i="1"/>
  <c r="BL95" i="1"/>
  <c r="BL94" i="1"/>
  <c r="BL38" i="1"/>
  <c r="BL39" i="1"/>
  <c r="BM146" i="1"/>
  <c r="BM147" i="1"/>
  <c r="BM127" i="1"/>
  <c r="BM126" i="1"/>
  <c r="BM130" i="1"/>
  <c r="BM131" i="1"/>
  <c r="BM86" i="1"/>
  <c r="BM87" i="1"/>
  <c r="BM122" i="1"/>
  <c r="BM123" i="1"/>
  <c r="BM71" i="1"/>
  <c r="BM70" i="1"/>
  <c r="BM47" i="1"/>
  <c r="BM46" i="1"/>
  <c r="BM143" i="1"/>
  <c r="BM142" i="1"/>
  <c r="BM139" i="1"/>
  <c r="BM138" i="1"/>
  <c r="BM111" i="1"/>
  <c r="BM110" i="1"/>
  <c r="BM59" i="1"/>
  <c r="BM58" i="1"/>
  <c r="BM103" i="1"/>
  <c r="BM102" i="1"/>
  <c r="BM78" i="1"/>
  <c r="BM79" i="1"/>
  <c r="BM75" i="1"/>
  <c r="BM74" i="1"/>
  <c r="BM135" i="1"/>
  <c r="BM134" i="1"/>
  <c r="BM114" i="1"/>
  <c r="BM115" i="1"/>
  <c r="BM94" i="1"/>
  <c r="BM95" i="1"/>
  <c r="BM38" i="1"/>
  <c r="BM39" i="1"/>
  <c r="BM98" i="1"/>
  <c r="BM99" i="1"/>
  <c r="BM66" i="1"/>
  <c r="BM67" i="1"/>
  <c r="BM62" i="1"/>
  <c r="BM63" i="1"/>
  <c r="BM151" i="1"/>
  <c r="BM150" i="1"/>
  <c r="BM106" i="1"/>
  <c r="BM107" i="1"/>
  <c r="BM51" i="1"/>
  <c r="BM50" i="1"/>
  <c r="BM90" i="1"/>
  <c r="BM91" i="1"/>
  <c r="BM119" i="1"/>
  <c r="BM118" i="1"/>
  <c r="BM82" i="1"/>
  <c r="BM83" i="1"/>
  <c r="BM54" i="1"/>
  <c r="BM55" i="1"/>
  <c r="BM43" i="1"/>
  <c r="BM42" i="1"/>
  <c r="BW35" i="1"/>
  <c r="BW34" i="1"/>
  <c r="BP34" i="1"/>
  <c r="BP35" i="1"/>
  <c r="BJ34" i="1"/>
  <c r="BJ35" i="1"/>
  <c r="CB34" i="1"/>
  <c r="CB35" i="1"/>
  <c r="BX34" i="1"/>
  <c r="BX35" i="1"/>
  <c r="CG35" i="1"/>
  <c r="CG34" i="1"/>
  <c r="BK35" i="1"/>
  <c r="BK34" i="1"/>
  <c r="BI35" i="1"/>
  <c r="BI34" i="1"/>
  <c r="CA35" i="1"/>
  <c r="CA34" i="1"/>
  <c r="BV34" i="1"/>
  <c r="BV35" i="1"/>
  <c r="CC35" i="1"/>
  <c r="CC34" i="1"/>
  <c r="CF34" i="1"/>
  <c r="CF35" i="1"/>
  <c r="BU35" i="1"/>
  <c r="BU34" i="1"/>
  <c r="BH34" i="1"/>
  <c r="BH35" i="1"/>
  <c r="BO35" i="1"/>
  <c r="BO34" i="1"/>
  <c r="CE35" i="1"/>
  <c r="CE34" i="1"/>
  <c r="CD34" i="1"/>
  <c r="CD35" i="1"/>
  <c r="BM35" i="1"/>
  <c r="BM34" i="1"/>
  <c r="BL34" i="1"/>
  <c r="BL35" i="1"/>
  <c r="BN34" i="1"/>
  <c r="BN35" i="1"/>
  <c r="BQ35" i="1"/>
  <c r="BQ34" i="1"/>
  <c r="BS35" i="1"/>
  <c r="BS34" i="1"/>
  <c r="BR34" i="1"/>
  <c r="BR35" i="1"/>
  <c r="CH34" i="1"/>
  <c r="CH35" i="1"/>
  <c r="BT34" i="1"/>
  <c r="BT35" i="1"/>
  <c r="AY28" i="1"/>
  <c r="AZ28" i="1" s="1"/>
  <c r="BF34" i="1" l="1"/>
  <c r="D31" i="9"/>
  <c r="D30" i="9"/>
  <c r="D29" i="9"/>
  <c r="D28" i="9"/>
  <c r="D27" i="9"/>
  <c r="D26" i="9"/>
  <c r="D25" i="9"/>
  <c r="D24" i="9"/>
  <c r="D23" i="9"/>
  <c r="D22" i="9"/>
  <c r="D21" i="9"/>
  <c r="D20" i="9"/>
  <c r="D19" i="9"/>
  <c r="D18" i="9"/>
  <c r="D17" i="9"/>
  <c r="D16" i="9"/>
  <c r="D15" i="9"/>
  <c r="D14" i="9"/>
  <c r="D13" i="9"/>
  <c r="D12" i="9"/>
  <c r="D11" i="9"/>
  <c r="D10" i="9"/>
  <c r="D9" i="9"/>
  <c r="D8" i="9"/>
  <c r="D7" i="9"/>
  <c r="D6" i="9"/>
  <c r="D5" i="9"/>
  <c r="D4" i="9"/>
  <c r="D3" i="9"/>
  <c r="D2" i="9"/>
  <c r="D1" i="9"/>
  <c r="B41" i="1" l="1"/>
  <c r="B57" i="1"/>
  <c r="CL57" i="1" s="1"/>
  <c r="B73" i="1"/>
  <c r="CL73" i="1" s="1"/>
  <c r="B89" i="1"/>
  <c r="CL89" i="1" s="1"/>
  <c r="B105" i="1"/>
  <c r="CL105" i="1" s="1"/>
  <c r="B121" i="1"/>
  <c r="B137" i="1"/>
  <c r="B45" i="1"/>
  <c r="CL45" i="1" s="1"/>
  <c r="B61" i="1"/>
  <c r="CL61" i="1" s="1"/>
  <c r="B77" i="1"/>
  <c r="B93" i="1"/>
  <c r="CL93" i="1" s="1"/>
  <c r="B109" i="1"/>
  <c r="B125" i="1"/>
  <c r="B141" i="1"/>
  <c r="B49" i="1"/>
  <c r="CL49" i="1" s="1"/>
  <c r="B65" i="1"/>
  <c r="CL65" i="1" s="1"/>
  <c r="B81" i="1"/>
  <c r="CL81" i="1" s="1"/>
  <c r="B97" i="1"/>
  <c r="CL97" i="1" s="1"/>
  <c r="B113" i="1"/>
  <c r="B129" i="1"/>
  <c r="B145" i="1"/>
  <c r="B53" i="1"/>
  <c r="CL53" i="1" s="1"/>
  <c r="B69" i="1"/>
  <c r="CL69" i="1" s="1"/>
  <c r="B85" i="1"/>
  <c r="CL85" i="1" s="1"/>
  <c r="B101" i="1"/>
  <c r="CL101" i="1" s="1"/>
  <c r="B117" i="1"/>
  <c r="B133" i="1"/>
  <c r="B149" i="1"/>
  <c r="B37" i="1"/>
  <c r="CL37" i="1" s="1"/>
  <c r="B33" i="1"/>
  <c r="A2" i="8"/>
  <c r="AM17" i="1"/>
  <c r="BB3" i="1" l="1"/>
  <c r="CL41" i="1"/>
  <c r="CL109" i="1"/>
  <c r="CL133" i="1"/>
  <c r="CL149" i="1"/>
  <c r="CL129" i="1"/>
  <c r="CL113" i="1"/>
  <c r="CL137" i="1"/>
  <c r="CL117" i="1"/>
  <c r="CL141" i="1"/>
  <c r="CL121" i="1"/>
  <c r="CL145" i="1"/>
  <c r="CL125" i="1"/>
  <c r="CL77" i="1"/>
  <c r="CL33" i="1"/>
  <c r="AU33" i="1"/>
  <c r="AV33" i="1"/>
  <c r="AV37" i="1"/>
  <c r="AU37" i="1"/>
  <c r="AV101" i="1"/>
  <c r="AU101" i="1"/>
  <c r="AV145" i="1"/>
  <c r="AU145" i="1"/>
  <c r="AV125" i="1"/>
  <c r="AU125" i="1"/>
  <c r="AV105" i="1"/>
  <c r="AU105" i="1"/>
  <c r="AV149" i="1"/>
  <c r="AU149" i="1"/>
  <c r="AV129" i="1"/>
  <c r="AU129" i="1"/>
  <c r="AV109" i="1"/>
  <c r="AU109" i="1"/>
  <c r="AV133" i="1"/>
  <c r="AU133" i="1"/>
  <c r="AV113" i="1"/>
  <c r="AU113" i="1"/>
  <c r="AV137" i="1"/>
  <c r="AU137" i="1"/>
  <c r="AV117" i="1"/>
  <c r="AU117" i="1"/>
  <c r="AV97" i="1"/>
  <c r="AU97" i="1"/>
  <c r="AV141" i="1"/>
  <c r="AU141" i="1"/>
  <c r="AV121" i="1"/>
  <c r="AU121" i="1"/>
  <c r="AV53" i="1"/>
  <c r="AU53" i="1"/>
  <c r="AV77" i="1"/>
  <c r="AU77" i="1"/>
  <c r="AV57" i="1"/>
  <c r="AU57" i="1"/>
  <c r="AV81" i="1"/>
  <c r="AU81" i="1"/>
  <c r="AV61" i="1"/>
  <c r="AU61" i="1"/>
  <c r="AV85" i="1"/>
  <c r="AU85" i="1"/>
  <c r="AV65" i="1"/>
  <c r="AU65" i="1"/>
  <c r="AV45" i="1"/>
  <c r="AU45" i="1"/>
  <c r="AV89" i="1"/>
  <c r="AU89" i="1"/>
  <c r="AV69" i="1"/>
  <c r="AU69" i="1"/>
  <c r="AV49" i="1"/>
  <c r="AU49" i="1"/>
  <c r="AV93" i="1"/>
  <c r="AU93" i="1"/>
  <c r="AV73" i="1"/>
  <c r="AU73" i="1"/>
  <c r="AV41" i="1"/>
  <c r="AU41" i="1"/>
  <c r="A79" i="8"/>
  <c r="A6" i="2" l="1"/>
  <c r="A52" i="4"/>
  <c r="A2" i="1"/>
  <c r="A3" i="1"/>
  <c r="A80" i="8" s="1"/>
  <c r="AY20" i="1"/>
  <c r="AY17" i="1" s="1"/>
  <c r="AZ20" i="1"/>
  <c r="AZ17" i="1" s="1"/>
  <c r="BA20" i="1"/>
  <c r="BA17" i="1" s="1"/>
  <c r="BB20" i="1"/>
  <c r="BB17" i="1" s="1"/>
  <c r="AX21" i="1" l="1"/>
  <c r="AO141" i="1"/>
  <c r="AO125" i="1"/>
  <c r="AO109" i="1"/>
  <c r="AO93" i="1"/>
  <c r="AO77" i="1"/>
  <c r="AO61" i="1"/>
  <c r="AO45" i="1"/>
  <c r="AO145" i="1"/>
  <c r="AO129" i="1"/>
  <c r="AO113" i="1"/>
  <c r="AO97" i="1"/>
  <c r="AO81" i="1"/>
  <c r="AO65" i="1"/>
  <c r="AO49" i="1"/>
  <c r="AO149" i="1"/>
  <c r="AO133" i="1"/>
  <c r="AO117" i="1"/>
  <c r="AO101" i="1"/>
  <c r="AO85" i="1"/>
  <c r="AO69" i="1"/>
  <c r="AO53" i="1"/>
  <c r="AO37" i="1"/>
  <c r="AO137" i="1"/>
  <c r="AO121" i="1"/>
  <c r="AO105" i="1"/>
  <c r="AO89" i="1"/>
  <c r="AO73" i="1"/>
  <c r="AO57" i="1"/>
  <c r="AO41" i="1"/>
  <c r="A8" i="2"/>
  <c r="A53" i="4"/>
  <c r="BF35" i="1" l="1"/>
  <c r="AW33" i="1" s="1"/>
  <c r="AM53" i="1"/>
  <c r="AS53" i="1" s="1"/>
  <c r="AM117" i="1"/>
  <c r="AS117" i="1" s="1"/>
  <c r="AM149" i="1"/>
  <c r="AS149" i="1" s="1"/>
  <c r="AM77" i="1"/>
  <c r="AS77" i="1" s="1"/>
  <c r="AM109" i="1"/>
  <c r="AS109" i="1" s="1"/>
  <c r="AM141" i="1"/>
  <c r="AS141" i="1" s="1"/>
  <c r="AM57" i="1"/>
  <c r="AS57" i="1" s="1"/>
  <c r="AM89" i="1"/>
  <c r="AS89" i="1" s="1"/>
  <c r="BF70" i="1"/>
  <c r="BF71" i="1"/>
  <c r="AW69" i="1" s="1"/>
  <c r="BF103" i="1"/>
  <c r="BF102" i="1"/>
  <c r="BF134" i="1"/>
  <c r="BF135" i="1"/>
  <c r="BF50" i="1"/>
  <c r="BF51" i="1"/>
  <c r="BF82" i="1"/>
  <c r="BF83" i="1"/>
  <c r="AW81" i="1" s="1"/>
  <c r="BF115" i="1"/>
  <c r="BF114" i="1"/>
  <c r="BF147" i="1"/>
  <c r="BF146" i="1"/>
  <c r="AW145" i="1" s="1"/>
  <c r="BF62" i="1"/>
  <c r="BF63" i="1"/>
  <c r="BF95" i="1"/>
  <c r="BF94" i="1"/>
  <c r="BF126" i="1"/>
  <c r="BF127" i="1"/>
  <c r="BF43" i="1"/>
  <c r="BF42" i="1"/>
  <c r="BF75" i="1"/>
  <c r="BF74" i="1"/>
  <c r="BF106" i="1"/>
  <c r="BF107" i="1"/>
  <c r="AW105" i="1" s="1"/>
  <c r="BF138" i="1"/>
  <c r="BF139" i="1"/>
  <c r="AM145" i="1"/>
  <c r="AS145" i="1" s="1"/>
  <c r="AM113" i="1"/>
  <c r="AS113" i="1" s="1"/>
  <c r="AM137" i="1"/>
  <c r="AS137" i="1" s="1"/>
  <c r="AM81" i="1"/>
  <c r="AS81" i="1" s="1"/>
  <c r="AM105" i="1"/>
  <c r="AS105" i="1" s="1"/>
  <c r="BF55" i="1"/>
  <c r="BF54" i="1"/>
  <c r="BF86" i="1"/>
  <c r="BF87" i="1"/>
  <c r="BF118" i="1"/>
  <c r="BF119" i="1"/>
  <c r="BF151" i="1"/>
  <c r="BF150" i="1"/>
  <c r="BF67" i="1"/>
  <c r="BF66" i="1"/>
  <c r="BF99" i="1"/>
  <c r="BF98" i="1"/>
  <c r="BF130" i="1"/>
  <c r="BF131" i="1"/>
  <c r="BF78" i="1"/>
  <c r="BF79" i="1"/>
  <c r="BF110" i="1"/>
  <c r="BF111" i="1"/>
  <c r="BF142" i="1"/>
  <c r="BF143" i="1"/>
  <c r="BF59" i="1"/>
  <c r="BF58" i="1"/>
  <c r="BF91" i="1"/>
  <c r="BF90" i="1"/>
  <c r="BF122" i="1"/>
  <c r="BF123" i="1"/>
  <c r="AM133" i="1"/>
  <c r="AS133" i="1" s="1"/>
  <c r="AM49" i="1"/>
  <c r="AS49" i="1" s="1"/>
  <c r="AM125" i="1"/>
  <c r="AS125" i="1" s="1"/>
  <c r="AM73" i="1"/>
  <c r="AS73" i="1" s="1"/>
  <c r="AM69" i="1"/>
  <c r="AS69" i="1" s="1"/>
  <c r="AM129" i="1"/>
  <c r="AS129" i="1" s="1"/>
  <c r="AM93" i="1"/>
  <c r="AS93" i="1" s="1"/>
  <c r="AM41" i="1"/>
  <c r="AS41" i="1" s="1"/>
  <c r="AM101" i="1"/>
  <c r="AS101" i="1" s="1"/>
  <c r="AM97" i="1"/>
  <c r="AS97" i="1" s="1"/>
  <c r="AM61" i="1"/>
  <c r="AS61" i="1" s="1"/>
  <c r="AM121" i="1"/>
  <c r="AS121" i="1" s="1"/>
  <c r="AM85" i="1"/>
  <c r="AS85" i="1" s="1"/>
  <c r="AM65" i="1"/>
  <c r="AS65" i="1" s="1"/>
  <c r="BF46" i="1"/>
  <c r="BF39" i="1"/>
  <c r="AM37" i="1"/>
  <c r="BF38" i="1"/>
  <c r="AM45" i="1"/>
  <c r="AS45" i="1" s="1"/>
  <c r="BF47" i="1"/>
  <c r="BA113" i="1"/>
  <c r="BA125" i="1"/>
  <c r="BA149" i="1"/>
  <c r="AQ77" i="1"/>
  <c r="BA73" i="1"/>
  <c r="BA57" i="1"/>
  <c r="BA137" i="1"/>
  <c r="BA109" i="1"/>
  <c r="BA61" i="1"/>
  <c r="BA101" i="1"/>
  <c r="BA93" i="1"/>
  <c r="BA69" i="1"/>
  <c r="BA97" i="1"/>
  <c r="BA121" i="1"/>
  <c r="BA105" i="1"/>
  <c r="BA117" i="1"/>
  <c r="BA81" i="1"/>
  <c r="BA77" i="1"/>
  <c r="BA141" i="1"/>
  <c r="BA129" i="1"/>
  <c r="BA85" i="1"/>
  <c r="BA89" i="1"/>
  <c r="BA133" i="1"/>
  <c r="BA145" i="1"/>
  <c r="BA65" i="1"/>
  <c r="BA33" i="1"/>
  <c r="BA53" i="1"/>
  <c r="BA49" i="1"/>
  <c r="BA45" i="1"/>
  <c r="BA41" i="1"/>
  <c r="BA37" i="1"/>
  <c r="AW77" i="1" l="1"/>
  <c r="AW149" i="1"/>
  <c r="AW85" i="1"/>
  <c r="AW57" i="1"/>
  <c r="AW65" i="1"/>
  <c r="AW53" i="1"/>
  <c r="AW73" i="1"/>
  <c r="AW125" i="1"/>
  <c r="AW101" i="1"/>
  <c r="AS37" i="1"/>
  <c r="CK37" i="1" s="1"/>
  <c r="CJ37" i="1" s="1"/>
  <c r="AW137" i="1"/>
  <c r="AW129" i="1"/>
  <c r="AW121" i="1"/>
  <c r="AW117" i="1"/>
  <c r="AW109" i="1"/>
  <c r="AW37" i="1"/>
  <c r="AW41" i="1"/>
  <c r="AW93" i="1"/>
  <c r="AW133" i="1"/>
  <c r="AW45" i="1"/>
  <c r="AW89" i="1"/>
  <c r="AW141" i="1"/>
  <c r="AW97" i="1"/>
  <c r="AW61" i="1"/>
  <c r="AW113" i="1"/>
  <c r="AW49" i="1"/>
  <c r="CK129" i="1"/>
  <c r="CJ129" i="1" s="1"/>
  <c r="CK49" i="1"/>
  <c r="CK149" i="1"/>
  <c r="CJ149" i="1" s="1"/>
  <c r="CK125" i="1"/>
  <c r="CJ125" i="1" s="1"/>
  <c r="CK113" i="1"/>
  <c r="CK141" i="1"/>
  <c r="CJ141" i="1" s="1"/>
  <c r="CK65" i="1"/>
  <c r="CK97" i="1"/>
  <c r="CK81" i="1"/>
  <c r="CK77" i="1"/>
  <c r="CJ77" i="1" s="1"/>
  <c r="AQ73" i="1"/>
  <c r="CK73" i="1"/>
  <c r="CJ73" i="1" s="1"/>
  <c r="AQ137" i="1"/>
  <c r="CK137" i="1"/>
  <c r="CJ137" i="1" s="1"/>
  <c r="AQ57" i="1"/>
  <c r="CK57" i="1"/>
  <c r="CJ57" i="1" s="1"/>
  <c r="AQ61" i="1"/>
  <c r="CK61" i="1"/>
  <c r="CJ61" i="1" s="1"/>
  <c r="AQ93" i="1"/>
  <c r="CK93" i="1"/>
  <c r="CJ93" i="1" s="1"/>
  <c r="AQ117" i="1"/>
  <c r="CK117" i="1"/>
  <c r="CJ117" i="1" s="1"/>
  <c r="AQ105" i="1"/>
  <c r="CK105" i="1"/>
  <c r="CJ105" i="1" s="1"/>
  <c r="AQ145" i="1"/>
  <c r="CK145" i="1"/>
  <c r="AQ109" i="1"/>
  <c r="CK109" i="1"/>
  <c r="CJ109" i="1" s="1"/>
  <c r="AQ53" i="1"/>
  <c r="CK53" i="1"/>
  <c r="CJ53" i="1" s="1"/>
  <c r="AQ85" i="1"/>
  <c r="CK85" i="1"/>
  <c r="CJ85" i="1" s="1"/>
  <c r="AQ101" i="1"/>
  <c r="CK101" i="1"/>
  <c r="CJ101" i="1" s="1"/>
  <c r="AQ69" i="1"/>
  <c r="CK69" i="1"/>
  <c r="CJ69" i="1" s="1"/>
  <c r="AQ133" i="1"/>
  <c r="CK133" i="1"/>
  <c r="CJ133" i="1" s="1"/>
  <c r="AQ89" i="1"/>
  <c r="CK89" i="1"/>
  <c r="CJ89" i="1" s="1"/>
  <c r="AQ33" i="1"/>
  <c r="CK121" i="1"/>
  <c r="CJ121" i="1" s="1"/>
  <c r="CK41" i="1"/>
  <c r="AQ121" i="1"/>
  <c r="AQ49" i="1"/>
  <c r="AQ129" i="1"/>
  <c r="AQ97" i="1"/>
  <c r="AQ65" i="1"/>
  <c r="AQ81" i="1"/>
  <c r="CK45" i="1"/>
  <c r="AQ45" i="1"/>
  <c r="AQ113" i="1"/>
  <c r="AQ149" i="1"/>
  <c r="AQ125" i="1"/>
  <c r="AQ141" i="1"/>
  <c r="AQ41" i="1"/>
  <c r="AQ37" i="1"/>
  <c r="CJ45" i="1" l="1"/>
  <c r="CJ49" i="1"/>
  <c r="CJ41" i="1"/>
  <c r="CK33" i="1"/>
  <c r="CJ33" i="1" s="1"/>
  <c r="CJ65" i="1"/>
  <c r="CJ113" i="1"/>
  <c r="CJ81" i="1"/>
  <c r="CJ145" i="1"/>
  <c r="CJ97" i="1"/>
  <c r="AS32" i="1"/>
  <c r="CN36" i="1" l="1"/>
  <c r="CN40" i="1"/>
  <c r="CN44" i="1"/>
  <c r="CN48" i="1"/>
  <c r="CN52" i="1"/>
  <c r="CN56" i="1"/>
  <c r="CN60" i="1"/>
  <c r="CN34" i="1"/>
  <c r="CN38" i="1"/>
  <c r="CN42" i="1"/>
  <c r="CN46" i="1"/>
  <c r="CN50" i="1"/>
  <c r="CN54" i="1"/>
  <c r="CN58" i="1"/>
  <c r="CN62" i="1"/>
  <c r="CN39" i="1"/>
  <c r="CN47" i="1"/>
  <c r="CN55" i="1"/>
  <c r="CN33" i="1"/>
  <c r="CN41" i="1"/>
  <c r="CN49" i="1"/>
  <c r="CN57" i="1"/>
  <c r="CN35" i="1"/>
  <c r="CN43" i="1"/>
  <c r="CN51" i="1"/>
  <c r="CN59" i="1"/>
  <c r="CN37" i="1"/>
  <c r="CN45" i="1"/>
  <c r="CN53" i="1"/>
  <c r="CN61" i="1"/>
  <c r="CO61" i="1" s="1"/>
  <c r="C40" i="8" l="1"/>
  <c r="L40" i="8" s="1"/>
  <c r="CO59" i="1"/>
  <c r="M40" i="8" s="1"/>
  <c r="C26" i="8"/>
  <c r="CO45" i="1"/>
  <c r="M26" i="8" s="1"/>
  <c r="C24" i="8"/>
  <c r="L24" i="8" s="1"/>
  <c r="CO43" i="1"/>
  <c r="M24" i="8" s="1"/>
  <c r="C22" i="8"/>
  <c r="K22" i="8" s="1"/>
  <c r="CO41" i="1"/>
  <c r="M22" i="8" s="1"/>
  <c r="C20" i="8"/>
  <c r="K20" i="8" s="1"/>
  <c r="CO39" i="1"/>
  <c r="M20" i="8" s="1"/>
  <c r="C31" i="8"/>
  <c r="CO50" i="1"/>
  <c r="M31" i="8" s="1"/>
  <c r="C15" i="8"/>
  <c r="L15" i="8" s="1"/>
  <c r="CO34" i="1"/>
  <c r="M15" i="8" s="1"/>
  <c r="C29" i="8"/>
  <c r="L29" i="8" s="1"/>
  <c r="CO48" i="1"/>
  <c r="M29" i="8" s="1"/>
  <c r="C18" i="8"/>
  <c r="K18" i="8" s="1"/>
  <c r="CO37" i="1"/>
  <c r="M18" i="8" s="1"/>
  <c r="C16" i="8"/>
  <c r="O16" i="8" s="1"/>
  <c r="CO35" i="1"/>
  <c r="M16" i="8" s="1"/>
  <c r="C14" i="8"/>
  <c r="CO33" i="1"/>
  <c r="M14" i="8" s="1"/>
  <c r="C43" i="8"/>
  <c r="CO62" i="1"/>
  <c r="M43" i="8" s="1"/>
  <c r="C27" i="8"/>
  <c r="K27" i="8" s="1"/>
  <c r="CO46" i="1"/>
  <c r="M27" i="8" s="1"/>
  <c r="C41" i="8"/>
  <c r="CO60" i="1"/>
  <c r="M41" i="8" s="1"/>
  <c r="C25" i="8"/>
  <c r="O25" i="8" s="1"/>
  <c r="CO44" i="1"/>
  <c r="M25" i="8" s="1"/>
  <c r="C42" i="8"/>
  <c r="L42" i="8" s="1"/>
  <c r="M42" i="8"/>
  <c r="C38" i="8"/>
  <c r="L38" i="8" s="1"/>
  <c r="CO57" i="1"/>
  <c r="M38" i="8" s="1"/>
  <c r="C36" i="8"/>
  <c r="CO55" i="1"/>
  <c r="M36" i="8" s="1"/>
  <c r="C39" i="8"/>
  <c r="CO58" i="1"/>
  <c r="M39" i="8" s="1"/>
  <c r="C23" i="8"/>
  <c r="K23" i="8" s="1"/>
  <c r="CO42" i="1"/>
  <c r="M23" i="8" s="1"/>
  <c r="C37" i="8"/>
  <c r="CO56" i="1"/>
  <c r="M37" i="8" s="1"/>
  <c r="C21" i="8"/>
  <c r="L21" i="8" s="1"/>
  <c r="CO40" i="1"/>
  <c r="M21" i="8" s="1"/>
  <c r="C34" i="8"/>
  <c r="O34" i="8" s="1"/>
  <c r="CO53" i="1"/>
  <c r="M34" i="8" s="1"/>
  <c r="C32" i="8"/>
  <c r="L32" i="8" s="1"/>
  <c r="CO51" i="1"/>
  <c r="M32" i="8" s="1"/>
  <c r="C30" i="8"/>
  <c r="CO49" i="1"/>
  <c r="M30" i="8" s="1"/>
  <c r="C28" i="8"/>
  <c r="O28" i="8" s="1"/>
  <c r="CO47" i="1"/>
  <c r="M28" i="8" s="1"/>
  <c r="C35" i="8"/>
  <c r="CO54" i="1"/>
  <c r="M35" i="8" s="1"/>
  <c r="C19" i="8"/>
  <c r="CO38" i="1"/>
  <c r="M19" i="8" s="1"/>
  <c r="C33" i="8"/>
  <c r="CO52" i="1"/>
  <c r="M33" i="8" s="1"/>
  <c r="C17" i="8"/>
  <c r="L17" i="8" s="1"/>
  <c r="CO36" i="1"/>
  <c r="M17" i="8" s="1"/>
  <c r="L27" i="8"/>
  <c r="O17" i="8" l="1"/>
  <c r="K29" i="8"/>
  <c r="O39" i="8"/>
  <c r="O21" i="8"/>
  <c r="O42" i="8"/>
  <c r="K21" i="8"/>
  <c r="O30" i="8"/>
  <c r="L14" i="8"/>
  <c r="K17" i="8"/>
  <c r="L41" i="8"/>
  <c r="O31" i="8"/>
  <c r="L43" i="8"/>
  <c r="O32" i="8"/>
  <c r="O41" i="8"/>
  <c r="K31" i="8"/>
  <c r="K30" i="8"/>
  <c r="K40" i="8"/>
  <c r="O18" i="8"/>
  <c r="K35" i="8"/>
  <c r="K37" i="8"/>
  <c r="L34" i="8"/>
  <c r="K28" i="8"/>
  <c r="K34" i="8"/>
  <c r="O23" i="8"/>
  <c r="K43" i="8"/>
  <c r="O15" i="8"/>
  <c r="K42" i="8"/>
  <c r="L23" i="8"/>
  <c r="O19" i="8"/>
  <c r="K32" i="8"/>
  <c r="O36" i="8"/>
  <c r="K41" i="8"/>
  <c r="K16" i="8"/>
  <c r="L19" i="8"/>
  <c r="L31" i="8"/>
  <c r="L36" i="8"/>
  <c r="K19" i="8"/>
  <c r="K36" i="8"/>
  <c r="O43" i="8"/>
  <c r="O26" i="8"/>
  <c r="L28" i="8"/>
  <c r="L22" i="8"/>
  <c r="O22" i="8"/>
  <c r="K26" i="8"/>
  <c r="L16" i="8"/>
  <c r="L26" i="8"/>
  <c r="O29" i="8"/>
  <c r="K15" i="8"/>
  <c r="O20" i="8"/>
  <c r="L35" i="8"/>
  <c r="K39" i="8"/>
  <c r="O38" i="8"/>
  <c r="K25" i="8"/>
  <c r="O27" i="8"/>
  <c r="K14" i="8"/>
  <c r="O24" i="8"/>
  <c r="L39" i="8"/>
  <c r="L20" i="8"/>
  <c r="K33" i="8"/>
  <c r="O35" i="8"/>
  <c r="K38" i="8"/>
  <c r="O14" i="8"/>
  <c r="L33" i="8"/>
  <c r="L30" i="8"/>
  <c r="L25" i="8"/>
  <c r="L18" i="8"/>
  <c r="O33" i="8"/>
  <c r="O37" i="8"/>
  <c r="O40" i="8"/>
  <c r="K24" i="8"/>
  <c r="L37" i="8"/>
</calcChain>
</file>

<file path=xl/comments1.xml><?xml version="1.0" encoding="utf-8"?>
<comments xmlns="http://schemas.openxmlformats.org/spreadsheetml/2006/main">
  <authors>
    <author>GfAW mbH</author>
  </authors>
  <commentList>
    <comment ref="AR12" authorId="0" shapeId="0">
      <text>
        <r>
          <rPr>
            <sz val="9"/>
            <color indexed="81"/>
            <rFont val="Arial"/>
            <family val="2"/>
          </rPr>
          <t>Bitte geben Sie die vollständige 
Klassenbezeichnung an (z. B. 8a)!</t>
        </r>
      </text>
    </comment>
  </commentList>
</comments>
</file>

<file path=xl/sharedStrings.xml><?xml version="1.0" encoding="utf-8"?>
<sst xmlns="http://schemas.openxmlformats.org/spreadsheetml/2006/main" count="225" uniqueCount="176">
  <si>
    <t>lfd.
Nr.</t>
  </si>
  <si>
    <t>Schule:</t>
  </si>
  <si>
    <t>durchführender Bildungsträger:</t>
  </si>
  <si>
    <t>Schuljahr:</t>
  </si>
  <si>
    <t>Aktenzeichen:</t>
  </si>
  <si>
    <t>sonderpädagogischer
Förderbedarf</t>
  </si>
  <si>
    <t>ja</t>
  </si>
  <si>
    <t>nein</t>
  </si>
  <si>
    <t>Bitte auswählen!</t>
  </si>
  <si>
    <t>davon
anwesend</t>
  </si>
  <si>
    <t>im VWN abrechen-
bare Stunden</t>
  </si>
  <si>
    <t>Gesamtstunden
je Schüler/in</t>
  </si>
  <si>
    <t xml:space="preserve">maximal
</t>
  </si>
  <si>
    <t>Datum eintragen!</t>
  </si>
  <si>
    <t xml:space="preserve">Projektbezeichnung:
</t>
  </si>
  <si>
    <t>anwesend
in %</t>
  </si>
  <si>
    <t>_2018_2019</t>
  </si>
  <si>
    <t>_2019_2020</t>
  </si>
  <si>
    <t>_2020_2021</t>
  </si>
  <si>
    <t>_2021_2022</t>
  </si>
  <si>
    <t>Berufsfelderkundung</t>
  </si>
  <si>
    <t>Berufsfelderprobung</t>
  </si>
  <si>
    <t>Name, Vorname der Schülerin/
des Schülers</t>
  </si>
  <si>
    <t>Abrechnung für HHJ:</t>
  </si>
  <si>
    <r>
      <t>In diesem Auswahlfeld entscheiden Sie sich zwischen "</t>
    </r>
    <r>
      <rPr>
        <b/>
        <sz val="9"/>
        <color indexed="8"/>
        <rFont val="Arial"/>
        <family val="2"/>
      </rPr>
      <t>Berufsfelderkundung</t>
    </r>
    <r>
      <rPr>
        <sz val="9"/>
        <color theme="1"/>
        <rFont val="Arial"/>
        <family val="2"/>
      </rPr>
      <t>" und "</t>
    </r>
    <r>
      <rPr>
        <b/>
        <sz val="9"/>
        <color indexed="8"/>
        <rFont val="Arial"/>
        <family val="2"/>
      </rPr>
      <t>Berufsfelderprobung</t>
    </r>
    <r>
      <rPr>
        <sz val="9"/>
        <color theme="1"/>
        <rFont val="Arial"/>
        <family val="2"/>
      </rPr>
      <t>".</t>
    </r>
  </si>
  <si>
    <r>
      <t xml:space="preserve">In diesem Feld geben Sie das projektbezogene </t>
    </r>
    <r>
      <rPr>
        <b/>
        <sz val="9"/>
        <color indexed="8"/>
        <rFont val="Arial"/>
        <family val="2"/>
      </rPr>
      <t>Aktenzeichen</t>
    </r>
    <r>
      <rPr>
        <sz val="9"/>
        <color theme="1"/>
        <rFont val="Arial"/>
        <family val="2"/>
      </rPr>
      <t xml:space="preserve"> der GFAW an.</t>
    </r>
  </si>
  <si>
    <r>
      <t xml:space="preserve">In diesem Feld geben Sie die </t>
    </r>
    <r>
      <rPr>
        <b/>
        <sz val="9"/>
        <color indexed="8"/>
        <rFont val="Arial"/>
        <family val="2"/>
      </rPr>
      <t>Schule</t>
    </r>
    <r>
      <rPr>
        <sz val="9"/>
        <color theme="1"/>
        <rFont val="Arial"/>
        <family val="2"/>
      </rPr>
      <t xml:space="preserve"> an.</t>
    </r>
  </si>
  <si>
    <r>
      <t xml:space="preserve">In diesem Feld geben Sie das betreffende </t>
    </r>
    <r>
      <rPr>
        <b/>
        <sz val="9"/>
        <color indexed="8"/>
        <rFont val="Arial"/>
        <family val="2"/>
      </rPr>
      <t>Schuljahr</t>
    </r>
    <r>
      <rPr>
        <sz val="9"/>
        <color theme="1"/>
        <rFont val="Arial"/>
        <family val="2"/>
      </rPr>
      <t xml:space="preserve"> an.</t>
    </r>
  </si>
  <si>
    <t>Angaben zum Projekt:</t>
  </si>
  <si>
    <t>Angaben zum Teilnehmer:</t>
  </si>
  <si>
    <t>Berechnung:</t>
  </si>
  <si>
    <t>Zusätzliche Hinweise:</t>
  </si>
  <si>
    <t>Als Instrument und als Grundlage zur Nachweisführung für Standardeinheitskosten gibt es das Formular "Anwesenheits-</t>
  </si>
  <si>
    <t>Schulnummer:</t>
  </si>
  <si>
    <t>Berufsfelder auf einen Blick</t>
  </si>
  <si>
    <t>Bauwesen, Architektur, Vermessung</t>
  </si>
  <si>
    <t>2.1</t>
  </si>
  <si>
    <t>Technik, Recht und Sicherheit</t>
  </si>
  <si>
    <t>2.2</t>
  </si>
  <si>
    <t>Tourismus, Freizeit, Fremdsprachen, Dialogmarketing</t>
  </si>
  <si>
    <t>2.3</t>
  </si>
  <si>
    <t>Körperpflege, Hauswirtschaft</t>
  </si>
  <si>
    <t>Elektro</t>
  </si>
  <si>
    <t>Gesellschafts-, Geistes- und Sprachwissenschaften</t>
  </si>
  <si>
    <t>5.1</t>
  </si>
  <si>
    <t>Medizin, Psychologie, Pflege und Therapie</t>
  </si>
  <si>
    <t>5.2</t>
  </si>
  <si>
    <t>Medizintechnik, Reha, Sport und Bewegung</t>
  </si>
  <si>
    <t>Computer, Informatik, IT</t>
  </si>
  <si>
    <t>7.1</t>
  </si>
  <si>
    <t>Kunsthandwerk, Restaurierung</t>
  </si>
  <si>
    <t>7.2</t>
  </si>
  <si>
    <t>Design, Musik, Tanz, Schauspiel</t>
  </si>
  <si>
    <t>Landwirtschaft, Natur und Umwelt</t>
  </si>
  <si>
    <t>Medien</t>
  </si>
  <si>
    <t>Metall, Maschinenbau</t>
  </si>
  <si>
    <t>Naturwissenschaften und Labor</t>
  </si>
  <si>
    <t>12.1</t>
  </si>
  <si>
    <t>Keramik, Baustoffe, Bergbau</t>
  </si>
  <si>
    <t>12.2</t>
  </si>
  <si>
    <t>Holz und Papier</t>
  </si>
  <si>
    <t>12.3</t>
  </si>
  <si>
    <t>Glas, Farben, Lacke, Kunststoffe</t>
  </si>
  <si>
    <t>12.4</t>
  </si>
  <si>
    <t>Textilien, Bekleidung, Leder</t>
  </si>
  <si>
    <t>12.5</t>
  </si>
  <si>
    <t>Edelsteine, Schmuck, Musikinstrumentenbau</t>
  </si>
  <si>
    <t>12.6</t>
  </si>
  <si>
    <t>Lebensmittel, Getränke</t>
  </si>
  <si>
    <t>13.1</t>
  </si>
  <si>
    <t>Bildung und Erziehung</t>
  </si>
  <si>
    <t>13.2</t>
  </si>
  <si>
    <t>Sozialwesen, Religion</t>
  </si>
  <si>
    <t>Technik, Technologiefelder</t>
  </si>
  <si>
    <t>Verkehr, Logistik, Transport</t>
  </si>
  <si>
    <t>16.1</t>
  </si>
  <si>
    <t>Wirtschaft und Sekretariat</t>
  </si>
  <si>
    <t>16.2</t>
  </si>
  <si>
    <t>Finanzen, Marketing, Recht und Verwaltung</t>
  </si>
  <si>
    <t>Berufsfeldnummer</t>
  </si>
  <si>
    <t>1</t>
  </si>
  <si>
    <t>3</t>
  </si>
  <si>
    <t>4</t>
  </si>
  <si>
    <t>6</t>
  </si>
  <si>
    <t>8</t>
  </si>
  <si>
    <t>9</t>
  </si>
  <si>
    <t>10</t>
  </si>
  <si>
    <t>11</t>
  </si>
  <si>
    <t>14</t>
  </si>
  <si>
    <t>15</t>
  </si>
  <si>
    <t>Schul-
nummer</t>
  </si>
  <si>
    <t>abrechenbare
Teilnehmer-
stunden</t>
  </si>
  <si>
    <t>Klasse</t>
  </si>
  <si>
    <t>Ausgabenposition 1. Pauschale Ausgaben nach Teilnehmerzahl/Teilnehmerstunden</t>
  </si>
  <si>
    <t>Änderungsdokumentation</t>
  </si>
  <si>
    <t>Version</t>
  </si>
  <si>
    <t>Datum</t>
  </si>
  <si>
    <t>Beschreibung der Änderung</t>
  </si>
  <si>
    <t>V 1.0</t>
  </si>
  <si>
    <t>Ersterstellung</t>
  </si>
  <si>
    <t>Druckbereich</t>
  </si>
  <si>
    <t xml:space="preserve"> Anwesenheit</t>
  </si>
  <si>
    <r>
      <t xml:space="preserve">In diesem Feld geben Sie immer den </t>
    </r>
    <r>
      <rPr>
        <b/>
        <sz val="9"/>
        <color indexed="8"/>
        <rFont val="Arial"/>
        <family val="2"/>
      </rPr>
      <t>durchführenden Bildungsträger</t>
    </r>
    <r>
      <rPr>
        <sz val="9"/>
        <color theme="1"/>
        <rFont val="Arial"/>
        <family val="2"/>
      </rPr>
      <t xml:space="preserve"> an.</t>
    </r>
  </si>
  <si>
    <r>
      <t xml:space="preserve">In diesem Feld geben Sie die vollständige </t>
    </r>
    <r>
      <rPr>
        <b/>
        <sz val="9"/>
        <color indexed="8"/>
        <rFont val="Arial"/>
        <family val="2"/>
      </rPr>
      <t>Klassenbezeichnung</t>
    </r>
    <r>
      <rPr>
        <sz val="9"/>
        <color theme="1"/>
        <rFont val="Arial"/>
        <family val="2"/>
      </rPr>
      <t xml:space="preserve"> (z. B. 8a) an.</t>
    </r>
  </si>
  <si>
    <t>liste" von der GFAW, das zwingend zu verwenden ist. Diese ist vom Zuwendungsempfänger pro Klasse, unabhängig ob</t>
  </si>
  <si>
    <r>
      <t xml:space="preserve">In diesem Feld tragen Sie die zutreffende (fünfstellige) </t>
    </r>
    <r>
      <rPr>
        <b/>
        <sz val="9"/>
        <color indexed="8"/>
        <rFont val="Arial"/>
        <family val="2"/>
      </rPr>
      <t>Schulnummer</t>
    </r>
    <r>
      <rPr>
        <sz val="9"/>
        <color indexed="8"/>
        <rFont val="Arial"/>
        <family val="2"/>
      </rPr>
      <t xml:space="preserve"> ein.</t>
    </r>
  </si>
  <si>
    <r>
      <t xml:space="preserve">Liegt ein </t>
    </r>
    <r>
      <rPr>
        <b/>
        <sz val="9"/>
        <color indexed="8"/>
        <rFont val="Arial"/>
        <family val="2"/>
      </rPr>
      <t>sonderpädagogischer Förderbedarf</t>
    </r>
    <r>
      <rPr>
        <sz val="9"/>
        <color theme="1"/>
        <rFont val="Arial"/>
        <family val="2"/>
      </rPr>
      <t xml:space="preserve"> vor?
</t>
    </r>
    <r>
      <rPr>
        <i/>
        <sz val="8"/>
        <color indexed="30"/>
        <rFont val="Arial"/>
        <family val="2"/>
      </rPr>
      <t>Hinweis: Bitte ankreuzen! Es handelt sich nicht um erhöhten Förderbedarf, sondern um einen gemäß Gutachten bestätigten sonderpädagogischen Förderbedarf.</t>
    </r>
  </si>
  <si>
    <r>
      <t xml:space="preserve">In diesem Feld geben Sie die </t>
    </r>
    <r>
      <rPr>
        <b/>
        <sz val="9"/>
        <color indexed="8"/>
        <rFont val="Arial"/>
        <family val="2"/>
      </rPr>
      <t xml:space="preserve">Anzahl der Stunden pro Tag </t>
    </r>
    <r>
      <rPr>
        <sz val="9"/>
        <color theme="1"/>
        <rFont val="Arial"/>
        <family val="2"/>
      </rPr>
      <t xml:space="preserve">an.
</t>
    </r>
    <r>
      <rPr>
        <i/>
        <sz val="8"/>
        <color indexed="30"/>
        <rFont val="Arial"/>
        <family val="2"/>
      </rPr>
      <t xml:space="preserve">Hinweis: Bitte tragen Sie nur ganze Zahlen ein! </t>
    </r>
  </si>
  <si>
    <r>
      <t xml:space="preserve">In diesen Feldern geben Sie das jeweilige </t>
    </r>
    <r>
      <rPr>
        <b/>
        <sz val="9"/>
        <color indexed="8"/>
        <rFont val="Arial"/>
        <family val="2"/>
      </rPr>
      <t>Datum</t>
    </r>
    <r>
      <rPr>
        <sz val="9"/>
        <color theme="1"/>
        <rFont val="Arial"/>
        <family val="2"/>
      </rPr>
      <t xml:space="preserve"> des Praxistages an.
</t>
    </r>
    <r>
      <rPr>
        <i/>
        <sz val="8"/>
        <color indexed="30"/>
        <rFont val="Arial"/>
        <family val="2"/>
      </rPr>
      <t>Hinweis: Bitte nehmen Sie die Datumseingabe im Format "TT.MM.JJJJ" vor. Für den Fall, dass die Fehlermeldung "#WERT!" in den Berechnungsfeldern angezeigt wird, ist zunächst die Datumseingabe zu kontrollieren.</t>
    </r>
  </si>
  <si>
    <t>Ausfüllhinweise</t>
  </si>
  <si>
    <t>die Maßnahmen beim Bildungsträger oder im Unternehmen stattfindet, zu führen. Im Folgenden werden die einzelnen</t>
  </si>
  <si>
    <t xml:space="preserve">gelb unterlegten Felder erläutert, in denen vom Zuwendungsempfänger Daten einzutragen sind. </t>
  </si>
  <si>
    <t>ges.</t>
  </si>
  <si>
    <t>"a"</t>
  </si>
  <si>
    <t>"a" zu ges</t>
  </si>
  <si>
    <t>Bezeichnung</t>
  </si>
  <si>
    <r>
      <t xml:space="preserve">In diesem Feld geben Sie die </t>
    </r>
    <r>
      <rPr>
        <b/>
        <sz val="9"/>
        <color indexed="8"/>
        <rFont val="Arial"/>
        <family val="2"/>
      </rPr>
      <t>Projektbezeichnung</t>
    </r>
    <r>
      <rPr>
        <sz val="9"/>
        <color theme="1"/>
        <rFont val="Arial"/>
        <family val="2"/>
      </rPr>
      <t xml:space="preserve"> an.
</t>
    </r>
    <r>
      <rPr>
        <i/>
        <sz val="8"/>
        <color indexed="30"/>
        <rFont val="Arial"/>
        <family val="2"/>
      </rPr>
      <t>Hinweis: Um den Bezug zur im Konzeptauswahlverfahren ausgewählten Maßnahme eindeutig herstellen zu können, ist die Projektbezeichnung einheitlich zu verwenden. Bitte geben Sie die Projektbezeichnung daher folgendermaßen an: "Praxisnahe Berufsorientierung in dem Schuljahr ... in der Gebietskörperschaft Landkreis …/Stadt …".</t>
    </r>
  </si>
  <si>
    <r>
      <t xml:space="preserve">Die </t>
    </r>
    <r>
      <rPr>
        <b/>
        <sz val="9"/>
        <color indexed="8"/>
        <rFont val="Arial"/>
        <family val="2"/>
      </rPr>
      <t>Gesamtstunden je Schülerin/Schüler</t>
    </r>
    <r>
      <rPr>
        <sz val="9"/>
        <color theme="1"/>
        <rFont val="Arial"/>
        <family val="2"/>
      </rPr>
      <t xml:space="preserve"> im HHJ werden berechnet.
</t>
    </r>
    <r>
      <rPr>
        <i/>
        <sz val="8"/>
        <color indexed="30"/>
        <rFont val="Arial"/>
        <family val="2"/>
      </rPr>
      <t>Die Spalte »maximal« enthält alle Stunden, die für die Schülerin/den Schüler geplant waren.
Die Spalte »davon anwesend« summiert alle Stunden, bei denen die Schülerin/der Schüle tatsächlich anwesend war (»a«).
Die Spalte »anwesend in %« berechnet den Prozentsatz der anwesenden zu den Gesamtstunden und bildet die Grundlage 
für die im VWN abrechenbaren Stunden.</t>
    </r>
  </si>
  <si>
    <t>Aus dem Tabellenblatt "Kopierhilfe VWN" können Sie im Anschluss die Daten der Anwesenheitsliste in drei Schritten in</t>
  </si>
  <si>
    <t>den VWN der Schulförderrichtlinie - Berufsorientierung, »Übersicht TN-StEK« übernehmen. Bitte beachten Sie, dass Sie</t>
  </si>
  <si>
    <r>
      <t xml:space="preserve">nur die </t>
    </r>
    <r>
      <rPr>
        <b/>
        <sz val="9"/>
        <color theme="1"/>
        <rFont val="Arial"/>
        <family val="2"/>
      </rPr>
      <t>WERTE</t>
    </r>
    <r>
      <rPr>
        <sz val="9"/>
        <color theme="1"/>
        <rFont val="Arial"/>
        <family val="2"/>
      </rPr>
      <t xml:space="preserve"> einfügen und nicht die komplette Formatierung.</t>
    </r>
  </si>
  <si>
    <t>Name</t>
  </si>
  <si>
    <t>Vorname</t>
  </si>
  <si>
    <t>Summe</t>
  </si>
  <si>
    <r>
      <rPr>
        <sz val="9"/>
        <rFont val="Arial"/>
        <family val="2"/>
      </rPr>
      <t xml:space="preserve">In diesem Feld werden </t>
    </r>
    <r>
      <rPr>
        <b/>
        <sz val="9"/>
        <rFont val="Arial"/>
        <family val="2"/>
      </rPr>
      <t>Name, Vorname der Schülerin/des Schülers</t>
    </r>
    <r>
      <rPr>
        <sz val="9"/>
        <rFont val="Arial"/>
        <family val="2"/>
      </rPr>
      <t xml:space="preserve"> automatisch aus der »Kopierhilfe TN-Daten« 
übernommen.
</t>
    </r>
    <r>
      <rPr>
        <i/>
        <sz val="8"/>
        <color rgb="FF0070C0"/>
        <rFont val="Arial"/>
        <family val="2"/>
      </rPr>
      <t>Aus diesem Grund befüllen Sie im ersten Schritt das Excel-Formular aus dem Monitoringportal und kopieren dann 
klassenweise die Namen und Vornamen in das Tabellenblatt »Kopierhilfe TN-Daten«. Jetzt werden diese Daten auto-
matisch sowohl in die »Anwesenheitsliste« als auch in die »Kopierhilfe VWN« übertragen. Die Eingabe des Namen 
und Vornamen in die »Anwesenheitsliste« ist somit nicht mehr notwendig.
Sollte eine Schülerin/ein Schüler im Excel-Formular des Monitoringportals vergessen worden sein, kann die Eingabe 
auch noch manuell im Tabellenblatt »Kopierhilfe TN-Daten« erfolgen.</t>
    </r>
  </si>
  <si>
    <t>2.2.1 Berufsorientierung Ausbildung</t>
  </si>
  <si>
    <t>2.2.2 Berufsorientierung MINT</t>
  </si>
  <si>
    <t>Fördergegenstand:</t>
  </si>
  <si>
    <t>Stunden/Tag</t>
  </si>
  <si>
    <t>Erteilung TN-Bestätigung</t>
  </si>
  <si>
    <t>Erteilung Zertifikat</t>
  </si>
  <si>
    <t>Schulnummer</t>
  </si>
  <si>
    <t>TN-Bestätigung</t>
  </si>
  <si>
    <t>Zertifikat</t>
  </si>
  <si>
    <t xml:space="preserve">  a - anwesend   |   e - entschuldigtes Fehlen   |   u - vom Zuwendungsempfänger zu vertretendes Fehlen</t>
  </si>
  <si>
    <t>Klassenbezeichnung:</t>
  </si>
  <si>
    <t>Stunden pro Tag:</t>
  </si>
  <si>
    <t>Anzahl Kurstage:</t>
  </si>
  <si>
    <t>Klassenstufe:</t>
  </si>
  <si>
    <r>
      <t xml:space="preserve">In diesem Feld geben Sie das </t>
    </r>
    <r>
      <rPr>
        <b/>
        <sz val="9"/>
        <color indexed="8"/>
        <rFont val="Arial"/>
        <family val="2"/>
      </rPr>
      <t>Haushaltsjahr</t>
    </r>
    <r>
      <rPr>
        <sz val="9"/>
        <color theme="1"/>
        <rFont val="Arial"/>
        <family val="2"/>
      </rPr>
      <t xml:space="preserve"> an, für das abgerechnet werden soll. In Abhängigkeit vom Feld 10. (Schuljahr) können Sie das Haushaltsjahr auswählen!</t>
    </r>
  </si>
  <si>
    <r>
      <t xml:space="preserve">In diesen Feldern ist je Schülerin/Schüler und Praxistag die </t>
    </r>
    <r>
      <rPr>
        <b/>
        <sz val="9"/>
        <color indexed="8"/>
        <rFont val="Arial"/>
        <family val="2"/>
      </rPr>
      <t>Anwesenheit</t>
    </r>
    <r>
      <rPr>
        <sz val="9"/>
        <color theme="1"/>
        <rFont val="Arial"/>
        <family val="2"/>
      </rPr>
      <t xml:space="preserve"> folgendermaßen zu erfassen:
»</t>
    </r>
    <r>
      <rPr>
        <b/>
        <sz val="9"/>
        <color indexed="8"/>
        <rFont val="Arial"/>
        <family val="2"/>
      </rPr>
      <t>a</t>
    </r>
    <r>
      <rPr>
        <sz val="9"/>
        <color theme="1"/>
        <rFont val="Arial"/>
        <family val="2"/>
      </rPr>
      <t>« anwesend (grün)
»</t>
    </r>
    <r>
      <rPr>
        <b/>
        <sz val="9"/>
        <color indexed="8"/>
        <rFont val="Arial"/>
        <family val="2"/>
      </rPr>
      <t>e</t>
    </r>
    <r>
      <rPr>
        <sz val="9"/>
        <color theme="1"/>
        <rFont val="Arial"/>
        <family val="2"/>
      </rPr>
      <t>« entschuldigtes Fehlen (schwarz)
»</t>
    </r>
    <r>
      <rPr>
        <b/>
        <sz val="9"/>
        <color indexed="8"/>
        <rFont val="Arial"/>
        <family val="2"/>
      </rPr>
      <t>u</t>
    </r>
    <r>
      <rPr>
        <sz val="9"/>
        <color theme="1"/>
        <rFont val="Arial"/>
        <family val="2"/>
      </rPr>
      <t>« vom Zuwendungsempfänger zu vertretendes Fehlen</t>
    </r>
    <r>
      <rPr>
        <sz val="8"/>
        <color indexed="10"/>
        <rFont val="Arial"/>
        <family val="2"/>
      </rPr>
      <t xml:space="preserve">
</t>
    </r>
    <r>
      <rPr>
        <i/>
        <sz val="8"/>
        <color indexed="30"/>
        <rFont val="Arial"/>
        <family val="2"/>
      </rPr>
      <t>Die Schriftfarbe verändert sich automatisch in die angegebenen Farben.
Hinweis: Erfassen Sie zwingend die Abwesenheiten (»e« bzw. »u«), da diese Tage ansonsten bei der Betrachtung
»anwesend in %« (Punkt 16) nicht berücksichtigt werden.</t>
    </r>
  </si>
  <si>
    <t>"e"</t>
  </si>
  <si>
    <t>Gesamtstunden:</t>
  </si>
  <si>
    <t xml:space="preserve">  Bitte die Berufsfeldnummer gemäß Katalog eintragen bzw. auswählen!</t>
  </si>
  <si>
    <t xml:space="preserve">  Bitte die Stunden pro Tag angeben!</t>
  </si>
  <si>
    <t>Dauer schülerbezogener Kurs:</t>
  </si>
  <si>
    <r>
      <t xml:space="preserve">In diesem Feld geben Sie die </t>
    </r>
    <r>
      <rPr>
        <b/>
        <sz val="9"/>
        <color indexed="8"/>
        <rFont val="Arial"/>
        <family val="2"/>
      </rPr>
      <t xml:space="preserve">Anzahl der Kurstage </t>
    </r>
    <r>
      <rPr>
        <sz val="9"/>
        <color theme="1"/>
        <rFont val="Arial"/>
        <family val="2"/>
      </rPr>
      <t xml:space="preserve">an.
</t>
    </r>
    <r>
      <rPr>
        <i/>
        <sz val="8"/>
        <color indexed="30"/>
        <rFont val="Arial"/>
        <family val="2"/>
      </rPr>
      <t xml:space="preserve">Hinweis: Bitte tragen Sie nur ganze Zahlen ein! </t>
    </r>
  </si>
  <si>
    <r>
      <t xml:space="preserve">In diesem Feld wählen Sie die entsprechende </t>
    </r>
    <r>
      <rPr>
        <b/>
        <sz val="9"/>
        <color theme="1"/>
        <rFont val="Arial"/>
        <family val="2"/>
      </rPr>
      <t>Klassenstufe</t>
    </r>
    <r>
      <rPr>
        <sz val="9"/>
        <color theme="1"/>
        <rFont val="Arial"/>
        <family val="2"/>
      </rPr>
      <t xml:space="preserve"> aus.</t>
    </r>
  </si>
  <si>
    <r>
      <t xml:space="preserve">In diesem Feld wählen Sie das entsprechende </t>
    </r>
    <r>
      <rPr>
        <b/>
        <sz val="9"/>
        <color theme="1"/>
        <rFont val="Arial"/>
        <family val="2"/>
      </rPr>
      <t>Berufsfeld</t>
    </r>
    <r>
      <rPr>
        <sz val="9"/>
        <color theme="1"/>
        <rFont val="Arial"/>
        <family val="2"/>
      </rPr>
      <t xml:space="preserve"> aus.
</t>
    </r>
    <r>
      <rPr>
        <i/>
        <sz val="8"/>
        <color indexed="30"/>
        <rFont val="Arial"/>
        <family val="2"/>
      </rPr>
      <t>Hinweis: Als Hilfe dient Ihnen das Tabellenblatt »Berufsfelder«. Das Berufsfeld ist auch bei »e« und »u« zu füllen.</t>
    </r>
  </si>
  <si>
    <r>
      <t xml:space="preserve">In diesem Feld erfassen Sie die tatsächlichen </t>
    </r>
    <r>
      <rPr>
        <b/>
        <sz val="9"/>
        <color theme="1"/>
        <rFont val="Arial"/>
        <family val="2"/>
      </rPr>
      <t>Stunden pro Tag</t>
    </r>
    <r>
      <rPr>
        <sz val="9"/>
        <color theme="1"/>
        <rFont val="Arial"/>
        <family val="2"/>
      </rPr>
      <t xml:space="preserve"> für die Anwesenheit oder Fehlzeit. Fehlzeiten sind Zeiten für entschuldigtes Fehlen oder vom Zuwendungsempfänger zu vertretendes Fehlen.
</t>
    </r>
    <r>
      <rPr>
        <i/>
        <sz val="8"/>
        <color rgb="FF0070C0"/>
        <rFont val="Arial"/>
        <family val="2"/>
      </rPr>
      <t>Hinweis: Sollte eine Schülerin/ein Schüler nicht den vollen Tag anwesend (»a«) sein, so erfassen Sie diesen Tag zweimal. Einmal mit den Stunden für die Anwesenheit und einmal mit den Stunden der Fehlzeiten.</t>
    </r>
  </si>
  <si>
    <t>Weitere Angaben zum Projekt:</t>
  </si>
  <si>
    <t>Werkstufe</t>
  </si>
  <si>
    <t>FG_2.2.1</t>
  </si>
  <si>
    <t>FG_2.2.2</t>
  </si>
  <si>
    <t>FG_Bitte_auswählen</t>
  </si>
  <si>
    <t>a</t>
  </si>
  <si>
    <t>e</t>
  </si>
  <si>
    <t>u</t>
  </si>
  <si>
    <t>Ergebnis</t>
  </si>
  <si>
    <t>Summe der Stunden</t>
  </si>
  <si>
    <t>zu viel = 1</t>
  </si>
  <si>
    <t>zu wenig = 1</t>
  </si>
  <si>
    <t>lfd. Nr.</t>
  </si>
  <si>
    <r>
      <rPr>
        <u/>
        <sz val="9"/>
        <color rgb="FFFF0000"/>
        <rFont val="Arial"/>
        <family val="2"/>
      </rPr>
      <t>Diese Angabe soll Ihnen lediglich als Hinweis/Hilfestellung dienen!</t>
    </r>
    <r>
      <rPr>
        <sz val="9"/>
        <color theme="1"/>
        <rFont val="Arial"/>
        <family val="2"/>
      </rPr>
      <t xml:space="preserve">
Je nach Kombination aus Schulnummer und Klassenstufe erfolgt hier die Kennzeichnung, ob der Schülerin/dem Schüler eine TN-Bestätigung oder ein </t>
    </r>
    <r>
      <rPr>
        <b/>
        <sz val="9"/>
        <color theme="1"/>
        <rFont val="Arial"/>
        <family val="2"/>
      </rPr>
      <t>Zertifikat</t>
    </r>
    <r>
      <rPr>
        <sz val="9"/>
        <color theme="1"/>
        <rFont val="Arial"/>
        <family val="2"/>
      </rPr>
      <t xml:space="preserve"> auszuhändigen ist.
</t>
    </r>
    <r>
      <rPr>
        <i/>
        <sz val="8"/>
        <color rgb="FF0070C0"/>
        <rFont val="Arial"/>
        <family val="2"/>
      </rPr>
      <t>Hinweis: Die Kennzeichnung erfolgt nur für Regelschulen (Schulnummern beginnend mit 2…) und Gymnasien (Schulnummern beginnend mit 5…).</t>
    </r>
  </si>
  <si>
    <t>für Kopierhilfe VWN</t>
  </si>
  <si>
    <r>
      <t xml:space="preserve">Die </t>
    </r>
    <r>
      <rPr>
        <b/>
        <sz val="9"/>
        <color theme="1"/>
        <rFont val="Arial"/>
        <family val="2"/>
      </rPr>
      <t>Dauer des schülerbezogenen Kurses</t>
    </r>
    <r>
      <rPr>
        <sz val="9"/>
        <color theme="1"/>
        <rFont val="Arial"/>
        <family val="2"/>
      </rPr>
      <t xml:space="preserve"> berechnet sich aus der Anzahl der Kurstage (Feld 8) und 
den Stunden pro Tag (Feld 9).
</t>
    </r>
    <r>
      <rPr>
        <i/>
        <sz val="8"/>
        <color rgb="FF0070C0"/>
        <rFont val="Arial"/>
        <family val="2"/>
      </rPr>
      <t>Hinweis: Der Umfang eines schülerbezogenen Kurses entspricht der Definition aus den Erläuterungen zur Richtlinie.
Ein Teilnehmender kann im Schuljahr nicht mehrere Kurse besuchen. Absolviert der Teilnehmende seinen Kurs bei mehreren Verbundpartnern sind diese Stunden zu summieren. Diese zusammengefassten Stunden müssen dann der Dauer des schülerbezogenen Kurses entsprechen.</t>
    </r>
  </si>
  <si>
    <t>fehlendes Berufsfeld</t>
  </si>
  <si>
    <r>
      <t xml:space="preserve">Bitte fügen Sie diese Spalten in den dargestellten </t>
    </r>
    <r>
      <rPr>
        <b/>
        <u/>
        <sz val="9"/>
        <rFont val="Arial"/>
        <family val="2"/>
      </rPr>
      <t>drei</t>
    </r>
    <r>
      <rPr>
        <sz val="9"/>
        <rFont val="Arial"/>
        <family val="2"/>
      </rPr>
      <t xml:space="preserve"> Blöcken in den aktuellen VWN für die Schulförderung - Berufsorientierung, »Übersicht TN-StEK« ein. 
Sie können diese Angaben auch kopieren. Bitte beachten Sie, dass Sie nur die </t>
    </r>
    <r>
      <rPr>
        <b/>
        <sz val="9"/>
        <rFont val="Arial"/>
        <family val="2"/>
      </rPr>
      <t>WERTE</t>
    </r>
    <r>
      <rPr>
        <sz val="9"/>
        <rFont val="Arial"/>
        <family val="2"/>
      </rPr>
      <t xml:space="preserve"> einfügen und nicht die komplette Formatierung.</t>
    </r>
  </si>
  <si>
    <t>Anwesenheitsliste für die Berufliche Orientierung von Schülerinnen und Schülern (Schulförderrichtlinie, 2.2.2 MINT)</t>
  </si>
  <si>
    <t>Jede/r Schüler/in kann nur einen Kurs pro Schuljahr besuchen!</t>
  </si>
  <si>
    <t xml:space="preserve">  Bitte zwischen BO (herkömmliche Berufsfelderkundung oder -erprobung) oder SSQ (Studiumsorientierte Sequenz) wählen!</t>
  </si>
  <si>
    <t xml:space="preserve"> Art der BO</t>
  </si>
  <si>
    <t>fehlende Art</t>
  </si>
  <si>
    <r>
      <t xml:space="preserve">In diesem Feld erfassen Sie die </t>
    </r>
    <r>
      <rPr>
        <b/>
        <sz val="9"/>
        <color theme="1"/>
        <rFont val="Arial"/>
        <family val="2"/>
      </rPr>
      <t xml:space="preserve">Art der Berufsorientierung.
</t>
    </r>
    <r>
      <rPr>
        <b/>
        <i/>
        <sz val="8"/>
        <color rgb="FF0070C0"/>
        <rFont val="Arial"/>
        <family val="2"/>
      </rPr>
      <t>Hinweis: H</t>
    </r>
    <r>
      <rPr>
        <i/>
        <sz val="8"/>
        <color rgb="FF0070C0"/>
        <rFont val="Arial"/>
        <family val="2"/>
      </rPr>
      <t>andelt es sich um die herkömmliche Berufsorientierung im Sinne von Erkundung bzw. Erprobung dann wählen Sie BO. Handelt es sich um Studiumsorientierte Sequenz dann wählen Sie SSQ.</t>
    </r>
  </si>
  <si>
    <r>
      <rPr>
        <b/>
        <sz val="9"/>
        <color theme="1"/>
        <rFont val="Arial"/>
        <family val="2"/>
      </rPr>
      <t xml:space="preserve">Hinweis zu Punkt 6 - 8: </t>
    </r>
    <r>
      <rPr>
        <sz val="9"/>
        <color theme="1"/>
        <rFont val="Arial"/>
        <family val="2"/>
      </rPr>
      <t xml:space="preserve">
Hat eine Schülerin/ein Schüler einer Klasse einen anderen Stundenbedarf (schülerbezogener Kurs) als die übrigen Teilnehmenden, so ist diese/dieser auf einer gesonderten Liste zu erfassen.</t>
    </r>
  </si>
  <si>
    <r>
      <t xml:space="preserve">Die </t>
    </r>
    <r>
      <rPr>
        <b/>
        <sz val="9"/>
        <color indexed="8"/>
        <rFont val="Arial"/>
        <family val="2"/>
      </rPr>
      <t>im VWN abrechenbaren Stunden</t>
    </r>
    <r>
      <rPr>
        <sz val="9"/>
        <color theme="1"/>
        <rFont val="Arial"/>
        <family val="2"/>
      </rPr>
      <t xml:space="preserve"> werden automatisch berechnet.
</t>
    </r>
    <r>
      <rPr>
        <i/>
        <sz val="8"/>
        <color indexed="30"/>
        <rFont val="Arial"/>
        <family val="2"/>
      </rPr>
      <t xml:space="preserve">Hinweis (gemäß Richtlinie): Zur Abrechnung gelangen die Standardeinheitskosten je Stunde für Schülerinnen und Schüler, die nachweislich an der Maßnahme teilgenommen haben. Abrechnungsfähig sind außerdem Abwesenheiten von Schülerinnen und Schülern (z. B. Krankheit), für die der Zuwendungsempfänger </t>
    </r>
    <r>
      <rPr>
        <b/>
        <i/>
        <sz val="8"/>
        <color indexed="30"/>
        <rFont val="Arial"/>
        <family val="2"/>
      </rPr>
      <t>nicht verantwortlich</t>
    </r>
    <r>
      <rPr>
        <i/>
        <sz val="8"/>
        <color indexed="30"/>
        <rFont val="Arial"/>
        <family val="2"/>
      </rPr>
      <t xml:space="preserve"> ist und wenn deren Gesamtteilnahme im Haushaltsjahr mindestens 60% des vorgesehenen Zeitumfangs betrug.
</t>
    </r>
    <r>
      <rPr>
        <b/>
        <i/>
        <sz val="8"/>
        <color rgb="FFFF0000"/>
        <rFont val="Arial"/>
        <family val="2"/>
      </rPr>
      <t>Sollten keine "im VWN abrechenbaren Stunden" ausgewiesen werden, kontrollieren Sie bitte, ob sie für den 
Teilnehmenden die Angaben in den Feldern 17-20 vollständig erfasst haben.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</si>
</sst>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_-* #,##0.00\ [$€-1]_-;\-* #,##0.00\ [$€-1]_-;_-* &quot;-&quot;??\ [$€-1]_-"/>
    <numFmt numFmtId="166" formatCode="00000"/>
    <numFmt numFmtId="167" formatCode=";;;&quot;X&quot;"/>
    <numFmt numFmtId="168" formatCode="#,##0;;"/>
    <numFmt numFmtId="169" formatCode="General;;"/>
  </numFmts>
  <fonts count="31" x14ac:knownFonts="1">
    <font>
      <sz val="9"/>
      <color theme="1"/>
      <name val="Arial"/>
      <family val="2"/>
    </font>
    <font>
      <sz val="9"/>
      <color indexed="8"/>
      <name val="Arial"/>
      <family val="2"/>
    </font>
    <font>
      <sz val="10"/>
      <name val="Arial"/>
      <family val="2"/>
    </font>
    <font>
      <sz val="9"/>
      <name val="Arial"/>
      <family val="2"/>
    </font>
    <font>
      <i/>
      <sz val="8"/>
      <name val="Arial"/>
      <family val="2"/>
    </font>
    <font>
      <sz val="8"/>
      <name val="Arial"/>
      <family val="2"/>
    </font>
    <font>
      <sz val="12"/>
      <color indexed="8"/>
      <name val="Arial"/>
      <family val="2"/>
    </font>
    <font>
      <sz val="12"/>
      <color indexed="9"/>
      <name val="Arial"/>
      <family val="2"/>
    </font>
    <font>
      <b/>
      <sz val="12"/>
      <name val="Arial"/>
      <family val="2"/>
    </font>
    <font>
      <sz val="7"/>
      <name val="Arial"/>
      <family val="2"/>
    </font>
    <font>
      <b/>
      <sz val="9"/>
      <name val="Arial"/>
      <family val="2"/>
    </font>
    <font>
      <i/>
      <sz val="9"/>
      <name val="Arial"/>
      <family val="2"/>
    </font>
    <font>
      <sz val="9"/>
      <color indexed="81"/>
      <name val="Arial"/>
      <family val="2"/>
    </font>
    <font>
      <b/>
      <sz val="9"/>
      <color indexed="8"/>
      <name val="Arial"/>
      <family val="2"/>
    </font>
    <font>
      <sz val="9"/>
      <name val="Arial"/>
      <family val="2"/>
    </font>
    <font>
      <b/>
      <sz val="20"/>
      <name val="Arial"/>
      <family val="2"/>
    </font>
    <font>
      <i/>
      <sz val="8"/>
      <color indexed="30"/>
      <name val="Arial"/>
      <family val="2"/>
    </font>
    <font>
      <sz val="8"/>
      <color indexed="10"/>
      <name val="Arial"/>
      <family val="2"/>
    </font>
    <font>
      <b/>
      <sz val="9"/>
      <color theme="1"/>
      <name val="Arial"/>
      <family val="2"/>
    </font>
    <font>
      <sz val="11"/>
      <color theme="1"/>
      <name val="Arial"/>
      <family val="2"/>
    </font>
    <font>
      <b/>
      <u/>
      <sz val="11"/>
      <color theme="1"/>
      <name val="Arial"/>
      <family val="2"/>
    </font>
    <font>
      <sz val="12"/>
      <color theme="1"/>
      <name val="Arial"/>
      <family val="2"/>
    </font>
    <font>
      <i/>
      <sz val="8"/>
      <color theme="1"/>
      <name val="Arial"/>
      <family val="2"/>
    </font>
    <font>
      <b/>
      <sz val="12"/>
      <color theme="1"/>
      <name val="Arial"/>
      <family val="2"/>
    </font>
    <font>
      <i/>
      <sz val="8"/>
      <color rgb="FF0070C0"/>
      <name val="Arial"/>
      <family val="2"/>
    </font>
    <font>
      <b/>
      <i/>
      <sz val="8"/>
      <color indexed="30"/>
      <name val="Arial"/>
      <family val="2"/>
    </font>
    <font>
      <b/>
      <u/>
      <sz val="9"/>
      <name val="Arial"/>
      <family val="2"/>
    </font>
    <font>
      <b/>
      <i/>
      <sz val="9"/>
      <color rgb="FF0070C0"/>
      <name val="Arial"/>
      <family val="2"/>
    </font>
    <font>
      <b/>
      <i/>
      <sz val="8"/>
      <color rgb="FF0070C0"/>
      <name val="Arial"/>
      <family val="2"/>
    </font>
    <font>
      <u/>
      <sz val="9"/>
      <color rgb="FFFF0000"/>
      <name val="Arial"/>
      <family val="2"/>
    </font>
    <font>
      <b/>
      <i/>
      <sz val="8"/>
      <color rgb="FFFF0000"/>
      <name val="Arial"/>
      <family val="2"/>
    </font>
  </fonts>
  <fills count="25">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9"/>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rgb="FF0070C0"/>
        <bgColor indexed="64"/>
      </patternFill>
    </fill>
    <fill>
      <patternFill patternType="solid">
        <fgColor rgb="FFFCD5B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7" tint="0.59999389629810485"/>
        <bgColor indexed="64"/>
      </patternFill>
    </fill>
  </fills>
  <borders count="96">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theme="0" tint="-0.499984740745262"/>
      </bottom>
      <diagonal/>
    </border>
    <border>
      <left/>
      <right/>
      <top style="double">
        <color theme="0" tint="-0.499984740745262"/>
      </top>
      <bottom/>
      <diagonal/>
    </border>
    <border>
      <left/>
      <right style="thin">
        <color indexed="64"/>
      </right>
      <top/>
      <bottom style="double">
        <color indexed="64"/>
      </bottom>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double">
        <color indexed="64"/>
      </right>
      <top style="hair">
        <color indexed="64"/>
      </top>
      <bottom/>
      <diagonal/>
    </border>
    <border>
      <left style="hair">
        <color indexed="64"/>
      </left>
      <right style="double">
        <color indexed="64"/>
      </right>
      <top style="hair">
        <color indexed="64"/>
      </top>
      <bottom/>
      <diagonal/>
    </border>
    <border>
      <left style="thin">
        <color indexed="64"/>
      </left>
      <right style="hair">
        <color indexed="64"/>
      </right>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thin">
        <color indexed="64"/>
      </left>
      <right/>
      <top style="double">
        <color indexed="64"/>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24">
    <xf numFmtId="0" fontId="0" fillId="0" borderId="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165" fontId="3" fillId="0" borderId="0" applyFont="0" applyFill="0" applyBorder="0" applyAlignment="0" applyProtection="0"/>
    <xf numFmtId="0" fontId="2" fillId="0" borderId="0"/>
    <xf numFmtId="0" fontId="3" fillId="0" borderId="0"/>
    <xf numFmtId="0" fontId="14" fillId="0" borderId="0"/>
    <xf numFmtId="0" fontId="3" fillId="0" borderId="0"/>
  </cellStyleXfs>
  <cellXfs count="436">
    <xf numFmtId="0" fontId="0" fillId="0" borderId="0" xfId="0"/>
    <xf numFmtId="0" fontId="3" fillId="0" borderId="0" xfId="0" applyFont="1" applyAlignment="1" applyProtection="1">
      <alignment vertical="center"/>
      <protection hidden="1"/>
    </xf>
    <xf numFmtId="0" fontId="3" fillId="0" borderId="1"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20" applyFont="1" applyBorder="1" applyAlignment="1" applyProtection="1">
      <alignment vertical="center"/>
      <protection hidden="1"/>
    </xf>
    <xf numFmtId="0" fontId="3" fillId="0" borderId="0" xfId="20" applyFont="1" applyAlignment="1" applyProtection="1">
      <alignment vertical="center"/>
      <protection hidden="1"/>
    </xf>
    <xf numFmtId="0" fontId="3" fillId="0" borderId="4" xfId="0" applyFont="1" applyBorder="1" applyAlignment="1" applyProtection="1">
      <alignment vertical="center"/>
      <protection hidden="1"/>
    </xf>
    <xf numFmtId="0" fontId="3" fillId="0" borderId="5"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10"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8" fillId="0" borderId="0" xfId="0" applyFont="1" applyAlignment="1" applyProtection="1">
      <alignment vertical="center"/>
      <protection hidden="1"/>
    </xf>
    <xf numFmtId="0" fontId="9" fillId="10" borderId="8" xfId="20" applyFont="1" applyFill="1" applyBorder="1" applyAlignment="1" applyProtection="1">
      <alignment horizontal="center" vertical="center"/>
      <protection hidden="1"/>
    </xf>
    <xf numFmtId="0" fontId="9" fillId="10" borderId="9" xfId="20" applyFont="1" applyFill="1" applyBorder="1" applyAlignment="1" applyProtection="1">
      <alignment horizontal="center" vertical="center"/>
      <protection hidden="1"/>
    </xf>
    <xf numFmtId="0" fontId="9" fillId="10" borderId="10" xfId="20" applyFont="1" applyFill="1" applyBorder="1" applyAlignment="1" applyProtection="1">
      <alignment horizontal="center" vertical="center"/>
      <protection hidden="1"/>
    </xf>
    <xf numFmtId="0" fontId="3" fillId="0" borderId="0" xfId="20" applyFont="1" applyBorder="1" applyAlignment="1" applyProtection="1">
      <alignment horizontal="left" vertical="center" wrapText="1" indent="2"/>
      <protection hidden="1"/>
    </xf>
    <xf numFmtId="0" fontId="3" fillId="0" borderId="11" xfId="0" applyFont="1" applyBorder="1" applyAlignment="1" applyProtection="1">
      <alignment horizontal="left" vertical="center" indent="1"/>
      <protection hidden="1"/>
    </xf>
    <xf numFmtId="0" fontId="3" fillId="0" borderId="12" xfId="20" applyFont="1" applyBorder="1" applyAlignment="1" applyProtection="1">
      <alignment vertical="center"/>
      <protection hidden="1"/>
    </xf>
    <xf numFmtId="0" fontId="3" fillId="0" borderId="13" xfId="0" applyFont="1" applyBorder="1" applyAlignment="1" applyProtection="1">
      <alignment vertical="center"/>
      <protection hidden="1"/>
    </xf>
    <xf numFmtId="0" fontId="3" fillId="0" borderId="11" xfId="20" applyFont="1" applyBorder="1" applyAlignment="1" applyProtection="1">
      <alignment horizontal="left" vertical="center" indent="1"/>
      <protection hidden="1"/>
    </xf>
    <xf numFmtId="49" fontId="3" fillId="0" borderId="11" xfId="0" applyNumberFormat="1" applyFont="1" applyFill="1" applyBorder="1" applyAlignment="1" applyProtection="1">
      <alignment horizontal="left" vertical="center" indent="1"/>
      <protection hidden="1"/>
    </xf>
    <xf numFmtId="0" fontId="3" fillId="0" borderId="12" xfId="0" applyFont="1" applyBorder="1" applyAlignment="1" applyProtection="1">
      <alignment horizontal="center" vertical="center" wrapText="1"/>
      <protection hidden="1"/>
    </xf>
    <xf numFmtId="0" fontId="3" fillId="0" borderId="12" xfId="0" applyFont="1" applyBorder="1" applyAlignment="1" applyProtection="1">
      <alignment vertical="center"/>
      <protection hidden="1"/>
    </xf>
    <xf numFmtId="3" fontId="3" fillId="0" borderId="11" xfId="0" applyNumberFormat="1" applyFont="1" applyFill="1" applyBorder="1" applyAlignment="1" applyProtection="1">
      <alignment horizontal="left" vertical="center" indent="1"/>
      <protection hidden="1"/>
    </xf>
    <xf numFmtId="3" fontId="3" fillId="0" borderId="12" xfId="0" applyNumberFormat="1" applyFont="1" applyFill="1" applyBorder="1" applyAlignment="1" applyProtection="1">
      <alignment horizontal="left" vertical="center" indent="1"/>
      <protection hidden="1"/>
    </xf>
    <xf numFmtId="0" fontId="3" fillId="0" borderId="12" xfId="20" applyFont="1" applyBorder="1" applyAlignment="1" applyProtection="1">
      <alignment horizontal="left" vertical="center" indent="1"/>
      <protection hidden="1"/>
    </xf>
    <xf numFmtId="0" fontId="3" fillId="0" borderId="0" xfId="0" applyFont="1" applyBorder="1" applyAlignment="1" applyProtection="1">
      <alignment horizontal="left" vertical="center" wrapText="1"/>
      <protection hidden="1"/>
    </xf>
    <xf numFmtId="0" fontId="3" fillId="0" borderId="4" xfId="20" applyFont="1" applyBorder="1" applyAlignment="1" applyProtection="1">
      <alignment vertical="center"/>
      <protection hidden="1"/>
    </xf>
    <xf numFmtId="0" fontId="3" fillId="0" borderId="7" xfId="23" applyFont="1" applyBorder="1" applyAlignment="1" applyProtection="1">
      <alignment horizontal="left" vertical="center"/>
      <protection hidden="1"/>
    </xf>
    <xf numFmtId="0" fontId="3" fillId="0" borderId="7" xfId="20" applyFont="1" applyBorder="1" applyAlignment="1" applyProtection="1">
      <alignment horizontal="center" vertical="center" wrapText="1"/>
      <protection hidden="1"/>
    </xf>
    <xf numFmtId="0" fontId="3" fillId="0" borderId="15" xfId="20" applyFont="1" applyBorder="1" applyAlignment="1" applyProtection="1">
      <alignment horizontal="center" vertical="center" wrapText="1"/>
      <protection hidden="1"/>
    </xf>
    <xf numFmtId="0" fontId="3" fillId="0" borderId="0" xfId="23" applyFont="1" applyAlignment="1" applyProtection="1">
      <alignment horizontal="left" vertical="center"/>
      <protection hidden="1"/>
    </xf>
    <xf numFmtId="0" fontId="3" fillId="0" borderId="0" xfId="20" applyFont="1" applyBorder="1" applyAlignment="1" applyProtection="1">
      <alignment horizontal="center" vertical="center" wrapText="1"/>
      <protection hidden="1"/>
    </xf>
    <xf numFmtId="14" fontId="10" fillId="13" borderId="18" xfId="20" applyNumberFormat="1" applyFont="1" applyFill="1" applyBorder="1" applyAlignment="1" applyProtection="1">
      <alignment horizontal="center" vertical="center"/>
      <protection locked="0"/>
    </xf>
    <xf numFmtId="14" fontId="10" fillId="13" borderId="19" xfId="20" applyNumberFormat="1" applyFont="1" applyFill="1" applyBorder="1" applyAlignment="1" applyProtection="1">
      <alignment horizontal="center" vertical="center"/>
      <protection locked="0"/>
    </xf>
    <xf numFmtId="0" fontId="3" fillId="0" borderId="17" xfId="20" applyFont="1" applyBorder="1" applyAlignment="1" applyProtection="1">
      <alignment horizontal="left" vertical="center" indent="1"/>
      <protection hidden="1"/>
    </xf>
    <xf numFmtId="0" fontId="3" fillId="0" borderId="4" xfId="0" applyFont="1" applyBorder="1"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20" xfId="0" applyBorder="1" applyAlignment="1" applyProtection="1">
      <alignment vertical="center"/>
      <protection hidden="1"/>
    </xf>
    <xf numFmtId="0" fontId="0" fillId="0" borderId="21" xfId="0" applyBorder="1" applyAlignment="1" applyProtection="1">
      <alignment horizontal="left" vertical="center" indent="1"/>
      <protection hidden="1"/>
    </xf>
    <xf numFmtId="0" fontId="0" fillId="0" borderId="21" xfId="0" applyBorder="1" applyAlignment="1" applyProtection="1">
      <alignment vertical="center"/>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0" fontId="0" fillId="0" borderId="24" xfId="0" applyBorder="1" applyAlignment="1" applyProtection="1">
      <alignment vertical="center"/>
      <protection hidden="1"/>
    </xf>
    <xf numFmtId="0" fontId="0" fillId="0" borderId="25" xfId="0" applyBorder="1" applyAlignment="1" applyProtection="1">
      <alignment vertical="center"/>
      <protection hidden="1"/>
    </xf>
    <xf numFmtId="0" fontId="3" fillId="0" borderId="13" xfId="20" applyFont="1" applyBorder="1" applyAlignment="1" applyProtection="1">
      <alignment vertical="center"/>
      <protection hidden="1"/>
    </xf>
    <xf numFmtId="0" fontId="3" fillId="11" borderId="26" xfId="20" applyFont="1" applyFill="1" applyBorder="1" applyAlignment="1" applyProtection="1">
      <alignment horizontal="right" vertical="center" wrapText="1"/>
      <protection hidden="1"/>
    </xf>
    <xf numFmtId="0" fontId="3" fillId="11" borderId="27" xfId="20" applyFont="1" applyFill="1" applyBorder="1" applyAlignment="1" applyProtection="1">
      <alignment horizontal="right" vertical="center" wrapText="1"/>
      <protection hidden="1"/>
    </xf>
    <xf numFmtId="49" fontId="0" fillId="0" borderId="28" xfId="0" applyNumberFormat="1" applyFont="1" applyBorder="1" applyAlignment="1">
      <alignment horizontal="left" vertical="center" indent="1"/>
    </xf>
    <xf numFmtId="49" fontId="0" fillId="0" borderId="29" xfId="0" applyNumberFormat="1" applyFont="1" applyBorder="1" applyAlignment="1">
      <alignment horizontal="left" vertical="center" indent="1"/>
    </xf>
    <xf numFmtId="49" fontId="0" fillId="0" borderId="30" xfId="0" applyNumberFormat="1" applyFont="1" applyBorder="1" applyAlignment="1">
      <alignment horizontal="left" vertical="center" indent="1"/>
    </xf>
    <xf numFmtId="0" fontId="3" fillId="11" borderId="34" xfId="20" applyFont="1" applyFill="1" applyBorder="1" applyAlignment="1" applyProtection="1">
      <alignment horizontal="right" vertical="center" wrapText="1"/>
      <protection hidden="1"/>
    </xf>
    <xf numFmtId="0" fontId="3" fillId="11" borderId="35" xfId="20" applyFont="1" applyFill="1" applyBorder="1" applyAlignment="1" applyProtection="1">
      <alignment horizontal="right" vertical="center" wrapText="1"/>
      <protection hidden="1"/>
    </xf>
    <xf numFmtId="0" fontId="3" fillId="11" borderId="36" xfId="20" applyFont="1" applyFill="1" applyBorder="1" applyAlignment="1" applyProtection="1">
      <alignment vertical="center"/>
      <protection hidden="1"/>
    </xf>
    <xf numFmtId="0" fontId="0" fillId="0" borderId="37" xfId="0" applyFont="1" applyBorder="1" applyAlignment="1">
      <alignment horizontal="left" vertical="center" indent="1"/>
    </xf>
    <xf numFmtId="0" fontId="0" fillId="0" borderId="38" xfId="0" applyFont="1" applyBorder="1" applyAlignment="1">
      <alignment horizontal="left" vertical="center" indent="1"/>
    </xf>
    <xf numFmtId="0" fontId="0" fillId="0" borderId="39" xfId="0" applyFont="1" applyBorder="1" applyAlignment="1">
      <alignment horizontal="left" vertical="center" indent="1"/>
    </xf>
    <xf numFmtId="0" fontId="3" fillId="0" borderId="0" xfId="0" applyFont="1" applyBorder="1" applyProtection="1">
      <protection hidden="1"/>
    </xf>
    <xf numFmtId="0" fontId="0" fillId="0" borderId="0" xfId="0" applyBorder="1" applyProtection="1">
      <protection hidden="1"/>
    </xf>
    <xf numFmtId="0" fontId="8" fillId="0" borderId="0" xfId="0" applyFont="1" applyBorder="1" applyProtection="1">
      <protection hidden="1"/>
    </xf>
    <xf numFmtId="0" fontId="3" fillId="11" borderId="42" xfId="20" applyFont="1" applyFill="1" applyBorder="1" applyAlignment="1" applyProtection="1">
      <alignment vertical="center"/>
      <protection hidden="1"/>
    </xf>
    <xf numFmtId="0" fontId="14" fillId="0" borderId="0" xfId="22" applyNumberFormat="1" applyAlignment="1" applyProtection="1">
      <alignment vertical="center"/>
      <protection hidden="1"/>
    </xf>
    <xf numFmtId="0" fontId="14" fillId="0" borderId="0" xfId="22" applyNumberFormat="1" applyAlignment="1" applyProtection="1">
      <alignment horizontal="center" vertical="center"/>
      <protection hidden="1"/>
    </xf>
    <xf numFmtId="0" fontId="14" fillId="0" borderId="0" xfId="22" applyNumberFormat="1" applyBorder="1" applyAlignment="1" applyProtection="1">
      <alignment vertical="center"/>
      <protection hidden="1"/>
    </xf>
    <xf numFmtId="0" fontId="10" fillId="15" borderId="9" xfId="22" applyNumberFormat="1" applyFont="1" applyFill="1" applyBorder="1" applyAlignment="1" applyProtection="1">
      <alignment horizontal="center" vertical="center"/>
      <protection hidden="1"/>
    </xf>
    <xf numFmtId="0" fontId="10" fillId="15" borderId="9" xfId="22" applyNumberFormat="1" applyFont="1" applyFill="1" applyBorder="1" applyAlignment="1" applyProtection="1">
      <alignment horizontal="left" vertical="center" indent="1"/>
      <protection hidden="1"/>
    </xf>
    <xf numFmtId="0" fontId="3" fillId="0" borderId="0" xfId="22" quotePrefix="1" applyNumberFormat="1" applyFont="1" applyBorder="1" applyAlignment="1" applyProtection="1">
      <alignment vertical="center"/>
      <protection hidden="1"/>
    </xf>
    <xf numFmtId="164" fontId="14" fillId="0" borderId="9" xfId="22" applyNumberFormat="1" applyBorder="1" applyAlignment="1" applyProtection="1">
      <alignment horizontal="left" vertical="center" indent="1"/>
      <protection hidden="1"/>
    </xf>
    <xf numFmtId="164" fontId="3" fillId="0" borderId="9" xfId="22" applyNumberFormat="1" applyFont="1" applyBorder="1" applyAlignment="1" applyProtection="1">
      <alignment horizontal="center" vertical="center"/>
      <protection hidden="1"/>
    </xf>
    <xf numFmtId="0" fontId="3" fillId="0" borderId="9" xfId="22" applyNumberFormat="1" applyFont="1" applyBorder="1" applyAlignment="1" applyProtection="1">
      <alignment horizontal="left" vertical="center" wrapText="1" indent="1"/>
      <protection hidden="1"/>
    </xf>
    <xf numFmtId="164" fontId="3" fillId="0" borderId="9" xfId="22" applyNumberFormat="1" applyFont="1" applyBorder="1" applyAlignment="1" applyProtection="1">
      <alignment horizontal="left" vertical="center" indent="1"/>
      <protection hidden="1"/>
    </xf>
    <xf numFmtId="0" fontId="0" fillId="0" borderId="0" xfId="0" applyProtection="1">
      <protection hidden="1"/>
    </xf>
    <xf numFmtId="0" fontId="0" fillId="0" borderId="21" xfId="0" applyBorder="1" applyAlignment="1" applyProtection="1">
      <alignment horizontal="left" vertical="center" wrapText="1" indent="1"/>
      <protection hidden="1"/>
    </xf>
    <xf numFmtId="0" fontId="0" fillId="0" borderId="22" xfId="0" applyBorder="1" applyAlignment="1" applyProtection="1">
      <alignment horizontal="left" vertical="center" wrapText="1" indent="1"/>
      <protection hidden="1"/>
    </xf>
    <xf numFmtId="0" fontId="0" fillId="0" borderId="21" xfId="0" applyBorder="1" applyAlignment="1" applyProtection="1">
      <alignment horizontal="left" vertical="center"/>
      <protection hidden="1"/>
    </xf>
    <xf numFmtId="0" fontId="0" fillId="0" borderId="22" xfId="0" applyBorder="1" applyAlignment="1" applyProtection="1">
      <alignment horizontal="left" vertical="center"/>
      <protection hidden="1"/>
    </xf>
    <xf numFmtId="0" fontId="0" fillId="0" borderId="21" xfId="0" applyFont="1" applyBorder="1" applyAlignment="1" applyProtection="1">
      <alignment horizontal="left" vertical="center" indent="1"/>
      <protection hidden="1"/>
    </xf>
    <xf numFmtId="0" fontId="22" fillId="0" borderId="0" xfId="0" applyFont="1"/>
    <xf numFmtId="0" fontId="18" fillId="17" borderId="11" xfId="0" applyFont="1" applyFill="1" applyBorder="1" applyAlignment="1">
      <alignment horizontal="left" vertical="center" indent="1"/>
    </xf>
    <xf numFmtId="0" fontId="3" fillId="17" borderId="13" xfId="20" applyFont="1" applyFill="1" applyBorder="1" applyAlignment="1" applyProtection="1">
      <alignment horizontal="left" vertical="center" indent="1"/>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3" fillId="0" borderId="3" xfId="20" applyFont="1" applyBorder="1" applyAlignment="1" applyProtection="1">
      <alignment vertical="center"/>
      <protection hidden="1"/>
    </xf>
    <xf numFmtId="0" fontId="0" fillId="0" borderId="21" xfId="0" applyBorder="1" applyAlignment="1" applyProtection="1">
      <alignment horizontal="left" vertical="center" indent="1"/>
      <protection hidden="1"/>
    </xf>
    <xf numFmtId="0" fontId="0" fillId="0" borderId="0" xfId="0" applyFill="1" applyBorder="1" applyProtection="1">
      <protection hidden="1"/>
    </xf>
    <xf numFmtId="0" fontId="19" fillId="0" borderId="0" xfId="0" applyFont="1" applyFill="1" applyBorder="1" applyProtection="1">
      <protection hidden="1"/>
    </xf>
    <xf numFmtId="0" fontId="21" fillId="0" borderId="0" xfId="0" applyFont="1" applyFill="1" applyBorder="1" applyProtection="1">
      <protection hidden="1"/>
    </xf>
    <xf numFmtId="3" fontId="3" fillId="0" borderId="81" xfId="0" applyNumberFormat="1" applyFont="1" applyBorder="1" applyAlignment="1" applyProtection="1">
      <alignment horizontal="center" vertical="center"/>
      <protection hidden="1"/>
    </xf>
    <xf numFmtId="3" fontId="3" fillId="0" borderId="40" xfId="0" applyNumberFormat="1" applyFont="1" applyBorder="1" applyAlignment="1" applyProtection="1">
      <alignment horizontal="center" vertical="center"/>
      <protection hidden="1"/>
    </xf>
    <xf numFmtId="3" fontId="3" fillId="0" borderId="41" xfId="0" applyNumberFormat="1" applyFont="1" applyBorder="1" applyAlignment="1" applyProtection="1">
      <alignment horizontal="center" vertical="center"/>
      <protection hidden="1"/>
    </xf>
    <xf numFmtId="0" fontId="0" fillId="15" borderId="17" xfId="0" applyFill="1" applyBorder="1" applyAlignment="1" applyProtection="1">
      <alignment horizontal="left" vertical="center" indent="1"/>
      <protection hidden="1"/>
    </xf>
    <xf numFmtId="0" fontId="0" fillId="10" borderId="0" xfId="0" applyFont="1" applyFill="1" applyAlignment="1">
      <alignment horizontal="left" vertical="center" indent="1"/>
    </xf>
    <xf numFmtId="0" fontId="21" fillId="0" borderId="0" xfId="0" applyFont="1"/>
    <xf numFmtId="0" fontId="0" fillId="13" borderId="17" xfId="0" applyFill="1" applyBorder="1" applyAlignment="1" applyProtection="1">
      <alignment horizontal="left" vertical="center" indent="1"/>
      <protection locked="0" hidden="1"/>
    </xf>
    <xf numFmtId="0" fontId="21" fillId="0" borderId="0" xfId="0" applyFont="1" applyAlignment="1">
      <alignment horizontal="left" vertical="center" indent="1"/>
    </xf>
    <xf numFmtId="0" fontId="3" fillId="0" borderId="11" xfId="0" applyFont="1" applyFill="1" applyBorder="1" applyAlignment="1" applyProtection="1">
      <alignment horizontal="left" vertical="center" indent="1"/>
      <protection hidden="1"/>
    </xf>
    <xf numFmtId="49" fontId="5" fillId="13" borderId="9" xfId="20" applyNumberFormat="1" applyFont="1" applyFill="1" applyBorder="1" applyAlignment="1" applyProtection="1">
      <alignment horizontal="center" vertical="center"/>
      <protection locked="0"/>
    </xf>
    <xf numFmtId="49" fontId="5" fillId="13" borderId="10" xfId="20" applyNumberFormat="1" applyFont="1"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left" vertical="center" indent="1"/>
    </xf>
    <xf numFmtId="0" fontId="22" fillId="0" borderId="0" xfId="0" applyFont="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0" fillId="0" borderId="32" xfId="0" applyBorder="1" applyAlignment="1">
      <alignment horizontal="left" vertical="center" indent="1"/>
    </xf>
    <xf numFmtId="0" fontId="0" fillId="0" borderId="33" xfId="0" applyBorder="1" applyAlignment="1">
      <alignment horizontal="left" vertical="center" indent="1"/>
    </xf>
    <xf numFmtId="0" fontId="0" fillId="0" borderId="43" xfId="0" applyBorder="1" applyAlignment="1">
      <alignment horizontal="left" vertical="center" indent="1"/>
    </xf>
    <xf numFmtId="0" fontId="0" fillId="0" borderId="86" xfId="0" applyBorder="1" applyAlignment="1">
      <alignment horizontal="left" vertical="center" indent="1"/>
    </xf>
    <xf numFmtId="0" fontId="18" fillId="17" borderId="28" xfId="0" applyFont="1" applyFill="1" applyBorder="1" applyAlignment="1">
      <alignment horizontal="left" vertical="center" indent="1"/>
    </xf>
    <xf numFmtId="0" fontId="0" fillId="17" borderId="70" xfId="0" applyFill="1" applyBorder="1" applyAlignment="1">
      <alignment horizontal="left" vertical="center" indent="1"/>
    </xf>
    <xf numFmtId="0" fontId="0" fillId="17" borderId="37" xfId="0" applyFill="1" applyBorder="1" applyAlignment="1">
      <alignment horizontal="left" vertical="center" indent="1"/>
    </xf>
    <xf numFmtId="0" fontId="0" fillId="14" borderId="31" xfId="0" applyFill="1" applyBorder="1" applyAlignment="1">
      <alignment horizontal="left" vertical="center" indent="1"/>
    </xf>
    <xf numFmtId="0" fontId="0" fillId="14" borderId="32" xfId="0" applyFill="1" applyBorder="1" applyAlignment="1">
      <alignment horizontal="left" vertical="center" indent="1"/>
    </xf>
    <xf numFmtId="0" fontId="0" fillId="14" borderId="33" xfId="0" applyFill="1" applyBorder="1" applyAlignment="1">
      <alignment horizontal="left" vertical="center" indent="1"/>
    </xf>
    <xf numFmtId="0" fontId="0" fillId="0" borderId="18" xfId="0" applyBorder="1" applyAlignment="1">
      <alignment horizontal="left" vertical="center" indent="1"/>
    </xf>
    <xf numFmtId="0" fontId="0" fillId="0" borderId="19" xfId="0" applyBorder="1" applyAlignment="1">
      <alignment horizontal="left" vertical="center" indent="1"/>
    </xf>
    <xf numFmtId="0" fontId="3" fillId="16" borderId="57" xfId="0" applyFont="1" applyFill="1" applyBorder="1" applyAlignment="1" applyProtection="1">
      <alignment horizontal="left" vertical="center" indent="1"/>
      <protection hidden="1"/>
    </xf>
    <xf numFmtId="0" fontId="3" fillId="16" borderId="58" xfId="20" applyFont="1" applyFill="1" applyBorder="1" applyAlignment="1" applyProtection="1">
      <alignment horizontal="left" vertical="center" indent="1"/>
      <protection hidden="1"/>
    </xf>
    <xf numFmtId="1" fontId="5" fillId="13" borderId="32" xfId="20" applyNumberFormat="1" applyFont="1" applyFill="1" applyBorder="1" applyAlignment="1" applyProtection="1">
      <alignment horizontal="center" vertical="center"/>
      <protection locked="0"/>
    </xf>
    <xf numFmtId="1" fontId="5" fillId="13" borderId="33" xfId="20" applyNumberFormat="1" applyFont="1" applyFill="1" applyBorder="1" applyAlignment="1" applyProtection="1">
      <alignment horizontal="center" vertical="center"/>
      <protection locked="0"/>
    </xf>
    <xf numFmtId="1" fontId="0" fillId="0" borderId="85" xfId="0" applyNumberFormat="1" applyBorder="1" applyAlignment="1">
      <alignment horizontal="left" vertical="center" indent="1"/>
    </xf>
    <xf numFmtId="1" fontId="0" fillId="0" borderId="8" xfId="0" applyNumberFormat="1" applyBorder="1" applyAlignment="1">
      <alignment horizontal="left" vertical="center" indent="1"/>
    </xf>
    <xf numFmtId="1" fontId="0" fillId="0" borderId="31" xfId="0" applyNumberFormat="1" applyBorder="1" applyAlignment="1">
      <alignment horizontal="left" vertical="center" indent="1"/>
    </xf>
    <xf numFmtId="0" fontId="3" fillId="12" borderId="36" xfId="20" applyFont="1" applyFill="1" applyBorder="1" applyAlignment="1" applyProtection="1">
      <alignment vertical="center"/>
      <protection hidden="1"/>
    </xf>
    <xf numFmtId="0" fontId="3" fillId="12" borderId="44" xfId="20" applyFont="1" applyFill="1" applyBorder="1" applyAlignment="1" applyProtection="1">
      <alignment vertical="center"/>
      <protection hidden="1"/>
    </xf>
    <xf numFmtId="0" fontId="3" fillId="12" borderId="16" xfId="20" applyFont="1" applyFill="1" applyBorder="1" applyAlignment="1" applyProtection="1">
      <alignment vertical="center"/>
      <protection hidden="1"/>
    </xf>
    <xf numFmtId="0" fontId="3" fillId="12" borderId="14" xfId="20" applyFont="1" applyFill="1" applyBorder="1" applyAlignment="1" applyProtection="1">
      <alignment vertical="center"/>
      <protection hidden="1"/>
    </xf>
    <xf numFmtId="0" fontId="3" fillId="12" borderId="16" xfId="20" applyFont="1" applyFill="1" applyBorder="1" applyAlignment="1" applyProtection="1">
      <alignment horizontal="right" vertical="center" indent="1"/>
      <protection hidden="1"/>
    </xf>
    <xf numFmtId="0" fontId="3" fillId="12" borderId="50" xfId="20" applyFont="1" applyFill="1" applyBorder="1" applyAlignment="1" applyProtection="1">
      <alignment horizontal="right" vertical="center" indent="1"/>
      <protection hidden="1"/>
    </xf>
    <xf numFmtId="0" fontId="3" fillId="12" borderId="45" xfId="20" applyFont="1" applyFill="1" applyBorder="1" applyAlignment="1" applyProtection="1">
      <alignment vertical="center"/>
      <protection hidden="1"/>
    </xf>
    <xf numFmtId="0" fontId="3" fillId="0" borderId="11" xfId="20" applyFont="1" applyFill="1" applyBorder="1" applyAlignment="1" applyProtection="1">
      <alignment horizontal="left" vertical="center" indent="1"/>
      <protection hidden="1"/>
    </xf>
    <xf numFmtId="1" fontId="3" fillId="13" borderId="17" xfId="20" applyNumberFormat="1" applyFont="1" applyFill="1" applyBorder="1" applyAlignment="1" applyProtection="1">
      <alignment horizontal="center" vertical="center"/>
      <protection locked="0"/>
    </xf>
    <xf numFmtId="49" fontId="3" fillId="0" borderId="12" xfId="20" applyNumberFormat="1" applyFont="1" applyFill="1" applyBorder="1" applyAlignment="1" applyProtection="1">
      <alignment horizontal="left" vertical="center" indent="1"/>
      <protection hidden="1"/>
    </xf>
    <xf numFmtId="0" fontId="3" fillId="11" borderId="26" xfId="20" applyFont="1" applyFill="1" applyBorder="1" applyAlignment="1" applyProtection="1">
      <alignment vertical="center"/>
      <protection hidden="1"/>
    </xf>
    <xf numFmtId="0" fontId="3" fillId="11" borderId="35" xfId="20" applyFont="1" applyFill="1" applyBorder="1" applyAlignment="1" applyProtection="1">
      <alignment vertical="center"/>
      <protection hidden="1"/>
    </xf>
    <xf numFmtId="49" fontId="3" fillId="0" borderId="0" xfId="20" applyNumberFormat="1" applyFont="1" applyFill="1" applyBorder="1" applyAlignment="1" applyProtection="1">
      <alignment horizontal="left" vertical="center" indent="1"/>
      <protection hidden="1"/>
    </xf>
    <xf numFmtId="0" fontId="3" fillId="0" borderId="0" xfId="0" applyFont="1" applyProtection="1">
      <protection hidden="1"/>
    </xf>
    <xf numFmtId="2" fontId="0" fillId="12" borderId="26" xfId="0" applyNumberFormat="1" applyFill="1" applyBorder="1" applyAlignment="1" applyProtection="1">
      <alignment horizontal="left" vertical="center" indent="1"/>
      <protection hidden="1"/>
    </xf>
    <xf numFmtId="0" fontId="0" fillId="12" borderId="0" xfId="0" applyFill="1" applyBorder="1" applyAlignment="1" applyProtection="1">
      <alignment horizontal="left" vertical="center" indent="1"/>
      <protection hidden="1"/>
    </xf>
    <xf numFmtId="2" fontId="0" fillId="12" borderId="0" xfId="0" applyNumberFormat="1" applyFill="1" applyBorder="1" applyAlignment="1" applyProtection="1">
      <alignment horizontal="left" vertical="center" indent="1"/>
      <protection hidden="1"/>
    </xf>
    <xf numFmtId="2" fontId="0" fillId="12" borderId="56" xfId="0" applyNumberFormat="1" applyFill="1" applyBorder="1" applyAlignment="1" applyProtection="1">
      <alignment horizontal="left" vertical="center" indent="1"/>
      <protection hidden="1"/>
    </xf>
    <xf numFmtId="0" fontId="3" fillId="12" borderId="17" xfId="20" applyFont="1" applyFill="1" applyBorder="1" applyAlignment="1" applyProtection="1">
      <alignment vertical="center"/>
      <protection hidden="1"/>
    </xf>
    <xf numFmtId="0" fontId="3" fillId="17" borderId="46" xfId="20" applyFont="1" applyFill="1" applyBorder="1" applyAlignment="1" applyProtection="1">
      <alignment vertical="center"/>
      <protection hidden="1"/>
    </xf>
    <xf numFmtId="0" fontId="3" fillId="17" borderId="47" xfId="20" applyFont="1" applyFill="1" applyBorder="1" applyAlignment="1" applyProtection="1">
      <alignment vertical="center"/>
      <protection hidden="1"/>
    </xf>
    <xf numFmtId="0" fontId="3" fillId="17" borderId="43" xfId="20" applyFont="1" applyFill="1" applyBorder="1" applyAlignment="1" applyProtection="1">
      <alignment vertical="center"/>
      <protection hidden="1"/>
    </xf>
    <xf numFmtId="0" fontId="3" fillId="0" borderId="16" xfId="20" applyFont="1" applyBorder="1" applyAlignment="1" applyProtection="1">
      <alignment vertical="center" wrapText="1"/>
      <protection hidden="1"/>
    </xf>
    <xf numFmtId="0" fontId="3" fillId="21" borderId="36" xfId="20" applyFont="1" applyFill="1" applyBorder="1" applyAlignment="1" applyProtection="1">
      <alignment horizontal="left" vertical="center" indent="1"/>
      <protection hidden="1"/>
    </xf>
    <xf numFmtId="0" fontId="3" fillId="21" borderId="16" xfId="20" applyFont="1" applyFill="1" applyBorder="1" applyAlignment="1" applyProtection="1">
      <alignment horizontal="left" vertical="center" indent="1"/>
      <protection hidden="1"/>
    </xf>
    <xf numFmtId="0" fontId="3" fillId="21" borderId="50" xfId="20" applyFont="1" applyFill="1" applyBorder="1" applyAlignment="1" applyProtection="1">
      <alignment horizontal="left" vertical="center" indent="1"/>
      <protection hidden="1"/>
    </xf>
    <xf numFmtId="49" fontId="3" fillId="22" borderId="11" xfId="20" applyNumberFormat="1" applyFont="1" applyFill="1" applyBorder="1" applyAlignment="1" applyProtection="1">
      <alignment horizontal="left" vertical="center" indent="1"/>
      <protection hidden="1"/>
    </xf>
    <xf numFmtId="0" fontId="3" fillId="23" borderId="57" xfId="20" applyFont="1" applyFill="1" applyBorder="1" applyAlignment="1" applyProtection="1">
      <alignment horizontal="left" vertical="center" indent="1"/>
      <protection hidden="1"/>
    </xf>
    <xf numFmtId="0" fontId="3" fillId="23" borderId="67" xfId="20" applyFont="1" applyFill="1" applyBorder="1" applyAlignment="1" applyProtection="1">
      <alignment horizontal="left" vertical="center" indent="1"/>
      <protection hidden="1"/>
    </xf>
    <xf numFmtId="0" fontId="3" fillId="23" borderId="58" xfId="20" applyFont="1" applyFill="1" applyBorder="1" applyAlignment="1" applyProtection="1">
      <alignment horizontal="left" vertical="center" indent="1"/>
      <protection hidden="1"/>
    </xf>
    <xf numFmtId="0" fontId="3" fillId="10" borderId="36" xfId="0" applyFont="1" applyFill="1" applyBorder="1" applyAlignment="1" applyProtection="1">
      <alignment horizontal="left" vertical="center" indent="1"/>
      <protection hidden="1"/>
    </xf>
    <xf numFmtId="0" fontId="3" fillId="10" borderId="44" xfId="0" applyFont="1" applyFill="1" applyBorder="1" applyAlignment="1" applyProtection="1">
      <alignment horizontal="left" vertical="center" indent="1"/>
      <protection hidden="1"/>
    </xf>
    <xf numFmtId="0" fontId="3" fillId="10" borderId="16" xfId="0" applyFont="1" applyFill="1" applyBorder="1" applyAlignment="1" applyProtection="1">
      <alignment horizontal="left" vertical="center" indent="1"/>
      <protection hidden="1"/>
    </xf>
    <xf numFmtId="49" fontId="3" fillId="10" borderId="14" xfId="0" applyNumberFormat="1" applyFont="1" applyFill="1" applyBorder="1" applyAlignment="1" applyProtection="1">
      <alignment horizontal="left" vertical="center" indent="1"/>
      <protection hidden="1"/>
    </xf>
    <xf numFmtId="0" fontId="3" fillId="10" borderId="50" xfId="0" applyFont="1" applyFill="1" applyBorder="1" applyAlignment="1" applyProtection="1">
      <alignment horizontal="left" vertical="center" indent="1"/>
      <protection hidden="1"/>
    </xf>
    <xf numFmtId="49" fontId="3" fillId="10" borderId="45" xfId="0" applyNumberFormat="1" applyFont="1" applyFill="1" applyBorder="1" applyAlignment="1" applyProtection="1">
      <alignment horizontal="left" vertical="center" indent="1"/>
      <protection hidden="1"/>
    </xf>
    <xf numFmtId="0" fontId="3" fillId="21" borderId="57" xfId="0" applyFont="1" applyFill="1" applyBorder="1" applyAlignment="1" applyProtection="1">
      <alignment horizontal="left" vertical="center" indent="1"/>
      <protection hidden="1"/>
    </xf>
    <xf numFmtId="0" fontId="3" fillId="21" borderId="67" xfId="0" applyFont="1" applyFill="1" applyBorder="1" applyAlignment="1" applyProtection="1">
      <alignment horizontal="left" vertical="center" indent="1"/>
      <protection hidden="1"/>
    </xf>
    <xf numFmtId="0" fontId="3" fillId="21" borderId="58" xfId="0" applyFont="1" applyFill="1" applyBorder="1" applyAlignment="1" applyProtection="1">
      <alignment horizontal="left" vertical="center" indent="1"/>
      <protection hidden="1"/>
    </xf>
    <xf numFmtId="0" fontId="3" fillId="10" borderId="36" xfId="20" applyFont="1" applyFill="1" applyBorder="1" applyAlignment="1" applyProtection="1">
      <alignment horizontal="left" vertical="center" indent="1"/>
      <protection hidden="1"/>
    </xf>
    <xf numFmtId="0" fontId="3" fillId="10" borderId="26" xfId="20" applyFont="1" applyFill="1" applyBorder="1" applyAlignment="1" applyProtection="1">
      <alignment horizontal="left" vertical="center" indent="1"/>
      <protection hidden="1"/>
    </xf>
    <xf numFmtId="0" fontId="3" fillId="10" borderId="44" xfId="20" applyFont="1" applyFill="1" applyBorder="1" applyAlignment="1" applyProtection="1">
      <alignment horizontal="left" vertical="center" indent="1"/>
      <protection hidden="1"/>
    </xf>
    <xf numFmtId="0" fontId="3" fillId="10" borderId="16" xfId="20" applyFont="1" applyFill="1" applyBorder="1" applyAlignment="1" applyProtection="1">
      <alignment vertical="center"/>
      <protection hidden="1"/>
    </xf>
    <xf numFmtId="0" fontId="3" fillId="10" borderId="0" xfId="20" applyFont="1" applyFill="1" applyBorder="1" applyAlignment="1" applyProtection="1">
      <alignment horizontal="left" vertical="center" indent="1"/>
      <protection hidden="1"/>
    </xf>
    <xf numFmtId="0" fontId="3" fillId="10" borderId="14" xfId="20" applyFont="1" applyFill="1" applyBorder="1" applyAlignment="1" applyProtection="1">
      <alignment horizontal="left" vertical="center" indent="1"/>
      <protection hidden="1"/>
    </xf>
    <xf numFmtId="0" fontId="3" fillId="10" borderId="16" xfId="20" applyFont="1" applyFill="1" applyBorder="1" applyAlignment="1" applyProtection="1">
      <alignment horizontal="left" vertical="center" indent="1"/>
      <protection hidden="1"/>
    </xf>
    <xf numFmtId="0" fontId="3" fillId="10" borderId="56" xfId="20" applyFont="1" applyFill="1" applyBorder="1" applyAlignment="1" applyProtection="1">
      <alignment vertical="center"/>
      <protection hidden="1"/>
    </xf>
    <xf numFmtId="0" fontId="3" fillId="10" borderId="45" xfId="20" applyFont="1" applyFill="1" applyBorder="1" applyAlignment="1" applyProtection="1">
      <alignment vertical="center"/>
      <protection hidden="1"/>
    </xf>
    <xf numFmtId="0" fontId="3" fillId="14" borderId="36" xfId="20" applyFont="1" applyFill="1" applyBorder="1" applyAlignment="1" applyProtection="1">
      <alignment horizontal="right" vertical="center" indent="1"/>
      <protection hidden="1"/>
    </xf>
    <xf numFmtId="0" fontId="3" fillId="14" borderId="26" xfId="20" applyFont="1" applyFill="1" applyBorder="1" applyAlignment="1" applyProtection="1">
      <alignment horizontal="right" vertical="center" indent="1"/>
      <protection hidden="1"/>
    </xf>
    <xf numFmtId="0" fontId="3" fillId="14" borderId="44" xfId="20" applyFont="1" applyFill="1" applyBorder="1" applyAlignment="1" applyProtection="1">
      <alignment horizontal="right" vertical="center" indent="1"/>
      <protection hidden="1"/>
    </xf>
    <xf numFmtId="0" fontId="3" fillId="14" borderId="16" xfId="20" applyFont="1" applyFill="1" applyBorder="1" applyAlignment="1" applyProtection="1">
      <alignment horizontal="right" vertical="center" indent="1"/>
      <protection hidden="1"/>
    </xf>
    <xf numFmtId="0" fontId="3" fillId="14" borderId="0" xfId="20" applyFont="1" applyFill="1" applyBorder="1" applyAlignment="1" applyProtection="1">
      <alignment horizontal="right" vertical="center" indent="1"/>
      <protection hidden="1"/>
    </xf>
    <xf numFmtId="10" fontId="3" fillId="14" borderId="14" xfId="20" applyNumberFormat="1" applyFont="1" applyFill="1" applyBorder="1" applyAlignment="1" applyProtection="1">
      <alignment horizontal="right" vertical="center" indent="1"/>
      <protection hidden="1"/>
    </xf>
    <xf numFmtId="0" fontId="3" fillId="14" borderId="50" xfId="20" applyFont="1" applyFill="1" applyBorder="1" applyAlignment="1" applyProtection="1">
      <alignment horizontal="right" vertical="center" indent="1"/>
      <protection hidden="1"/>
    </xf>
    <xf numFmtId="0" fontId="3" fillId="14" borderId="56" xfId="20" applyFont="1" applyFill="1" applyBorder="1" applyAlignment="1" applyProtection="1">
      <alignment horizontal="right" vertical="center" indent="1"/>
      <protection hidden="1"/>
    </xf>
    <xf numFmtId="10" fontId="3" fillId="14" borderId="45" xfId="20" applyNumberFormat="1" applyFont="1" applyFill="1" applyBorder="1" applyAlignment="1" applyProtection="1">
      <alignment horizontal="right" vertical="center" indent="1"/>
      <protection hidden="1"/>
    </xf>
    <xf numFmtId="49" fontId="3" fillId="22" borderId="17" xfId="20" applyNumberFormat="1" applyFont="1" applyFill="1" applyBorder="1" applyAlignment="1" applyProtection="1">
      <alignment horizontal="left" vertical="center" indent="1"/>
      <protection hidden="1"/>
    </xf>
    <xf numFmtId="0" fontId="3" fillId="21" borderId="57" xfId="20" applyFont="1" applyFill="1" applyBorder="1" applyAlignment="1" applyProtection="1">
      <alignment horizontal="left" vertical="center" indent="1"/>
      <protection hidden="1"/>
    </xf>
    <xf numFmtId="0" fontId="3" fillId="21" borderId="67" xfId="20" applyFont="1" applyFill="1" applyBorder="1" applyAlignment="1" applyProtection="1">
      <alignment horizontal="left" vertical="center" indent="1"/>
      <protection hidden="1"/>
    </xf>
    <xf numFmtId="0" fontId="3" fillId="21" borderId="58" xfId="20" applyFont="1" applyFill="1" applyBorder="1" applyAlignment="1" applyProtection="1">
      <alignment horizontal="left" vertical="center" indent="1"/>
      <protection hidden="1"/>
    </xf>
    <xf numFmtId="0" fontId="11" fillId="17" borderId="46" xfId="20" applyFont="1" applyFill="1" applyBorder="1" applyAlignment="1" applyProtection="1">
      <alignment horizontal="right" vertical="center" indent="1"/>
      <protection hidden="1"/>
    </xf>
    <xf numFmtId="0" fontId="3" fillId="17" borderId="46" xfId="20" applyFont="1" applyFill="1" applyBorder="1" applyAlignment="1" applyProtection="1">
      <alignment horizontal="right" vertical="center" indent="1"/>
      <protection hidden="1"/>
    </xf>
    <xf numFmtId="0" fontId="11" fillId="17" borderId="47" xfId="20" applyFont="1" applyFill="1" applyBorder="1" applyAlignment="1" applyProtection="1">
      <alignment horizontal="right" vertical="center" indent="1"/>
      <protection hidden="1"/>
    </xf>
    <xf numFmtId="0" fontId="3" fillId="17" borderId="47" xfId="20" applyFont="1" applyFill="1" applyBorder="1" applyAlignment="1" applyProtection="1">
      <alignment horizontal="right" vertical="center" indent="1"/>
      <protection hidden="1"/>
    </xf>
    <xf numFmtId="0" fontId="11" fillId="17" borderId="43" xfId="20" applyFont="1" applyFill="1" applyBorder="1" applyAlignment="1" applyProtection="1">
      <alignment horizontal="right" vertical="center" indent="1"/>
      <protection hidden="1"/>
    </xf>
    <xf numFmtId="0" fontId="3" fillId="17" borderId="43" xfId="20" applyFont="1" applyFill="1" applyBorder="1" applyAlignment="1" applyProtection="1">
      <alignment horizontal="right" vertical="center" indent="1"/>
      <protection hidden="1"/>
    </xf>
    <xf numFmtId="0" fontId="0" fillId="0" borderId="17" xfId="0" applyBorder="1" applyAlignment="1">
      <alignment horizontal="center"/>
    </xf>
    <xf numFmtId="0" fontId="0" fillId="15" borderId="17" xfId="0" applyFill="1" applyBorder="1" applyAlignment="1" applyProtection="1">
      <alignment horizontal="center" vertical="center"/>
      <protection hidden="1"/>
    </xf>
    <xf numFmtId="0" fontId="5" fillId="10" borderId="29" xfId="20" applyFont="1" applyFill="1" applyBorder="1" applyAlignment="1" applyProtection="1">
      <alignment horizontal="center" vertical="center"/>
      <protection hidden="1"/>
    </xf>
    <xf numFmtId="0" fontId="5" fillId="10" borderId="21" xfId="20" applyFont="1" applyFill="1" applyBorder="1" applyAlignment="1" applyProtection="1">
      <alignment horizontal="center" vertical="center"/>
      <protection hidden="1"/>
    </xf>
    <xf numFmtId="0" fontId="5" fillId="10" borderId="38" xfId="20" applyFont="1" applyFill="1" applyBorder="1" applyAlignment="1" applyProtection="1">
      <alignment horizontal="center" vertical="center"/>
      <protection hidden="1"/>
    </xf>
    <xf numFmtId="0" fontId="3" fillId="22" borderId="0" xfId="20" applyFont="1" applyFill="1" applyAlignment="1" applyProtection="1">
      <alignment horizontal="right" vertical="center" indent="1"/>
      <protection hidden="1"/>
    </xf>
    <xf numFmtId="0" fontId="3" fillId="22" borderId="0" xfId="20" applyFont="1" applyFill="1" applyAlignment="1" applyProtection="1">
      <alignment horizontal="left" vertical="center" indent="1"/>
      <protection hidden="1"/>
    </xf>
    <xf numFmtId="0" fontId="3" fillId="21" borderId="0" xfId="20" applyFont="1" applyFill="1" applyAlignment="1" applyProtection="1">
      <alignment horizontal="right" vertical="center" indent="1"/>
      <protection hidden="1"/>
    </xf>
    <xf numFmtId="0" fontId="3" fillId="21" borderId="0" xfId="20" applyFont="1" applyFill="1" applyAlignment="1" applyProtection="1">
      <alignment horizontal="left" vertical="center" indent="1"/>
      <protection hidden="1"/>
    </xf>
    <xf numFmtId="166" fontId="3" fillId="0" borderId="92" xfId="0" applyNumberFormat="1" applyFont="1" applyFill="1" applyBorder="1" applyAlignment="1" applyProtection="1">
      <alignment horizontal="left" vertical="center" indent="1"/>
      <protection hidden="1"/>
    </xf>
    <xf numFmtId="166" fontId="3" fillId="0" borderId="34" xfId="0" applyNumberFormat="1" applyFont="1" applyFill="1" applyBorder="1" applyAlignment="1" applyProtection="1">
      <alignment horizontal="left" vertical="center" indent="1"/>
      <protection hidden="1"/>
    </xf>
    <xf numFmtId="166" fontId="3" fillId="0" borderId="50" xfId="0" applyNumberFormat="1" applyFont="1" applyFill="1" applyBorder="1" applyAlignment="1" applyProtection="1">
      <alignment horizontal="left" vertical="center" indent="1"/>
      <protection hidden="1"/>
    </xf>
    <xf numFmtId="169" fontId="3" fillId="0" borderId="93" xfId="0" applyNumberFormat="1" applyFont="1" applyFill="1" applyBorder="1" applyAlignment="1" applyProtection="1">
      <alignment horizontal="left" vertical="center" indent="1"/>
      <protection hidden="1"/>
    </xf>
    <xf numFmtId="169" fontId="3" fillId="0" borderId="41" xfId="0" applyNumberFormat="1" applyFont="1" applyFill="1" applyBorder="1" applyAlignment="1" applyProtection="1">
      <alignment horizontal="left" vertical="center" indent="1"/>
      <protection hidden="1"/>
    </xf>
    <xf numFmtId="0" fontId="3" fillId="24" borderId="67" xfId="20" applyFont="1" applyFill="1" applyBorder="1" applyAlignment="1" applyProtection="1">
      <alignment vertical="center"/>
      <protection hidden="1"/>
    </xf>
    <xf numFmtId="0" fontId="3" fillId="24" borderId="58" xfId="20" applyFont="1" applyFill="1" applyBorder="1" applyAlignment="1" applyProtection="1">
      <alignment vertical="center"/>
      <protection hidden="1"/>
    </xf>
    <xf numFmtId="0" fontId="3" fillId="24" borderId="57" xfId="20" applyFont="1" applyFill="1" applyBorder="1" applyAlignment="1" applyProtection="1">
      <alignment horizontal="left" vertical="center" indent="1"/>
      <protection hidden="1"/>
    </xf>
    <xf numFmtId="0" fontId="3" fillId="24" borderId="67" xfId="20" applyFont="1" applyFill="1" applyBorder="1" applyAlignment="1" applyProtection="1">
      <alignment horizontal="left" vertical="center" indent="1"/>
      <protection hidden="1"/>
    </xf>
    <xf numFmtId="0" fontId="3" fillId="0" borderId="93" xfId="0" applyNumberFormat="1" applyFont="1" applyFill="1" applyBorder="1" applyAlignment="1" applyProtection="1">
      <alignment horizontal="left" vertical="center" indent="1"/>
      <protection hidden="1"/>
    </xf>
    <xf numFmtId="0" fontId="3" fillId="0" borderId="41" xfId="0" applyNumberFormat="1" applyFont="1" applyFill="1" applyBorder="1" applyAlignment="1" applyProtection="1">
      <alignment horizontal="left" vertical="center" indent="1"/>
      <protection hidden="1"/>
    </xf>
    <xf numFmtId="14" fontId="10" fillId="13" borderId="94" xfId="20" applyNumberFormat="1" applyFont="1" applyFill="1" applyBorder="1" applyAlignment="1" applyProtection="1">
      <alignment horizontal="center" vertical="center"/>
      <protection locked="0"/>
    </xf>
    <xf numFmtId="49" fontId="5" fillId="13" borderId="22" xfId="20" applyNumberFormat="1" applyFont="1" applyFill="1" applyBorder="1" applyAlignment="1" applyProtection="1">
      <alignment horizontal="center" vertical="center"/>
      <protection locked="0"/>
    </xf>
    <xf numFmtId="1" fontId="5" fillId="13" borderId="95" xfId="20" applyNumberFormat="1" applyFont="1" applyFill="1" applyBorder="1" applyAlignment="1" applyProtection="1">
      <alignment horizontal="center" vertical="center"/>
      <protection locked="0"/>
    </xf>
    <xf numFmtId="0" fontId="15" fillId="0" borderId="0" xfId="22" applyNumberFormat="1" applyFont="1" applyBorder="1" applyAlignment="1" applyProtection="1">
      <alignment vertical="center"/>
      <protection hidden="1"/>
    </xf>
    <xf numFmtId="0" fontId="15" fillId="0" borderId="76" xfId="22" applyNumberFormat="1" applyFont="1" applyBorder="1" applyAlignment="1" applyProtection="1">
      <alignment vertical="center"/>
      <protection hidden="1"/>
    </xf>
    <xf numFmtId="0" fontId="8" fillId="0" borderId="77" xfId="22" applyNumberFormat="1" applyFont="1" applyBorder="1" applyAlignment="1" applyProtection="1">
      <alignment vertical="center" wrapText="1"/>
      <protection hidden="1"/>
    </xf>
    <xf numFmtId="0" fontId="8" fillId="0" borderId="0" xfId="22" applyNumberFormat="1" applyFont="1" applyBorder="1" applyAlignment="1" applyProtection="1">
      <alignment vertical="center" wrapText="1"/>
      <protection hidden="1"/>
    </xf>
    <xf numFmtId="0" fontId="0" fillId="0" borderId="35" xfId="0" applyBorder="1" applyAlignment="1" applyProtection="1">
      <alignment horizontal="left" vertical="center" wrapText="1" indent="1"/>
      <protection hidden="1"/>
    </xf>
    <xf numFmtId="0" fontId="0" fillId="0" borderId="71"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72" xfId="0" applyBorder="1" applyAlignment="1" applyProtection="1">
      <alignment horizontal="left" vertical="center" wrapText="1" indent="1"/>
      <protection hidden="1"/>
    </xf>
    <xf numFmtId="0" fontId="0" fillId="0" borderId="27" xfId="0" applyBorder="1" applyAlignment="1" applyProtection="1">
      <alignment horizontal="left" vertical="center" wrapText="1" indent="1"/>
      <protection hidden="1"/>
    </xf>
    <xf numFmtId="0" fontId="0" fillId="0" borderId="73" xfId="0" applyBorder="1" applyAlignment="1" applyProtection="1">
      <alignment horizontal="left" vertical="center" wrapText="1" indent="1"/>
      <protection hidden="1"/>
    </xf>
    <xf numFmtId="0" fontId="0" fillId="19" borderId="0" xfId="0" applyFill="1" applyBorder="1" applyAlignment="1" applyProtection="1">
      <alignment vertical="center"/>
      <protection hidden="1"/>
    </xf>
    <xf numFmtId="0" fontId="0" fillId="0" borderId="5" xfId="0"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15" xfId="0" applyBorder="1" applyAlignment="1" applyProtection="1">
      <alignment horizontal="left" vertical="center" wrapText="1" indent="1"/>
      <protection hidden="1"/>
    </xf>
    <xf numFmtId="0" fontId="23" fillId="0" borderId="0" xfId="0" applyFont="1" applyAlignment="1" applyProtection="1">
      <alignment vertical="center" wrapText="1"/>
      <protection hidden="1"/>
    </xf>
    <xf numFmtId="0" fontId="3" fillId="0" borderId="36" xfId="20" applyFont="1" applyBorder="1" applyAlignment="1" applyProtection="1">
      <alignment horizontal="center" vertical="center"/>
      <protection hidden="1"/>
    </xf>
    <xf numFmtId="0" fontId="3" fillId="0" borderId="26" xfId="20" applyFont="1" applyBorder="1" applyAlignment="1" applyProtection="1">
      <alignment horizontal="center" vertical="center"/>
      <protection hidden="1"/>
    </xf>
    <xf numFmtId="0" fontId="3" fillId="0" borderId="44" xfId="20" applyFont="1" applyBorder="1" applyAlignment="1" applyProtection="1">
      <alignment horizontal="center" vertical="center"/>
      <protection hidden="1"/>
    </xf>
    <xf numFmtId="0" fontId="3" fillId="0" borderId="16" xfId="20" applyFont="1" applyBorder="1" applyAlignment="1" applyProtection="1">
      <alignment horizontal="center" vertical="center"/>
      <protection hidden="1"/>
    </xf>
    <xf numFmtId="0" fontId="3" fillId="0" borderId="0" xfId="20" applyFont="1" applyBorder="1" applyAlignment="1" applyProtection="1">
      <alignment horizontal="center" vertical="center"/>
      <protection hidden="1"/>
    </xf>
    <xf numFmtId="0" fontId="3" fillId="0" borderId="14" xfId="20" applyFont="1" applyBorder="1" applyAlignment="1" applyProtection="1">
      <alignment horizontal="center" vertical="center"/>
      <protection hidden="1"/>
    </xf>
    <xf numFmtId="0" fontId="3" fillId="0" borderId="50" xfId="20" applyFont="1" applyBorder="1" applyAlignment="1" applyProtection="1">
      <alignment horizontal="center" vertical="center"/>
      <protection hidden="1"/>
    </xf>
    <xf numFmtId="0" fontId="3" fillId="0" borderId="56" xfId="20" applyFont="1" applyBorder="1" applyAlignment="1" applyProtection="1">
      <alignment horizontal="center" vertical="center"/>
      <protection hidden="1"/>
    </xf>
    <xf numFmtId="0" fontId="3" fillId="0" borderId="45" xfId="20" applyFont="1" applyBorder="1" applyAlignment="1" applyProtection="1">
      <alignment horizontal="center" vertical="center"/>
      <protection hidden="1"/>
    </xf>
    <xf numFmtId="0" fontId="3" fillId="18" borderId="4" xfId="20" applyFont="1" applyFill="1" applyBorder="1" applyAlignment="1" applyProtection="1">
      <alignment vertical="center"/>
      <protection hidden="1"/>
    </xf>
    <xf numFmtId="0" fontId="3" fillId="18" borderId="0" xfId="20" applyFont="1" applyFill="1" applyBorder="1" applyAlignment="1" applyProtection="1">
      <alignment vertical="center"/>
      <protection hidden="1"/>
    </xf>
    <xf numFmtId="1" fontId="3" fillId="13" borderId="11" xfId="20" applyNumberFormat="1" applyFont="1" applyFill="1" applyBorder="1" applyAlignment="1" applyProtection="1">
      <alignment horizontal="left" vertical="center" indent="1"/>
      <protection locked="0"/>
    </xf>
    <xf numFmtId="1" fontId="3" fillId="13" borderId="12" xfId="20" applyNumberFormat="1" applyFont="1" applyFill="1" applyBorder="1" applyAlignment="1" applyProtection="1">
      <alignment horizontal="left" vertical="center" indent="1"/>
      <protection locked="0"/>
    </xf>
    <xf numFmtId="1" fontId="3" fillId="13" borderId="13" xfId="20" applyNumberFormat="1" applyFont="1" applyFill="1" applyBorder="1" applyAlignment="1" applyProtection="1">
      <alignment horizontal="left" vertical="center" indent="1"/>
      <protection locked="0"/>
    </xf>
    <xf numFmtId="167" fontId="2" fillId="13" borderId="59" xfId="21" applyNumberFormat="1" applyFont="1" applyFill="1" applyBorder="1" applyAlignment="1" applyProtection="1">
      <alignment horizontal="center" vertical="center"/>
      <protection locked="0"/>
    </xf>
    <xf numFmtId="167" fontId="2" fillId="13" borderId="66" xfId="21" applyNumberFormat="1" applyFont="1" applyFill="1" applyBorder="1" applyAlignment="1" applyProtection="1">
      <alignment horizontal="center" vertical="center"/>
      <protection locked="0"/>
    </xf>
    <xf numFmtId="167" fontId="2" fillId="13" borderId="60" xfId="21" applyNumberFormat="1" applyFont="1" applyFill="1" applyBorder="1" applyAlignment="1" applyProtection="1">
      <alignment horizontal="center" vertical="center"/>
      <protection locked="0"/>
    </xf>
    <xf numFmtId="167" fontId="2" fillId="13" borderId="61" xfId="21" applyNumberFormat="1" applyFont="1" applyFill="1" applyBorder="1" applyAlignment="1" applyProtection="1">
      <alignment horizontal="center" vertical="center"/>
      <protection locked="0"/>
    </xf>
    <xf numFmtId="167" fontId="2" fillId="13" borderId="89" xfId="21" applyNumberFormat="1" applyFont="1" applyFill="1" applyBorder="1" applyAlignment="1" applyProtection="1">
      <alignment horizontal="center" vertical="center"/>
      <protection locked="0"/>
    </xf>
    <xf numFmtId="167" fontId="2" fillId="13" borderId="62" xfId="21" applyNumberFormat="1" applyFont="1" applyFill="1" applyBorder="1" applyAlignment="1" applyProtection="1">
      <alignment horizontal="center" vertical="center"/>
      <protection locked="0"/>
    </xf>
    <xf numFmtId="1" fontId="3" fillId="0" borderId="36" xfId="20" applyNumberFormat="1" applyFont="1" applyFill="1" applyBorder="1" applyAlignment="1" applyProtection="1">
      <alignment horizontal="right" vertical="center" indent="1"/>
      <protection hidden="1"/>
    </xf>
    <xf numFmtId="1" fontId="3" fillId="0" borderId="49" xfId="20" applyNumberFormat="1" applyFont="1" applyFill="1" applyBorder="1" applyAlignment="1" applyProtection="1">
      <alignment horizontal="right" vertical="center" indent="1"/>
      <protection hidden="1"/>
    </xf>
    <xf numFmtId="1" fontId="3" fillId="0" borderId="16" xfId="20" applyNumberFormat="1" applyFont="1" applyFill="1" applyBorder="1" applyAlignment="1" applyProtection="1">
      <alignment horizontal="right" vertical="center" indent="1"/>
      <protection hidden="1"/>
    </xf>
    <xf numFmtId="1" fontId="3" fillId="0" borderId="72" xfId="20" applyNumberFormat="1" applyFont="1" applyFill="1" applyBorder="1" applyAlignment="1" applyProtection="1">
      <alignment horizontal="right" vertical="center" indent="1"/>
      <protection hidden="1"/>
    </xf>
    <xf numFmtId="1" fontId="3" fillId="0" borderId="50" xfId="20" applyNumberFormat="1" applyFont="1" applyFill="1" applyBorder="1" applyAlignment="1" applyProtection="1">
      <alignment horizontal="right" vertical="center" indent="1"/>
      <protection hidden="1"/>
    </xf>
    <xf numFmtId="1" fontId="3" fillId="0" borderId="51" xfId="20" applyNumberFormat="1" applyFont="1" applyFill="1" applyBorder="1" applyAlignment="1" applyProtection="1">
      <alignment horizontal="right" vertical="center" indent="1"/>
      <protection hidden="1"/>
    </xf>
    <xf numFmtId="1" fontId="3" fillId="0" borderId="52" xfId="20" applyNumberFormat="1" applyFont="1" applyFill="1" applyBorder="1" applyAlignment="1" applyProtection="1">
      <alignment horizontal="right" vertical="center" indent="1"/>
      <protection hidden="1"/>
    </xf>
    <xf numFmtId="1" fontId="3" fillId="0" borderId="24" xfId="20" applyNumberFormat="1" applyFont="1" applyFill="1" applyBorder="1" applyAlignment="1" applyProtection="1">
      <alignment horizontal="right" vertical="center" indent="1"/>
      <protection hidden="1"/>
    </xf>
    <xf numFmtId="1" fontId="3" fillId="0" borderId="53" xfId="20" applyNumberFormat="1" applyFont="1" applyFill="1" applyBorder="1" applyAlignment="1" applyProtection="1">
      <alignment horizontal="right" vertical="center" indent="1"/>
      <protection hidden="1"/>
    </xf>
    <xf numFmtId="10" fontId="3" fillId="0" borderId="52" xfId="20" applyNumberFormat="1" applyFont="1" applyFill="1" applyBorder="1" applyAlignment="1" applyProtection="1">
      <alignment horizontal="center" vertical="center"/>
      <protection hidden="1"/>
    </xf>
    <xf numFmtId="10" fontId="3" fillId="0" borderId="54" xfId="20" applyNumberFormat="1" applyFont="1" applyFill="1" applyBorder="1" applyAlignment="1" applyProtection="1">
      <alignment horizontal="center" vertical="center"/>
      <protection hidden="1"/>
    </xf>
    <xf numFmtId="10" fontId="3" fillId="0" borderId="24" xfId="20" applyNumberFormat="1" applyFont="1" applyFill="1" applyBorder="1" applyAlignment="1" applyProtection="1">
      <alignment horizontal="center" vertical="center"/>
      <protection hidden="1"/>
    </xf>
    <xf numFmtId="10" fontId="3" fillId="0" borderId="3" xfId="20" applyNumberFormat="1" applyFont="1" applyFill="1" applyBorder="1" applyAlignment="1" applyProtection="1">
      <alignment horizontal="center" vertical="center"/>
      <protection hidden="1"/>
    </xf>
    <xf numFmtId="10" fontId="3" fillId="0" borderId="53" xfId="20" applyNumberFormat="1" applyFont="1" applyFill="1" applyBorder="1" applyAlignment="1" applyProtection="1">
      <alignment horizontal="center" vertical="center"/>
      <protection hidden="1"/>
    </xf>
    <xf numFmtId="10" fontId="3" fillId="0" borderId="55" xfId="20" applyNumberFormat="1" applyFont="1" applyFill="1" applyBorder="1" applyAlignment="1" applyProtection="1">
      <alignment horizontal="center" vertical="center"/>
      <protection hidden="1"/>
    </xf>
    <xf numFmtId="1" fontId="3" fillId="0" borderId="63" xfId="20" applyNumberFormat="1" applyFont="1" applyFill="1" applyBorder="1" applyAlignment="1" applyProtection="1">
      <alignment horizontal="right" vertical="center" indent="1"/>
      <protection hidden="1"/>
    </xf>
    <xf numFmtId="1" fontId="3" fillId="0" borderId="44" xfId="20" applyNumberFormat="1" applyFont="1" applyFill="1" applyBorder="1" applyAlignment="1" applyProtection="1">
      <alignment horizontal="right" vertical="center" indent="1"/>
      <protection hidden="1"/>
    </xf>
    <xf numFmtId="1" fontId="3" fillId="0" borderId="4" xfId="20" applyNumberFormat="1" applyFont="1" applyFill="1" applyBorder="1" applyAlignment="1" applyProtection="1">
      <alignment horizontal="right" vertical="center" indent="1"/>
      <protection hidden="1"/>
    </xf>
    <xf numFmtId="1" fontId="3" fillId="0" borderId="14" xfId="20" applyNumberFormat="1" applyFont="1" applyFill="1" applyBorder="1" applyAlignment="1" applyProtection="1">
      <alignment horizontal="right" vertical="center" indent="1"/>
      <protection hidden="1"/>
    </xf>
    <xf numFmtId="1" fontId="3" fillId="0" borderId="64" xfId="20" applyNumberFormat="1" applyFont="1" applyFill="1" applyBorder="1" applyAlignment="1" applyProtection="1">
      <alignment horizontal="right" vertical="center" indent="1"/>
      <protection hidden="1"/>
    </xf>
    <xf numFmtId="1" fontId="3" fillId="0" borderId="45" xfId="20" applyNumberFormat="1" applyFont="1" applyFill="1" applyBorder="1" applyAlignment="1" applyProtection="1">
      <alignment horizontal="right" vertical="center" indent="1"/>
      <protection hidden="1"/>
    </xf>
    <xf numFmtId="0" fontId="5" fillId="11" borderId="57" xfId="20" applyFont="1" applyFill="1" applyBorder="1" applyAlignment="1" applyProtection="1">
      <alignment horizontal="center" vertical="center" wrapText="1"/>
      <protection hidden="1"/>
    </xf>
    <xf numFmtId="0" fontId="5" fillId="11" borderId="67" xfId="20" applyFont="1" applyFill="1" applyBorder="1" applyAlignment="1" applyProtection="1">
      <alignment horizontal="center" vertical="center" wrapText="1"/>
      <protection hidden="1"/>
    </xf>
    <xf numFmtId="0" fontId="5" fillId="11" borderId="58" xfId="20" applyFont="1" applyFill="1" applyBorder="1" applyAlignment="1" applyProtection="1">
      <alignment horizontal="center" vertical="center" wrapText="1"/>
      <protection hidden="1"/>
    </xf>
    <xf numFmtId="164" fontId="5" fillId="11" borderId="36" xfId="20" applyNumberFormat="1" applyFont="1" applyFill="1" applyBorder="1" applyAlignment="1" applyProtection="1">
      <alignment horizontal="left" vertical="center" wrapText="1" indent="1"/>
      <protection hidden="1"/>
    </xf>
    <xf numFmtId="164" fontId="5" fillId="11" borderId="26" xfId="20" applyNumberFormat="1" applyFont="1" applyFill="1" applyBorder="1" applyAlignment="1" applyProtection="1">
      <alignment horizontal="left" vertical="center" wrapText="1" indent="1"/>
      <protection hidden="1"/>
    </xf>
    <xf numFmtId="164" fontId="5" fillId="11" borderId="16" xfId="20" applyNumberFormat="1" applyFont="1" applyFill="1" applyBorder="1" applyAlignment="1" applyProtection="1">
      <alignment horizontal="left" vertical="center" wrapText="1" indent="1"/>
      <protection hidden="1"/>
    </xf>
    <xf numFmtId="164" fontId="5" fillId="11" borderId="0" xfId="20" applyNumberFormat="1" applyFont="1" applyFill="1" applyBorder="1" applyAlignment="1" applyProtection="1">
      <alignment horizontal="left" vertical="center" wrapText="1" indent="1"/>
      <protection hidden="1"/>
    </xf>
    <xf numFmtId="164" fontId="5" fillId="11" borderId="50" xfId="20" applyNumberFormat="1" applyFont="1" applyFill="1" applyBorder="1" applyAlignment="1" applyProtection="1">
      <alignment horizontal="left" vertical="center" wrapText="1" indent="1"/>
      <protection hidden="1"/>
    </xf>
    <xf numFmtId="164" fontId="5" fillId="11" borderId="56" xfId="20" applyNumberFormat="1" applyFont="1" applyFill="1" applyBorder="1" applyAlignment="1" applyProtection="1">
      <alignment horizontal="left" vertical="center" wrapText="1" indent="1"/>
      <protection hidden="1"/>
    </xf>
    <xf numFmtId="14" fontId="3" fillId="13" borderId="46" xfId="20" applyNumberFormat="1" applyFont="1" applyFill="1" applyBorder="1" applyAlignment="1" applyProtection="1">
      <alignment horizontal="center" vertical="center" textRotation="90"/>
      <protection locked="0"/>
    </xf>
    <xf numFmtId="14" fontId="3" fillId="13" borderId="47" xfId="20" applyNumberFormat="1" applyFont="1" applyFill="1" applyBorder="1" applyAlignment="1" applyProtection="1">
      <alignment horizontal="center" vertical="center" textRotation="90"/>
      <protection locked="0"/>
    </xf>
    <xf numFmtId="14" fontId="3" fillId="13" borderId="48" xfId="20" applyNumberFormat="1" applyFont="1" applyFill="1" applyBorder="1" applyAlignment="1" applyProtection="1">
      <alignment horizontal="center" vertical="center" textRotation="90"/>
      <protection locked="0"/>
    </xf>
    <xf numFmtId="14" fontId="3" fillId="13" borderId="65" xfId="20" applyNumberFormat="1" applyFont="1" applyFill="1" applyBorder="1" applyAlignment="1" applyProtection="1">
      <alignment horizontal="center" vertical="center" textRotation="90"/>
      <protection locked="0"/>
    </xf>
    <xf numFmtId="14" fontId="3" fillId="13" borderId="66" xfId="20" applyNumberFormat="1" applyFont="1" applyFill="1" applyBorder="1" applyAlignment="1" applyProtection="1">
      <alignment horizontal="center" vertical="center" textRotation="90"/>
      <protection locked="0"/>
    </xf>
    <xf numFmtId="14" fontId="3" fillId="13" borderId="60" xfId="20" applyNumberFormat="1" applyFont="1" applyFill="1" applyBorder="1" applyAlignment="1" applyProtection="1">
      <alignment horizontal="center" vertical="center" textRotation="90"/>
      <protection locked="0"/>
    </xf>
    <xf numFmtId="0" fontId="5" fillId="11" borderId="42" xfId="20" applyFont="1" applyFill="1" applyBorder="1" applyAlignment="1" applyProtection="1">
      <alignment horizontal="center" vertical="center" wrapText="1"/>
      <protection hidden="1"/>
    </xf>
    <xf numFmtId="0" fontId="5" fillId="11" borderId="35" xfId="20" applyFont="1" applyFill="1" applyBorder="1" applyAlignment="1" applyProtection="1">
      <alignment horizontal="center" vertical="center" wrapText="1"/>
      <protection hidden="1"/>
    </xf>
    <xf numFmtId="0" fontId="5" fillId="11" borderId="87" xfId="20" applyFont="1" applyFill="1" applyBorder="1" applyAlignment="1" applyProtection="1">
      <alignment horizontal="center" vertical="center" wrapText="1"/>
      <protection hidden="1"/>
    </xf>
    <xf numFmtId="0" fontId="5" fillId="11" borderId="16" xfId="20" applyFont="1" applyFill="1" applyBorder="1" applyAlignment="1" applyProtection="1">
      <alignment horizontal="center" vertical="center" wrapText="1"/>
      <protection hidden="1"/>
    </xf>
    <xf numFmtId="0" fontId="5" fillId="11" borderId="0" xfId="20" applyFont="1" applyFill="1" applyBorder="1" applyAlignment="1" applyProtection="1">
      <alignment horizontal="center" vertical="center" wrapText="1"/>
      <protection hidden="1"/>
    </xf>
    <xf numFmtId="0" fontId="5" fillId="11" borderId="3" xfId="20" applyFont="1" applyFill="1" applyBorder="1" applyAlignment="1" applyProtection="1">
      <alignment horizontal="center" vertical="center" wrapText="1"/>
      <protection hidden="1"/>
    </xf>
    <xf numFmtId="0" fontId="5" fillId="11" borderId="68" xfId="20" applyFont="1" applyFill="1" applyBorder="1" applyAlignment="1" applyProtection="1">
      <alignment horizontal="center" vertical="center" wrapText="1"/>
      <protection hidden="1"/>
    </xf>
    <xf numFmtId="0" fontId="5" fillId="11" borderId="46" xfId="20" applyFont="1" applyFill="1" applyBorder="1" applyAlignment="1" applyProtection="1">
      <alignment horizontal="center" vertical="center" wrapText="1"/>
      <protection hidden="1"/>
    </xf>
    <xf numFmtId="0" fontId="5" fillId="11" borderId="89" xfId="20" applyFont="1" applyFill="1" applyBorder="1" applyAlignment="1" applyProtection="1">
      <alignment horizontal="center" vertical="center" wrapText="1"/>
      <protection hidden="1"/>
    </xf>
    <xf numFmtId="0" fontId="5" fillId="11" borderId="47" xfId="20" applyFont="1" applyFill="1" applyBorder="1" applyAlignment="1" applyProtection="1">
      <alignment horizontal="center" vertical="center" wrapText="1"/>
      <protection hidden="1"/>
    </xf>
    <xf numFmtId="0" fontId="5" fillId="11" borderId="62" xfId="20" applyFont="1" applyFill="1" applyBorder="1" applyAlignment="1" applyProtection="1">
      <alignment horizontal="center" vertical="center" wrapText="1"/>
      <protection hidden="1"/>
    </xf>
    <xf numFmtId="0" fontId="5" fillId="11" borderId="48" xfId="20" applyFont="1" applyFill="1" applyBorder="1" applyAlignment="1" applyProtection="1">
      <alignment horizontal="center" vertical="center" wrapText="1"/>
      <protection hidden="1"/>
    </xf>
    <xf numFmtId="0" fontId="5" fillId="11" borderId="88" xfId="20" applyFont="1" applyFill="1" applyBorder="1" applyAlignment="1" applyProtection="1">
      <alignment horizontal="center" vertical="center" wrapText="1"/>
      <protection hidden="1"/>
    </xf>
    <xf numFmtId="0" fontId="5" fillId="11" borderId="90" xfId="20" applyFont="1" applyFill="1" applyBorder="1" applyAlignment="1" applyProtection="1">
      <alignment horizontal="center" vertical="center" wrapText="1"/>
      <protection hidden="1"/>
    </xf>
    <xf numFmtId="0" fontId="5" fillId="11" borderId="91" xfId="20" applyFont="1" applyFill="1" applyBorder="1" applyAlignment="1" applyProtection="1">
      <alignment horizontal="center" vertical="center" wrapText="1"/>
      <protection hidden="1"/>
    </xf>
    <xf numFmtId="0" fontId="3" fillId="0" borderId="57" xfId="20" applyFont="1" applyFill="1" applyBorder="1" applyAlignment="1" applyProtection="1">
      <alignment horizontal="center" vertical="center"/>
      <protection hidden="1"/>
    </xf>
    <xf numFmtId="0" fontId="3" fillId="0" borderId="67" xfId="20" applyFont="1" applyFill="1" applyBorder="1" applyAlignment="1" applyProtection="1">
      <alignment horizontal="center" vertical="center"/>
      <protection hidden="1"/>
    </xf>
    <xf numFmtId="0" fontId="3" fillId="0" borderId="58" xfId="20" applyFont="1" applyFill="1" applyBorder="1" applyAlignment="1" applyProtection="1">
      <alignment horizontal="center" vertical="center"/>
      <protection hidden="1"/>
    </xf>
    <xf numFmtId="0" fontId="3" fillId="0" borderId="36" xfId="20" applyFont="1" applyFill="1" applyBorder="1" applyAlignment="1" applyProtection="1">
      <alignment horizontal="left" vertical="center" wrapText="1" indent="1"/>
      <protection hidden="1"/>
    </xf>
    <xf numFmtId="0" fontId="3" fillId="0" borderId="26" xfId="20" applyFont="1" applyFill="1" applyBorder="1" applyAlignment="1" applyProtection="1">
      <alignment horizontal="left" vertical="center" wrapText="1" indent="1"/>
      <protection hidden="1"/>
    </xf>
    <xf numFmtId="0" fontId="3" fillId="0" borderId="44" xfId="20" applyFont="1" applyFill="1" applyBorder="1" applyAlignment="1" applyProtection="1">
      <alignment horizontal="left" vertical="center" wrapText="1" indent="1"/>
      <protection hidden="1"/>
    </xf>
    <xf numFmtId="0" fontId="3" fillId="0" borderId="16" xfId="20" applyFont="1" applyFill="1" applyBorder="1" applyAlignment="1" applyProtection="1">
      <alignment horizontal="left" vertical="center" wrapText="1" indent="1"/>
      <protection hidden="1"/>
    </xf>
    <xf numFmtId="0" fontId="3" fillId="0" borderId="0" xfId="20" applyFont="1" applyFill="1" applyBorder="1" applyAlignment="1" applyProtection="1">
      <alignment horizontal="left" vertical="center" wrapText="1" indent="1"/>
      <protection hidden="1"/>
    </xf>
    <xf numFmtId="0" fontId="3" fillId="0" borderId="14" xfId="20" applyFont="1" applyFill="1" applyBorder="1" applyAlignment="1" applyProtection="1">
      <alignment horizontal="left" vertical="center" wrapText="1" indent="1"/>
      <protection hidden="1"/>
    </xf>
    <xf numFmtId="0" fontId="3" fillId="0" borderId="50" xfId="20" applyFont="1" applyFill="1" applyBorder="1" applyAlignment="1" applyProtection="1">
      <alignment horizontal="left" vertical="center" wrapText="1" indent="1"/>
      <protection hidden="1"/>
    </xf>
    <xf numFmtId="0" fontId="3" fillId="0" borderId="56" xfId="20" applyFont="1" applyFill="1" applyBorder="1" applyAlignment="1" applyProtection="1">
      <alignment horizontal="left" vertical="center" wrapText="1" indent="1"/>
      <protection hidden="1"/>
    </xf>
    <xf numFmtId="0" fontId="3" fillId="0" borderId="45" xfId="20" applyFont="1" applyFill="1" applyBorder="1" applyAlignment="1" applyProtection="1">
      <alignment horizontal="left" vertical="center" wrapText="1" indent="1"/>
      <protection hidden="1"/>
    </xf>
    <xf numFmtId="49" fontId="8" fillId="13" borderId="11" xfId="20" applyNumberFormat="1" applyFont="1" applyFill="1" applyBorder="1" applyAlignment="1" applyProtection="1">
      <alignment horizontal="left" vertical="center" indent="1"/>
      <protection locked="0"/>
    </xf>
    <xf numFmtId="49" fontId="8" fillId="13" borderId="12" xfId="20" applyNumberFormat="1" applyFont="1" applyFill="1" applyBorder="1" applyAlignment="1" applyProtection="1">
      <alignment horizontal="left" vertical="center" indent="1"/>
      <protection locked="0"/>
    </xf>
    <xf numFmtId="49" fontId="8" fillId="13" borderId="13" xfId="20" applyNumberFormat="1" applyFont="1" applyFill="1" applyBorder="1" applyAlignment="1" applyProtection="1">
      <alignment horizontal="left" vertical="center" indent="1"/>
      <protection locked="0"/>
    </xf>
    <xf numFmtId="0" fontId="5" fillId="11" borderId="36" xfId="20" applyFont="1" applyFill="1" applyBorder="1" applyAlignment="1" applyProtection="1">
      <alignment horizontal="center" vertical="center" textRotation="90" wrapText="1"/>
      <protection hidden="1"/>
    </xf>
    <xf numFmtId="0" fontId="5" fillId="11" borderId="44" xfId="20" applyFont="1" applyFill="1" applyBorder="1" applyAlignment="1" applyProtection="1">
      <alignment horizontal="center" vertical="center" textRotation="90" wrapText="1"/>
      <protection hidden="1"/>
    </xf>
    <xf numFmtId="0" fontId="5" fillId="11" borderId="16" xfId="20" applyFont="1" applyFill="1" applyBorder="1" applyAlignment="1" applyProtection="1">
      <alignment horizontal="center" vertical="center" textRotation="90" wrapText="1"/>
      <protection hidden="1"/>
    </xf>
    <xf numFmtId="0" fontId="5" fillId="11" borderId="14" xfId="20" applyFont="1" applyFill="1" applyBorder="1" applyAlignment="1" applyProtection="1">
      <alignment horizontal="center" vertical="center" textRotation="90" wrapText="1"/>
      <protection hidden="1"/>
    </xf>
    <xf numFmtId="0" fontId="5" fillId="11" borderId="34" xfId="20" applyFont="1" applyFill="1" applyBorder="1" applyAlignment="1" applyProtection="1">
      <alignment horizontal="center" vertical="center" textRotation="90" wrapText="1"/>
      <protection hidden="1"/>
    </xf>
    <xf numFmtId="0" fontId="5" fillId="11" borderId="69" xfId="20" applyFont="1" applyFill="1" applyBorder="1" applyAlignment="1" applyProtection="1">
      <alignment horizontal="center" vertical="center" textRotation="90" wrapText="1"/>
      <protection hidden="1"/>
    </xf>
    <xf numFmtId="0" fontId="5" fillId="11" borderId="65" xfId="20" applyFont="1" applyFill="1" applyBorder="1" applyAlignment="1" applyProtection="1">
      <alignment horizontal="center" vertical="center" wrapText="1"/>
      <protection hidden="1"/>
    </xf>
    <xf numFmtId="0" fontId="5" fillId="11" borderId="60" xfId="20" applyFont="1" applyFill="1" applyBorder="1" applyAlignment="1" applyProtection="1">
      <alignment horizontal="center" vertical="center" wrapText="1"/>
      <protection hidden="1"/>
    </xf>
    <xf numFmtId="0" fontId="24" fillId="11" borderId="70" xfId="20" applyFont="1" applyFill="1" applyBorder="1" applyAlignment="1" applyProtection="1">
      <alignment horizontal="left" vertical="center"/>
      <protection hidden="1"/>
    </xf>
    <xf numFmtId="0" fontId="24" fillId="11" borderId="37" xfId="20" applyFont="1" applyFill="1" applyBorder="1" applyAlignment="1" applyProtection="1">
      <alignment horizontal="left" vertical="center"/>
      <protection hidden="1"/>
    </xf>
    <xf numFmtId="0" fontId="24" fillId="11" borderId="21" xfId="20" applyFont="1" applyFill="1" applyBorder="1" applyAlignment="1" applyProtection="1">
      <alignment horizontal="left" vertical="center"/>
      <protection hidden="1"/>
    </xf>
    <xf numFmtId="0" fontId="24" fillId="11" borderId="38" xfId="20" applyFont="1" applyFill="1" applyBorder="1" applyAlignment="1" applyProtection="1">
      <alignment horizontal="left" vertical="center"/>
      <protection hidden="1"/>
    </xf>
    <xf numFmtId="49" fontId="3" fillId="13" borderId="11" xfId="20" applyNumberFormat="1" applyFont="1" applyFill="1" applyBorder="1" applyAlignment="1" applyProtection="1">
      <alignment horizontal="left" vertical="center" indent="1"/>
      <protection locked="0"/>
    </xf>
    <xf numFmtId="49" fontId="3" fillId="13" borderId="12" xfId="20" applyNumberFormat="1" applyFont="1" applyFill="1" applyBorder="1" applyAlignment="1" applyProtection="1">
      <alignment horizontal="left" vertical="center" indent="1"/>
      <protection locked="0"/>
    </xf>
    <xf numFmtId="49" fontId="3" fillId="13" borderId="13" xfId="20" applyNumberFormat="1" applyFont="1" applyFill="1" applyBorder="1" applyAlignment="1" applyProtection="1">
      <alignment horizontal="left" vertical="center" indent="1"/>
      <protection locked="0"/>
    </xf>
    <xf numFmtId="0" fontId="3" fillId="11" borderId="70" xfId="20" applyFont="1" applyFill="1" applyBorder="1" applyAlignment="1" applyProtection="1">
      <alignment horizontal="center" vertical="center" wrapText="1"/>
      <protection hidden="1"/>
    </xf>
    <xf numFmtId="0" fontId="3" fillId="11" borderId="21" xfId="20" applyFont="1" applyFill="1" applyBorder="1" applyAlignment="1" applyProtection="1">
      <alignment horizontal="center" vertical="center" wrapText="1"/>
      <protection hidden="1"/>
    </xf>
    <xf numFmtId="0" fontId="28" fillId="11" borderId="4" xfId="20" applyFont="1" applyFill="1" applyBorder="1" applyAlignment="1" applyProtection="1">
      <alignment horizontal="right" indent="1"/>
      <protection hidden="1"/>
    </xf>
    <xf numFmtId="0" fontId="28" fillId="11" borderId="14" xfId="20" applyFont="1" applyFill="1" applyBorder="1" applyAlignment="1" applyProtection="1">
      <alignment horizontal="right" indent="1"/>
      <protection hidden="1"/>
    </xf>
    <xf numFmtId="0" fontId="5" fillId="11" borderId="79" xfId="20" applyFont="1" applyFill="1" applyBorder="1" applyAlignment="1" applyProtection="1">
      <alignment horizontal="center" vertical="center" wrapText="1"/>
      <protection hidden="1"/>
    </xf>
    <xf numFmtId="0" fontId="5" fillId="11" borderId="80" xfId="20" applyFont="1" applyFill="1" applyBorder="1" applyAlignment="1" applyProtection="1">
      <alignment horizontal="center" vertical="center" wrapText="1"/>
      <protection hidden="1"/>
    </xf>
    <xf numFmtId="0" fontId="5" fillId="11" borderId="4" xfId="20" applyFont="1" applyFill="1" applyBorder="1" applyAlignment="1" applyProtection="1">
      <alignment horizontal="center" vertical="center" wrapText="1"/>
      <protection hidden="1"/>
    </xf>
    <xf numFmtId="0" fontId="5" fillId="11" borderId="14" xfId="20" applyFont="1" applyFill="1" applyBorder="1" applyAlignment="1" applyProtection="1">
      <alignment horizontal="center" vertical="center" wrapText="1"/>
      <protection hidden="1"/>
    </xf>
    <xf numFmtId="49" fontId="3" fillId="0" borderId="11" xfId="0" applyNumberFormat="1" applyFont="1" applyFill="1" applyBorder="1" applyAlignment="1" applyProtection="1">
      <alignment horizontal="left" vertical="center" indent="1"/>
      <protection hidden="1"/>
    </xf>
    <xf numFmtId="49" fontId="3" fillId="0" borderId="12" xfId="0" applyNumberFormat="1" applyFont="1" applyFill="1" applyBorder="1" applyAlignment="1" applyProtection="1">
      <alignment horizontal="left" vertical="center" indent="1"/>
      <protection hidden="1"/>
    </xf>
    <xf numFmtId="49" fontId="3" fillId="0" borderId="13" xfId="0" applyNumberFormat="1" applyFont="1" applyFill="1" applyBorder="1" applyAlignment="1" applyProtection="1">
      <alignment horizontal="left" vertical="center" indent="1"/>
      <protection hidden="1"/>
    </xf>
    <xf numFmtId="0" fontId="3" fillId="0" borderId="59" xfId="20" quotePrefix="1" applyNumberFormat="1" applyFont="1" applyFill="1" applyBorder="1" applyAlignment="1" applyProtection="1">
      <alignment horizontal="center" vertical="center"/>
      <protection hidden="1"/>
    </xf>
    <xf numFmtId="0" fontId="3" fillId="0" borderId="66" xfId="20" quotePrefix="1" applyNumberFormat="1" applyFont="1" applyFill="1" applyBorder="1" applyAlignment="1" applyProtection="1">
      <alignment horizontal="center" vertical="center"/>
      <protection hidden="1"/>
    </xf>
    <xf numFmtId="0" fontId="3" fillId="0" borderId="60" xfId="20" quotePrefix="1" applyNumberFormat="1" applyFont="1" applyFill="1" applyBorder="1" applyAlignment="1" applyProtection="1">
      <alignment horizontal="center" vertical="center"/>
      <protection hidden="1"/>
    </xf>
    <xf numFmtId="1" fontId="3" fillId="0" borderId="61" xfId="20" quotePrefix="1" applyNumberFormat="1" applyFont="1" applyFill="1" applyBorder="1" applyAlignment="1" applyProtection="1">
      <alignment horizontal="center" vertical="center"/>
      <protection hidden="1"/>
    </xf>
    <xf numFmtId="1" fontId="3" fillId="0" borderId="89" xfId="20" quotePrefix="1" applyNumberFormat="1" applyFont="1" applyFill="1" applyBorder="1" applyAlignment="1" applyProtection="1">
      <alignment horizontal="center" vertical="center"/>
      <protection hidden="1"/>
    </xf>
    <xf numFmtId="1" fontId="3" fillId="0" borderId="62" xfId="20" quotePrefix="1" applyNumberFormat="1" applyFont="1" applyFill="1" applyBorder="1" applyAlignment="1" applyProtection="1">
      <alignment horizontal="center" vertical="center"/>
      <protection hidden="1"/>
    </xf>
    <xf numFmtId="168" fontId="3" fillId="0" borderId="11" xfId="20" applyNumberFormat="1" applyFont="1" applyBorder="1" applyAlignment="1" applyProtection="1">
      <alignment horizontal="right" vertical="center" indent="1"/>
      <protection hidden="1"/>
    </xf>
    <xf numFmtId="168" fontId="3" fillId="0" borderId="13" xfId="20" applyNumberFormat="1" applyFont="1" applyBorder="1" applyAlignment="1" applyProtection="1">
      <alignment horizontal="right" vertical="center" indent="1"/>
      <protection hidden="1"/>
    </xf>
    <xf numFmtId="49" fontId="10" fillId="13" borderId="11" xfId="20" applyNumberFormat="1" applyFont="1" applyFill="1" applyBorder="1" applyAlignment="1" applyProtection="1">
      <alignment horizontal="left" vertical="center" indent="1"/>
      <protection locked="0"/>
    </xf>
    <xf numFmtId="49" fontId="10" fillId="13" borderId="12" xfId="20" applyNumberFormat="1" applyFont="1" applyFill="1" applyBorder="1" applyAlignment="1" applyProtection="1">
      <alignment horizontal="left" vertical="center" indent="1"/>
      <protection locked="0"/>
    </xf>
    <xf numFmtId="49" fontId="10" fillId="13" borderId="13" xfId="20" applyNumberFormat="1" applyFont="1" applyFill="1" applyBorder="1" applyAlignment="1" applyProtection="1">
      <alignment horizontal="left" vertical="center" indent="1"/>
      <protection locked="0"/>
    </xf>
    <xf numFmtId="14" fontId="3" fillId="17" borderId="46" xfId="20" applyNumberFormat="1" applyFont="1" applyFill="1" applyBorder="1" applyAlignment="1" applyProtection="1">
      <alignment horizontal="center" vertical="center" textRotation="90"/>
      <protection hidden="1"/>
    </xf>
    <xf numFmtId="14" fontId="3" fillId="17" borderId="47" xfId="20" applyNumberFormat="1" applyFont="1" applyFill="1" applyBorder="1" applyAlignment="1" applyProtection="1">
      <alignment horizontal="center" vertical="center" textRotation="90"/>
      <protection hidden="1"/>
    </xf>
    <xf numFmtId="14" fontId="3" fillId="17" borderId="43" xfId="20" applyNumberFormat="1" applyFont="1" applyFill="1" applyBorder="1" applyAlignment="1" applyProtection="1">
      <alignment horizontal="center" vertical="center" textRotation="90"/>
      <protection hidden="1"/>
    </xf>
    <xf numFmtId="0" fontId="5" fillId="11" borderId="61" xfId="20" applyFont="1" applyFill="1" applyBorder="1" applyAlignment="1" applyProtection="1">
      <alignment horizontal="center" vertical="center" textRotation="90" wrapText="1"/>
      <protection hidden="1"/>
    </xf>
    <xf numFmtId="0" fontId="5" fillId="11" borderId="89" xfId="20" applyFont="1" applyFill="1" applyBorder="1" applyAlignment="1" applyProtection="1">
      <alignment horizontal="center" vertical="center" textRotation="90" wrapText="1"/>
      <protection hidden="1"/>
    </xf>
    <xf numFmtId="0" fontId="5" fillId="11" borderId="62" xfId="20" applyFont="1" applyFill="1" applyBorder="1" applyAlignment="1" applyProtection="1">
      <alignment horizontal="center" vertical="center" textRotation="90" wrapText="1"/>
      <protection hidden="1"/>
    </xf>
    <xf numFmtId="0" fontId="5" fillId="11" borderId="59" xfId="20" applyFont="1" applyFill="1" applyBorder="1" applyAlignment="1" applyProtection="1">
      <alignment horizontal="center" vertical="center" textRotation="90" wrapText="1"/>
      <protection hidden="1"/>
    </xf>
    <xf numFmtId="0" fontId="5" fillId="11" borderId="66" xfId="20" applyFont="1" applyFill="1" applyBorder="1" applyAlignment="1" applyProtection="1">
      <alignment horizontal="center" vertical="center" textRotation="90" wrapText="1"/>
      <protection hidden="1"/>
    </xf>
    <xf numFmtId="0" fontId="5" fillId="11" borderId="60" xfId="20" applyFont="1" applyFill="1" applyBorder="1" applyAlignment="1" applyProtection="1">
      <alignment horizontal="center" vertical="center" textRotation="90" wrapText="1"/>
      <protection hidden="1"/>
    </xf>
    <xf numFmtId="0" fontId="3" fillId="11" borderId="36" xfId="20" applyFont="1" applyFill="1" applyBorder="1" applyAlignment="1" applyProtection="1">
      <alignment horizontal="center" vertical="center"/>
      <protection hidden="1"/>
    </xf>
    <xf numFmtId="0" fontId="3" fillId="11" borderId="26" xfId="20" applyFont="1" applyFill="1" applyBorder="1" applyAlignment="1" applyProtection="1">
      <alignment horizontal="center" vertical="center"/>
      <protection hidden="1"/>
    </xf>
    <xf numFmtId="0" fontId="3" fillId="11" borderId="44" xfId="20" applyFont="1" applyFill="1" applyBorder="1" applyAlignment="1" applyProtection="1">
      <alignment horizontal="center" vertical="center"/>
      <protection hidden="1"/>
    </xf>
    <xf numFmtId="0" fontId="3" fillId="11" borderId="16" xfId="20" applyFont="1" applyFill="1" applyBorder="1" applyAlignment="1" applyProtection="1">
      <alignment horizontal="center" vertical="center"/>
      <protection hidden="1"/>
    </xf>
    <xf numFmtId="0" fontId="3" fillId="11" borderId="0" xfId="20" applyFont="1" applyFill="1" applyBorder="1" applyAlignment="1" applyProtection="1">
      <alignment horizontal="center" vertical="center"/>
      <protection hidden="1"/>
    </xf>
    <xf numFmtId="0" fontId="3" fillId="11" borderId="14" xfId="20" applyFont="1" applyFill="1" applyBorder="1" applyAlignment="1" applyProtection="1">
      <alignment horizontal="center" vertical="center"/>
      <protection hidden="1"/>
    </xf>
    <xf numFmtId="1" fontId="27" fillId="11" borderId="64" xfId="20" applyNumberFormat="1" applyFont="1" applyFill="1" applyBorder="1" applyAlignment="1" applyProtection="1">
      <alignment horizontal="right" vertical="top" indent="1"/>
      <protection hidden="1"/>
    </xf>
    <xf numFmtId="1" fontId="27" fillId="11" borderId="45" xfId="20" applyNumberFormat="1" applyFont="1" applyFill="1" applyBorder="1" applyAlignment="1" applyProtection="1">
      <alignment horizontal="right" vertical="top" indent="1"/>
      <protection hidden="1"/>
    </xf>
    <xf numFmtId="0" fontId="24" fillId="11" borderId="21" xfId="20" applyFont="1" applyFill="1" applyBorder="1" applyAlignment="1" applyProtection="1">
      <alignment vertical="center"/>
      <protection hidden="1"/>
    </xf>
    <xf numFmtId="0" fontId="24" fillId="11" borderId="38" xfId="20" applyFont="1" applyFill="1" applyBorder="1" applyAlignment="1" applyProtection="1">
      <alignment vertical="center"/>
      <protection hidden="1"/>
    </xf>
    <xf numFmtId="49" fontId="24" fillId="0" borderId="0" xfId="20" applyNumberFormat="1" applyFont="1" applyFill="1" applyBorder="1" applyAlignment="1" applyProtection="1">
      <alignment horizontal="center" vertical="center"/>
      <protection hidden="1"/>
    </xf>
    <xf numFmtId="49" fontId="24" fillId="0" borderId="3" xfId="20" applyNumberFormat="1" applyFont="1" applyFill="1" applyBorder="1" applyAlignment="1" applyProtection="1">
      <alignment horizontal="center" vertical="center"/>
      <protection hidden="1"/>
    </xf>
    <xf numFmtId="0" fontId="24" fillId="0" borderId="0" xfId="20" applyNumberFormat="1" applyFont="1" applyFill="1" applyBorder="1" applyAlignment="1" applyProtection="1">
      <alignment horizontal="left" vertical="center" indent="1"/>
      <protection hidden="1"/>
    </xf>
    <xf numFmtId="0" fontId="24" fillId="0" borderId="16" xfId="20" applyFont="1" applyBorder="1" applyAlignment="1" applyProtection="1">
      <alignment horizontal="left" vertical="center" wrapText="1" indent="1"/>
      <protection hidden="1"/>
    </xf>
    <xf numFmtId="0" fontId="11" fillId="17" borderId="46" xfId="20" applyFont="1" applyFill="1" applyBorder="1" applyAlignment="1" applyProtection="1">
      <alignment horizontal="right" vertical="center" indent="1"/>
      <protection hidden="1"/>
    </xf>
    <xf numFmtId="0" fontId="11" fillId="17" borderId="47" xfId="20" applyFont="1" applyFill="1" applyBorder="1" applyAlignment="1" applyProtection="1">
      <alignment horizontal="right" vertical="center" indent="1"/>
      <protection hidden="1"/>
    </xf>
    <xf numFmtId="0" fontId="11" fillId="17" borderId="43" xfId="20" applyFont="1" applyFill="1" applyBorder="1" applyAlignment="1" applyProtection="1">
      <alignment horizontal="right" vertical="center" indent="1"/>
      <protection hidden="1"/>
    </xf>
    <xf numFmtId="0" fontId="5" fillId="15" borderId="57" xfId="0" applyFont="1" applyFill="1" applyBorder="1" applyAlignment="1" applyProtection="1">
      <alignment horizontal="center" vertical="center" wrapText="1"/>
      <protection hidden="1"/>
    </xf>
    <xf numFmtId="0" fontId="5" fillId="15" borderId="67" xfId="0" applyFont="1" applyFill="1" applyBorder="1" applyAlignment="1" applyProtection="1">
      <alignment horizontal="center" vertical="center" wrapText="1"/>
      <protection hidden="1"/>
    </xf>
    <xf numFmtId="0" fontId="5" fillId="15" borderId="75" xfId="0" applyFont="1" applyFill="1" applyBorder="1" applyAlignment="1" applyProtection="1">
      <alignment horizontal="center" vertical="center" wrapText="1"/>
      <protection hidden="1"/>
    </xf>
    <xf numFmtId="0" fontId="5" fillId="15" borderId="36" xfId="0" applyFont="1" applyFill="1" applyBorder="1" applyAlignment="1" applyProtection="1">
      <alignment horizontal="left" vertical="center" wrapText="1" indent="1"/>
      <protection hidden="1"/>
    </xf>
    <xf numFmtId="0" fontId="5" fillId="15" borderId="16" xfId="0" applyFont="1" applyFill="1" applyBorder="1" applyAlignment="1" applyProtection="1">
      <alignment horizontal="left" vertical="center" wrapText="1" indent="1"/>
      <protection hidden="1"/>
    </xf>
    <xf numFmtId="0" fontId="5" fillId="15" borderId="74" xfId="0" applyFont="1" applyFill="1" applyBorder="1" applyAlignment="1" applyProtection="1">
      <alignment horizontal="left" vertical="center" wrapText="1" indent="1"/>
      <protection hidden="1"/>
    </xf>
    <xf numFmtId="0" fontId="5" fillId="15" borderId="57" xfId="0" applyFont="1" applyFill="1" applyBorder="1" applyAlignment="1" applyProtection="1">
      <alignment horizontal="left" vertical="center" wrapText="1" indent="1"/>
      <protection hidden="1"/>
    </xf>
    <xf numFmtId="0" fontId="5" fillId="15" borderId="67" xfId="0" applyFont="1" applyFill="1" applyBorder="1" applyAlignment="1" applyProtection="1">
      <alignment horizontal="left" vertical="center" wrapText="1" indent="1"/>
      <protection hidden="1"/>
    </xf>
    <xf numFmtId="0" fontId="5" fillId="15" borderId="75" xfId="0" applyFont="1" applyFill="1" applyBorder="1" applyAlignment="1" applyProtection="1">
      <alignment horizontal="left" vertical="center" wrapText="1" indent="1"/>
      <protection hidden="1"/>
    </xf>
    <xf numFmtId="0" fontId="3" fillId="0" borderId="29" xfId="0" applyFont="1" applyFill="1" applyBorder="1" applyAlignment="1" applyProtection="1">
      <alignment horizontal="left" vertical="center" indent="1"/>
      <protection hidden="1"/>
    </xf>
    <xf numFmtId="0" fontId="3" fillId="0" borderId="21" xfId="0" applyFont="1" applyFill="1" applyBorder="1" applyAlignment="1" applyProtection="1">
      <alignment horizontal="left" vertical="center" indent="1"/>
      <protection hidden="1"/>
    </xf>
    <xf numFmtId="0" fontId="3" fillId="0" borderId="38" xfId="0" applyFont="1" applyFill="1" applyBorder="1" applyAlignment="1" applyProtection="1">
      <alignment horizontal="left" vertical="center" indent="1"/>
      <protection hidden="1"/>
    </xf>
    <xf numFmtId="0" fontId="3" fillId="0" borderId="82" xfId="0" applyFont="1" applyFill="1" applyBorder="1" applyAlignment="1" applyProtection="1">
      <alignment horizontal="left" vertical="center" indent="1"/>
      <protection hidden="1"/>
    </xf>
    <xf numFmtId="0" fontId="3" fillId="0" borderId="1" xfId="0" applyFont="1" applyFill="1" applyBorder="1" applyAlignment="1" applyProtection="1">
      <alignment horizontal="left" vertical="center" indent="1"/>
      <protection hidden="1"/>
    </xf>
    <xf numFmtId="0" fontId="3" fillId="0" borderId="83" xfId="0" applyFont="1" applyFill="1" applyBorder="1" applyAlignment="1" applyProtection="1">
      <alignment horizontal="left" vertical="center" indent="1"/>
      <protection hidden="1"/>
    </xf>
    <xf numFmtId="49" fontId="5" fillId="15" borderId="36" xfId="0" applyNumberFormat="1" applyFont="1" applyFill="1" applyBorder="1" applyAlignment="1" applyProtection="1">
      <alignment horizontal="center" vertical="center" wrapText="1"/>
      <protection hidden="1"/>
    </xf>
    <xf numFmtId="49" fontId="5" fillId="15" borderId="44" xfId="0" applyNumberFormat="1" applyFont="1" applyFill="1" applyBorder="1" applyAlignment="1" applyProtection="1">
      <alignment horizontal="center" vertical="center" wrapText="1"/>
      <protection hidden="1"/>
    </xf>
    <xf numFmtId="49" fontId="5" fillId="15" borderId="16" xfId="0" applyNumberFormat="1" applyFont="1" applyFill="1" applyBorder="1" applyAlignment="1" applyProtection="1">
      <alignment horizontal="center" vertical="center" wrapText="1"/>
      <protection hidden="1"/>
    </xf>
    <xf numFmtId="49" fontId="5" fillId="15" borderId="14" xfId="0" applyNumberFormat="1" applyFont="1" applyFill="1" applyBorder="1" applyAlignment="1" applyProtection="1">
      <alignment horizontal="center" vertical="center" wrapText="1"/>
      <protection hidden="1"/>
    </xf>
    <xf numFmtId="49" fontId="5" fillId="15" borderId="74" xfId="0" applyNumberFormat="1" applyFont="1" applyFill="1" applyBorder="1" applyAlignment="1" applyProtection="1">
      <alignment horizontal="center" vertical="center" wrapText="1"/>
      <protection hidden="1"/>
    </xf>
    <xf numFmtId="49" fontId="5" fillId="15" borderId="78" xfId="0" applyNumberFormat="1" applyFont="1" applyFill="1" applyBorder="1" applyAlignment="1" applyProtection="1">
      <alignment horizontal="center" vertical="center" wrapText="1"/>
      <protection hidden="1"/>
    </xf>
    <xf numFmtId="1" fontId="3" fillId="0" borderId="34" xfId="0" applyNumberFormat="1" applyFont="1" applyFill="1" applyBorder="1" applyAlignment="1" applyProtection="1">
      <alignment horizontal="right" vertical="center" indent="1"/>
      <protection hidden="1"/>
    </xf>
    <xf numFmtId="1" fontId="3" fillId="0" borderId="69" xfId="0" applyNumberFormat="1" applyFont="1" applyFill="1" applyBorder="1" applyAlignment="1" applyProtection="1">
      <alignment horizontal="right" vertical="center" indent="1"/>
      <protection hidden="1"/>
    </xf>
    <xf numFmtId="1" fontId="3" fillId="0" borderId="29" xfId="0" applyNumberFormat="1" applyFont="1" applyFill="1" applyBorder="1" applyAlignment="1" applyProtection="1">
      <alignment horizontal="right" vertical="center" indent="1"/>
      <protection hidden="1"/>
    </xf>
    <xf numFmtId="1" fontId="3" fillId="0" borderId="38" xfId="0" applyNumberFormat="1" applyFont="1" applyFill="1" applyBorder="1" applyAlignment="1" applyProtection="1">
      <alignment horizontal="right" vertical="center" indent="1"/>
      <protection hidden="1"/>
    </xf>
    <xf numFmtId="0" fontId="3" fillId="0" borderId="30" xfId="0" applyFont="1" applyFill="1" applyBorder="1" applyAlignment="1" applyProtection="1">
      <alignment horizontal="left" vertical="center" indent="1"/>
      <protection hidden="1"/>
    </xf>
    <xf numFmtId="0" fontId="3" fillId="0" borderId="84" xfId="0" applyFont="1" applyFill="1" applyBorder="1" applyAlignment="1" applyProtection="1">
      <alignment horizontal="left" vertical="center" indent="1"/>
      <protection hidden="1"/>
    </xf>
    <xf numFmtId="0" fontId="3" fillId="0" borderId="39" xfId="0" applyFont="1" applyFill="1" applyBorder="1" applyAlignment="1" applyProtection="1">
      <alignment horizontal="left" vertical="center" indent="1"/>
      <protection hidden="1"/>
    </xf>
    <xf numFmtId="0" fontId="5" fillId="15" borderId="26" xfId="0" applyFont="1" applyFill="1" applyBorder="1" applyAlignment="1" applyProtection="1">
      <alignment horizontal="left" vertical="center" wrapText="1" indent="1"/>
      <protection hidden="1"/>
    </xf>
    <xf numFmtId="0" fontId="5" fillId="15" borderId="44" xfId="0" applyFont="1" applyFill="1" applyBorder="1" applyAlignment="1" applyProtection="1">
      <alignment horizontal="left" vertical="center" wrapText="1" indent="1"/>
      <protection hidden="1"/>
    </xf>
    <xf numFmtId="0" fontId="5" fillId="15" borderId="0" xfId="0" applyFont="1" applyFill="1" applyBorder="1" applyAlignment="1" applyProtection="1">
      <alignment horizontal="left" vertical="center" wrapText="1" indent="1"/>
      <protection hidden="1"/>
    </xf>
    <xf numFmtId="0" fontId="5" fillId="15" borderId="14" xfId="0" applyFont="1" applyFill="1" applyBorder="1" applyAlignment="1" applyProtection="1">
      <alignment horizontal="left" vertical="center" wrapText="1" indent="1"/>
      <protection hidden="1"/>
    </xf>
    <xf numFmtId="0" fontId="5" fillId="15" borderId="7" xfId="0" applyFont="1" applyFill="1" applyBorder="1" applyAlignment="1" applyProtection="1">
      <alignment horizontal="left" vertical="center" wrapText="1" indent="1"/>
      <protection hidden="1"/>
    </xf>
    <xf numFmtId="0" fontId="5" fillId="15" borderId="78" xfId="0" applyFont="1" applyFill="1" applyBorder="1" applyAlignment="1" applyProtection="1">
      <alignment horizontal="left" vertical="center" wrapText="1" indent="1"/>
      <protection hidden="1"/>
    </xf>
    <xf numFmtId="1" fontId="3" fillId="0" borderId="30" xfId="0" applyNumberFormat="1" applyFont="1" applyFill="1" applyBorder="1" applyAlignment="1" applyProtection="1">
      <alignment horizontal="right" vertical="center" indent="1"/>
      <protection hidden="1"/>
    </xf>
    <xf numFmtId="1" fontId="3" fillId="0" borderId="39" xfId="0" applyNumberFormat="1" applyFont="1" applyFill="1" applyBorder="1" applyAlignment="1" applyProtection="1">
      <alignment horizontal="right" vertical="center" indent="1"/>
      <protection hidden="1"/>
    </xf>
    <xf numFmtId="0" fontId="3" fillId="20" borderId="36" xfId="0" applyFont="1" applyFill="1" applyBorder="1" applyAlignment="1" applyProtection="1">
      <alignment horizontal="center" vertical="center" wrapText="1"/>
      <protection hidden="1"/>
    </xf>
    <xf numFmtId="0" fontId="3" fillId="20" borderId="26" xfId="0" applyFont="1" applyFill="1" applyBorder="1" applyAlignment="1" applyProtection="1">
      <alignment horizontal="center" vertical="center" wrapText="1"/>
      <protection hidden="1"/>
    </xf>
    <xf numFmtId="0" fontId="3" fillId="20" borderId="44" xfId="0" applyFont="1" applyFill="1" applyBorder="1" applyAlignment="1" applyProtection="1">
      <alignment horizontal="center" vertical="center" wrapText="1"/>
      <protection hidden="1"/>
    </xf>
    <xf numFmtId="0" fontId="3" fillId="20" borderId="16" xfId="0" applyFont="1" applyFill="1" applyBorder="1" applyAlignment="1" applyProtection="1">
      <alignment horizontal="center" vertical="center" wrapText="1"/>
      <protection hidden="1"/>
    </xf>
    <xf numFmtId="0" fontId="3" fillId="20" borderId="0" xfId="0" applyFont="1" applyFill="1" applyBorder="1" applyAlignment="1" applyProtection="1">
      <alignment horizontal="center" vertical="center" wrapText="1"/>
      <protection hidden="1"/>
    </xf>
    <xf numFmtId="0" fontId="3" fillId="20" borderId="14" xfId="0" applyFont="1" applyFill="1" applyBorder="1" applyAlignment="1" applyProtection="1">
      <alignment horizontal="center" vertical="center" wrapText="1"/>
      <protection hidden="1"/>
    </xf>
    <xf numFmtId="0" fontId="3" fillId="20" borderId="50" xfId="0" applyFont="1" applyFill="1" applyBorder="1" applyAlignment="1" applyProtection="1">
      <alignment horizontal="center" vertical="center" wrapText="1"/>
      <protection hidden="1"/>
    </xf>
    <xf numFmtId="0" fontId="3" fillId="20" borderId="56" xfId="0" applyFont="1" applyFill="1" applyBorder="1" applyAlignment="1" applyProtection="1">
      <alignment horizontal="center" vertical="center" wrapText="1"/>
      <protection hidden="1"/>
    </xf>
    <xf numFmtId="0" fontId="3" fillId="20" borderId="45" xfId="0" applyFont="1" applyFill="1" applyBorder="1" applyAlignment="1" applyProtection="1">
      <alignment horizontal="center" vertical="center" wrapText="1"/>
      <protection hidden="1"/>
    </xf>
  </cellXfs>
  <cellStyles count="2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Standard" xfId="0" builtinId="0"/>
    <cellStyle name="Standard 2" xfId="20"/>
    <cellStyle name="Standard 2 2 2" xfId="21"/>
    <cellStyle name="Standard 3" xfId="22"/>
    <cellStyle name="Standard_KMU-Bewertung 2" xfId="23"/>
  </cellStyles>
  <dxfs count="64">
    <dxf>
      <fill>
        <patternFill>
          <bgColor rgb="FFFCD5B5"/>
        </patternFill>
      </fill>
    </dxf>
    <dxf>
      <fill>
        <patternFill>
          <bgColor rgb="FFFCD5B5"/>
        </patternFill>
      </fill>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ont>
        <strike val="0"/>
        <color rgb="FFFF0000"/>
      </font>
    </dxf>
    <dxf>
      <font>
        <strike val="0"/>
        <color rgb="FF00B050"/>
      </font>
    </dxf>
    <dxf>
      <fill>
        <patternFill>
          <bgColor rgb="FFFF0000"/>
        </patternFill>
      </fill>
    </dxf>
    <dxf>
      <font>
        <strike val="0"/>
        <color rgb="FFFF0000"/>
      </font>
    </dxf>
    <dxf>
      <font>
        <strike val="0"/>
        <color rgb="FF00B050"/>
      </font>
    </dxf>
    <dxf>
      <font>
        <b val="0"/>
        <i/>
        <strike val="0"/>
        <color rgb="FF0070C0"/>
      </font>
    </dxf>
  </dxfs>
  <tableStyles count="0" defaultTableStyle="TableStyleMedium2" defaultPivotStyle="PivotStyleLight16"/>
  <colors>
    <mruColors>
      <color rgb="FFFCD5B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 Id="rId5" Type="http://schemas.openxmlformats.org/officeDocument/2006/relationships/image" Target="../media/image5.tmp"/><Relationship Id="rId4" Type="http://schemas.openxmlformats.org/officeDocument/2006/relationships/image" Target="../media/image4.tmp"/></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0278"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180975</xdr:colOff>
      <xdr:row>0</xdr:row>
      <xdr:rowOff>0</xdr:rowOff>
    </xdr:from>
    <xdr:to>
      <xdr:col>21</xdr:col>
      <xdr:colOff>0</xdr:colOff>
      <xdr:row>3</xdr:row>
      <xdr:rowOff>142875</xdr:rowOff>
    </xdr:to>
    <xdr:pic>
      <xdr:nvPicPr>
        <xdr:cNvPr id="1229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3324225" y="0"/>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18</xdr:row>
      <xdr:rowOff>28575</xdr:rowOff>
    </xdr:from>
    <xdr:to>
      <xdr:col>0</xdr:col>
      <xdr:colOff>280575</xdr:colOff>
      <xdr:row>18</xdr:row>
      <xdr:rowOff>280575</xdr:rowOff>
    </xdr:to>
    <xdr:sp macro="" textlink="">
      <xdr:nvSpPr>
        <xdr:cNvPr id="11" name="Ellipse 10"/>
        <xdr:cNvSpPr>
          <a:spLocks noChangeAspect="1"/>
        </xdr:cNvSpPr>
      </xdr:nvSpPr>
      <xdr:spPr>
        <a:xfrm>
          <a:off x="28575" y="45243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a:t>
          </a:r>
        </a:p>
      </xdr:txBody>
    </xdr:sp>
    <xdr:clientData/>
  </xdr:twoCellAnchor>
  <xdr:twoCellAnchor>
    <xdr:from>
      <xdr:col>0</xdr:col>
      <xdr:colOff>28575</xdr:colOff>
      <xdr:row>25</xdr:row>
      <xdr:rowOff>28575</xdr:rowOff>
    </xdr:from>
    <xdr:to>
      <xdr:col>0</xdr:col>
      <xdr:colOff>280575</xdr:colOff>
      <xdr:row>25</xdr:row>
      <xdr:rowOff>280575</xdr:rowOff>
    </xdr:to>
    <xdr:sp macro="" textlink="">
      <xdr:nvSpPr>
        <xdr:cNvPr id="13" name="Ellipse 12"/>
        <xdr:cNvSpPr>
          <a:spLocks noChangeAspect="1"/>
        </xdr:cNvSpPr>
      </xdr:nvSpPr>
      <xdr:spPr>
        <a:xfrm>
          <a:off x="28575" y="54673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3</a:t>
          </a:r>
        </a:p>
      </xdr:txBody>
    </xdr:sp>
    <xdr:clientData/>
  </xdr:twoCellAnchor>
  <xdr:twoCellAnchor>
    <xdr:from>
      <xdr:col>0</xdr:col>
      <xdr:colOff>28575</xdr:colOff>
      <xdr:row>27</xdr:row>
      <xdr:rowOff>28575</xdr:rowOff>
    </xdr:from>
    <xdr:to>
      <xdr:col>0</xdr:col>
      <xdr:colOff>280575</xdr:colOff>
      <xdr:row>27</xdr:row>
      <xdr:rowOff>280575</xdr:rowOff>
    </xdr:to>
    <xdr:sp macro="" textlink="">
      <xdr:nvSpPr>
        <xdr:cNvPr id="14" name="Ellipse 13"/>
        <xdr:cNvSpPr>
          <a:spLocks noChangeAspect="1"/>
        </xdr:cNvSpPr>
      </xdr:nvSpPr>
      <xdr:spPr>
        <a:xfrm>
          <a:off x="28575" y="58293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4</a:t>
          </a:r>
        </a:p>
      </xdr:txBody>
    </xdr:sp>
    <xdr:clientData/>
  </xdr:twoCellAnchor>
  <xdr:twoCellAnchor>
    <xdr:from>
      <xdr:col>0</xdr:col>
      <xdr:colOff>28575</xdr:colOff>
      <xdr:row>20</xdr:row>
      <xdr:rowOff>28575</xdr:rowOff>
    </xdr:from>
    <xdr:to>
      <xdr:col>0</xdr:col>
      <xdr:colOff>280575</xdr:colOff>
      <xdr:row>20</xdr:row>
      <xdr:rowOff>280575</xdr:rowOff>
    </xdr:to>
    <xdr:sp macro="" textlink="">
      <xdr:nvSpPr>
        <xdr:cNvPr id="19" name="Ellipse 18"/>
        <xdr:cNvSpPr>
          <a:spLocks noChangeAspect="1"/>
        </xdr:cNvSpPr>
      </xdr:nvSpPr>
      <xdr:spPr>
        <a:xfrm>
          <a:off x="28575" y="46482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a:t>
          </a:r>
        </a:p>
      </xdr:txBody>
    </xdr:sp>
    <xdr:clientData/>
  </xdr:twoCellAnchor>
  <xdr:twoCellAnchor>
    <xdr:from>
      <xdr:col>0</xdr:col>
      <xdr:colOff>28575</xdr:colOff>
      <xdr:row>62</xdr:row>
      <xdr:rowOff>28575</xdr:rowOff>
    </xdr:from>
    <xdr:to>
      <xdr:col>0</xdr:col>
      <xdr:colOff>280575</xdr:colOff>
      <xdr:row>62</xdr:row>
      <xdr:rowOff>280575</xdr:rowOff>
    </xdr:to>
    <xdr:sp macro="" textlink="">
      <xdr:nvSpPr>
        <xdr:cNvPr id="21" name="Ellipse 20"/>
        <xdr:cNvSpPr>
          <a:spLocks noChangeAspect="1"/>
        </xdr:cNvSpPr>
      </xdr:nvSpPr>
      <xdr:spPr>
        <a:xfrm>
          <a:off x="28575" y="123920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12</a:t>
          </a:r>
        </a:p>
      </xdr:txBody>
    </xdr:sp>
    <xdr:clientData/>
  </xdr:twoCellAnchor>
  <xdr:twoCellAnchor>
    <xdr:from>
      <xdr:col>0</xdr:col>
      <xdr:colOff>28575</xdr:colOff>
      <xdr:row>60</xdr:row>
      <xdr:rowOff>28575</xdr:rowOff>
    </xdr:from>
    <xdr:to>
      <xdr:col>0</xdr:col>
      <xdr:colOff>280575</xdr:colOff>
      <xdr:row>60</xdr:row>
      <xdr:rowOff>280575</xdr:rowOff>
    </xdr:to>
    <xdr:sp macro="" textlink="">
      <xdr:nvSpPr>
        <xdr:cNvPr id="22" name="Ellipse 21"/>
        <xdr:cNvSpPr>
          <a:spLocks noChangeAspect="1"/>
        </xdr:cNvSpPr>
      </xdr:nvSpPr>
      <xdr:spPr>
        <a:xfrm>
          <a:off x="28575" y="120300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11</a:t>
          </a:r>
        </a:p>
      </xdr:txBody>
    </xdr:sp>
    <xdr:clientData/>
  </xdr:twoCellAnchor>
  <xdr:twoCellAnchor>
    <xdr:from>
      <xdr:col>0</xdr:col>
      <xdr:colOff>28575</xdr:colOff>
      <xdr:row>79</xdr:row>
      <xdr:rowOff>28575</xdr:rowOff>
    </xdr:from>
    <xdr:to>
      <xdr:col>0</xdr:col>
      <xdr:colOff>280575</xdr:colOff>
      <xdr:row>79</xdr:row>
      <xdr:rowOff>280575</xdr:rowOff>
    </xdr:to>
    <xdr:sp macro="" textlink="">
      <xdr:nvSpPr>
        <xdr:cNvPr id="29" name="Ellipse 28"/>
        <xdr:cNvSpPr>
          <a:spLocks noChangeAspect="1"/>
        </xdr:cNvSpPr>
      </xdr:nvSpPr>
      <xdr:spPr>
        <a:xfrm>
          <a:off x="28575" y="185356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15</a:t>
          </a:r>
        </a:p>
      </xdr:txBody>
    </xdr:sp>
    <xdr:clientData/>
  </xdr:twoCellAnchor>
  <xdr:twoCellAnchor>
    <xdr:from>
      <xdr:col>0</xdr:col>
      <xdr:colOff>28575</xdr:colOff>
      <xdr:row>83</xdr:row>
      <xdr:rowOff>28575</xdr:rowOff>
    </xdr:from>
    <xdr:to>
      <xdr:col>0</xdr:col>
      <xdr:colOff>280575</xdr:colOff>
      <xdr:row>83</xdr:row>
      <xdr:rowOff>280575</xdr:rowOff>
    </xdr:to>
    <xdr:sp macro="" textlink="">
      <xdr:nvSpPr>
        <xdr:cNvPr id="31" name="Ellipse 30"/>
        <xdr:cNvSpPr>
          <a:spLocks noChangeAspect="1"/>
        </xdr:cNvSpPr>
      </xdr:nvSpPr>
      <xdr:spPr>
        <a:xfrm>
          <a:off x="28575" y="192024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16</a:t>
          </a:r>
        </a:p>
      </xdr:txBody>
    </xdr:sp>
    <xdr:clientData/>
  </xdr:twoCellAnchor>
  <xdr:twoCellAnchor>
    <xdr:from>
      <xdr:col>0</xdr:col>
      <xdr:colOff>28575</xdr:colOff>
      <xdr:row>87</xdr:row>
      <xdr:rowOff>19050</xdr:rowOff>
    </xdr:from>
    <xdr:to>
      <xdr:col>0</xdr:col>
      <xdr:colOff>280575</xdr:colOff>
      <xdr:row>87</xdr:row>
      <xdr:rowOff>271050</xdr:rowOff>
    </xdr:to>
    <xdr:sp macro="" textlink="">
      <xdr:nvSpPr>
        <xdr:cNvPr id="33" name="Ellipse 32"/>
        <xdr:cNvSpPr>
          <a:spLocks noChangeAspect="1"/>
        </xdr:cNvSpPr>
      </xdr:nvSpPr>
      <xdr:spPr>
        <a:xfrm>
          <a:off x="28575" y="198596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17</a:t>
          </a:r>
        </a:p>
      </xdr:txBody>
    </xdr:sp>
    <xdr:clientData/>
  </xdr:twoCellAnchor>
  <xdr:twoCellAnchor>
    <xdr:from>
      <xdr:col>0</xdr:col>
      <xdr:colOff>28575</xdr:colOff>
      <xdr:row>95</xdr:row>
      <xdr:rowOff>28575</xdr:rowOff>
    </xdr:from>
    <xdr:to>
      <xdr:col>0</xdr:col>
      <xdr:colOff>280575</xdr:colOff>
      <xdr:row>95</xdr:row>
      <xdr:rowOff>280575</xdr:rowOff>
    </xdr:to>
    <xdr:sp macro="" textlink="">
      <xdr:nvSpPr>
        <xdr:cNvPr id="34" name="Ellipse 33"/>
        <xdr:cNvSpPr>
          <a:spLocks noChangeAspect="1"/>
        </xdr:cNvSpPr>
      </xdr:nvSpPr>
      <xdr:spPr>
        <a:xfrm>
          <a:off x="28575" y="211455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18</a:t>
          </a:r>
        </a:p>
      </xdr:txBody>
    </xdr:sp>
    <xdr:clientData/>
  </xdr:twoCellAnchor>
  <xdr:twoCellAnchor>
    <xdr:from>
      <xdr:col>0</xdr:col>
      <xdr:colOff>28575</xdr:colOff>
      <xdr:row>98</xdr:row>
      <xdr:rowOff>28575</xdr:rowOff>
    </xdr:from>
    <xdr:to>
      <xdr:col>0</xdr:col>
      <xdr:colOff>280575</xdr:colOff>
      <xdr:row>98</xdr:row>
      <xdr:rowOff>280575</xdr:rowOff>
    </xdr:to>
    <xdr:sp macro="" textlink="">
      <xdr:nvSpPr>
        <xdr:cNvPr id="35" name="Ellipse 34"/>
        <xdr:cNvSpPr>
          <a:spLocks noChangeAspect="1"/>
        </xdr:cNvSpPr>
      </xdr:nvSpPr>
      <xdr:spPr>
        <a:xfrm>
          <a:off x="28575" y="216598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19</a:t>
          </a:r>
        </a:p>
      </xdr:txBody>
    </xdr:sp>
    <xdr:clientData/>
  </xdr:twoCellAnchor>
  <xdr:twoCellAnchor>
    <xdr:from>
      <xdr:col>0</xdr:col>
      <xdr:colOff>28575</xdr:colOff>
      <xdr:row>114</xdr:row>
      <xdr:rowOff>28575</xdr:rowOff>
    </xdr:from>
    <xdr:to>
      <xdr:col>0</xdr:col>
      <xdr:colOff>280575</xdr:colOff>
      <xdr:row>114</xdr:row>
      <xdr:rowOff>280575</xdr:rowOff>
    </xdr:to>
    <xdr:sp macro="" textlink="">
      <xdr:nvSpPr>
        <xdr:cNvPr id="36" name="Ellipse 35"/>
        <xdr:cNvSpPr>
          <a:spLocks noChangeAspect="1"/>
        </xdr:cNvSpPr>
      </xdr:nvSpPr>
      <xdr:spPr>
        <a:xfrm>
          <a:off x="28575" y="214884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21</a:t>
          </a:r>
        </a:p>
      </xdr:txBody>
    </xdr:sp>
    <xdr:clientData/>
  </xdr:twoCellAnchor>
  <xdr:twoCellAnchor>
    <xdr:from>
      <xdr:col>0</xdr:col>
      <xdr:colOff>28575</xdr:colOff>
      <xdr:row>128</xdr:row>
      <xdr:rowOff>28575</xdr:rowOff>
    </xdr:from>
    <xdr:to>
      <xdr:col>0</xdr:col>
      <xdr:colOff>280575</xdr:colOff>
      <xdr:row>128</xdr:row>
      <xdr:rowOff>280575</xdr:rowOff>
    </xdr:to>
    <xdr:sp macro="" textlink="">
      <xdr:nvSpPr>
        <xdr:cNvPr id="39" name="Ellipse 38"/>
        <xdr:cNvSpPr>
          <a:spLocks noChangeAspect="1"/>
        </xdr:cNvSpPr>
      </xdr:nvSpPr>
      <xdr:spPr>
        <a:xfrm>
          <a:off x="28575" y="234315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23</a:t>
          </a:r>
        </a:p>
      </xdr:txBody>
    </xdr:sp>
    <xdr:clientData/>
  </xdr:twoCellAnchor>
  <xdr:twoCellAnchor>
    <xdr:from>
      <xdr:col>0</xdr:col>
      <xdr:colOff>28575</xdr:colOff>
      <xdr:row>57</xdr:row>
      <xdr:rowOff>28575</xdr:rowOff>
    </xdr:from>
    <xdr:to>
      <xdr:col>0</xdr:col>
      <xdr:colOff>280575</xdr:colOff>
      <xdr:row>57</xdr:row>
      <xdr:rowOff>280575</xdr:rowOff>
    </xdr:to>
    <xdr:sp macro="" textlink="">
      <xdr:nvSpPr>
        <xdr:cNvPr id="44" name="Ellipse 43"/>
        <xdr:cNvSpPr>
          <a:spLocks noChangeAspect="1"/>
        </xdr:cNvSpPr>
      </xdr:nvSpPr>
      <xdr:spPr>
        <a:xfrm>
          <a:off x="28575" y="115157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10</a:t>
          </a:r>
        </a:p>
      </xdr:txBody>
    </xdr:sp>
    <xdr:clientData/>
  </xdr:twoCellAnchor>
  <xdr:twoCellAnchor>
    <xdr:from>
      <xdr:col>0</xdr:col>
      <xdr:colOff>28575</xdr:colOff>
      <xdr:row>29</xdr:row>
      <xdr:rowOff>28575</xdr:rowOff>
    </xdr:from>
    <xdr:to>
      <xdr:col>0</xdr:col>
      <xdr:colOff>280575</xdr:colOff>
      <xdr:row>29</xdr:row>
      <xdr:rowOff>276225</xdr:rowOff>
    </xdr:to>
    <xdr:sp macro="" textlink="">
      <xdr:nvSpPr>
        <xdr:cNvPr id="45" name="Ellipse 44"/>
        <xdr:cNvSpPr>
          <a:spLocks/>
        </xdr:cNvSpPr>
      </xdr:nvSpPr>
      <xdr:spPr>
        <a:xfrm>
          <a:off x="28575" y="6191250"/>
          <a:ext cx="252000" cy="24765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5</a:t>
          </a:r>
        </a:p>
      </xdr:txBody>
    </xdr:sp>
    <xdr:clientData/>
  </xdr:twoCellAnchor>
  <xdr:twoCellAnchor>
    <xdr:from>
      <xdr:col>0</xdr:col>
      <xdr:colOff>28575</xdr:colOff>
      <xdr:row>71</xdr:row>
      <xdr:rowOff>28575</xdr:rowOff>
    </xdr:from>
    <xdr:to>
      <xdr:col>0</xdr:col>
      <xdr:colOff>280575</xdr:colOff>
      <xdr:row>71</xdr:row>
      <xdr:rowOff>280575</xdr:rowOff>
    </xdr:to>
    <xdr:sp macro="" textlink="">
      <xdr:nvSpPr>
        <xdr:cNvPr id="46" name="Ellipse 45"/>
        <xdr:cNvSpPr>
          <a:spLocks noChangeAspect="1"/>
        </xdr:cNvSpPr>
      </xdr:nvSpPr>
      <xdr:spPr>
        <a:xfrm>
          <a:off x="28575" y="172593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14</a:t>
          </a:r>
        </a:p>
      </xdr:txBody>
    </xdr:sp>
    <xdr:clientData/>
  </xdr:twoCellAnchor>
  <xdr:twoCellAnchor>
    <xdr:from>
      <xdr:col>0</xdr:col>
      <xdr:colOff>28575</xdr:colOff>
      <xdr:row>31</xdr:row>
      <xdr:rowOff>28575</xdr:rowOff>
    </xdr:from>
    <xdr:to>
      <xdr:col>0</xdr:col>
      <xdr:colOff>280575</xdr:colOff>
      <xdr:row>31</xdr:row>
      <xdr:rowOff>280575</xdr:rowOff>
    </xdr:to>
    <xdr:sp macro="" textlink="">
      <xdr:nvSpPr>
        <xdr:cNvPr id="28" name="Ellipse 27"/>
        <xdr:cNvSpPr>
          <a:spLocks noChangeAspect="1"/>
        </xdr:cNvSpPr>
      </xdr:nvSpPr>
      <xdr:spPr>
        <a:xfrm>
          <a:off x="28575" y="66103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6</a:t>
          </a:r>
        </a:p>
      </xdr:txBody>
    </xdr:sp>
    <xdr:clientData/>
  </xdr:twoCellAnchor>
  <xdr:twoCellAnchor>
    <xdr:from>
      <xdr:col>0</xdr:col>
      <xdr:colOff>28575</xdr:colOff>
      <xdr:row>120</xdr:row>
      <xdr:rowOff>28575</xdr:rowOff>
    </xdr:from>
    <xdr:to>
      <xdr:col>0</xdr:col>
      <xdr:colOff>280575</xdr:colOff>
      <xdr:row>120</xdr:row>
      <xdr:rowOff>280575</xdr:rowOff>
    </xdr:to>
    <xdr:sp macro="" textlink="">
      <xdr:nvSpPr>
        <xdr:cNvPr id="43" name="Ellipse 42"/>
        <xdr:cNvSpPr>
          <a:spLocks noChangeAspect="1"/>
        </xdr:cNvSpPr>
      </xdr:nvSpPr>
      <xdr:spPr>
        <a:xfrm>
          <a:off x="28575" y="224599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22</a:t>
          </a:r>
        </a:p>
      </xdr:txBody>
    </xdr:sp>
    <xdr:clientData/>
  </xdr:twoCellAnchor>
  <xdr:twoCellAnchor>
    <xdr:from>
      <xdr:col>0</xdr:col>
      <xdr:colOff>28575</xdr:colOff>
      <xdr:row>38</xdr:row>
      <xdr:rowOff>28575</xdr:rowOff>
    </xdr:from>
    <xdr:to>
      <xdr:col>0</xdr:col>
      <xdr:colOff>280575</xdr:colOff>
      <xdr:row>38</xdr:row>
      <xdr:rowOff>280575</xdr:rowOff>
    </xdr:to>
    <xdr:sp macro="" textlink="">
      <xdr:nvSpPr>
        <xdr:cNvPr id="37" name="Ellipse 36"/>
        <xdr:cNvSpPr>
          <a:spLocks noChangeAspect="1"/>
        </xdr:cNvSpPr>
      </xdr:nvSpPr>
      <xdr:spPr>
        <a:xfrm>
          <a:off x="28575" y="77343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7</a:t>
          </a:r>
        </a:p>
      </xdr:txBody>
    </xdr:sp>
    <xdr:clientData/>
  </xdr:twoCellAnchor>
  <xdr:twoCellAnchor>
    <xdr:from>
      <xdr:col>0</xdr:col>
      <xdr:colOff>28575</xdr:colOff>
      <xdr:row>41</xdr:row>
      <xdr:rowOff>28575</xdr:rowOff>
    </xdr:from>
    <xdr:to>
      <xdr:col>0</xdr:col>
      <xdr:colOff>280575</xdr:colOff>
      <xdr:row>41</xdr:row>
      <xdr:rowOff>280575</xdr:rowOff>
    </xdr:to>
    <xdr:sp macro="" textlink="">
      <xdr:nvSpPr>
        <xdr:cNvPr id="40" name="Ellipse 39"/>
        <xdr:cNvSpPr>
          <a:spLocks noChangeAspect="1"/>
        </xdr:cNvSpPr>
      </xdr:nvSpPr>
      <xdr:spPr>
        <a:xfrm>
          <a:off x="28575" y="82486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8</a:t>
          </a:r>
        </a:p>
      </xdr:txBody>
    </xdr:sp>
    <xdr:clientData/>
  </xdr:twoCellAnchor>
  <xdr:twoCellAnchor>
    <xdr:from>
      <xdr:col>0</xdr:col>
      <xdr:colOff>28575</xdr:colOff>
      <xdr:row>55</xdr:row>
      <xdr:rowOff>28575</xdr:rowOff>
    </xdr:from>
    <xdr:to>
      <xdr:col>0</xdr:col>
      <xdr:colOff>280575</xdr:colOff>
      <xdr:row>55</xdr:row>
      <xdr:rowOff>280575</xdr:rowOff>
    </xdr:to>
    <xdr:sp macro="" textlink="">
      <xdr:nvSpPr>
        <xdr:cNvPr id="42" name="Ellipse 41"/>
        <xdr:cNvSpPr>
          <a:spLocks noChangeAspect="1"/>
        </xdr:cNvSpPr>
      </xdr:nvSpPr>
      <xdr:spPr>
        <a:xfrm>
          <a:off x="28575" y="111537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9</a:t>
          </a:r>
        </a:p>
      </xdr:txBody>
    </xdr:sp>
    <xdr:clientData/>
  </xdr:twoCellAnchor>
  <xdr:twoCellAnchor>
    <xdr:from>
      <xdr:col>0</xdr:col>
      <xdr:colOff>28575</xdr:colOff>
      <xdr:row>64</xdr:row>
      <xdr:rowOff>28575</xdr:rowOff>
    </xdr:from>
    <xdr:to>
      <xdr:col>0</xdr:col>
      <xdr:colOff>280575</xdr:colOff>
      <xdr:row>64</xdr:row>
      <xdr:rowOff>280575</xdr:rowOff>
    </xdr:to>
    <xdr:sp macro="" textlink="">
      <xdr:nvSpPr>
        <xdr:cNvPr id="48" name="Ellipse 47"/>
        <xdr:cNvSpPr>
          <a:spLocks noChangeAspect="1"/>
        </xdr:cNvSpPr>
      </xdr:nvSpPr>
      <xdr:spPr>
        <a:xfrm>
          <a:off x="28575" y="127539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13</a:t>
          </a:r>
        </a:p>
      </xdr:txBody>
    </xdr:sp>
    <xdr:clientData/>
  </xdr:twoCellAnchor>
  <xdr:twoCellAnchor>
    <xdr:from>
      <xdr:col>0</xdr:col>
      <xdr:colOff>28575</xdr:colOff>
      <xdr:row>102</xdr:row>
      <xdr:rowOff>28575</xdr:rowOff>
    </xdr:from>
    <xdr:to>
      <xdr:col>0</xdr:col>
      <xdr:colOff>280575</xdr:colOff>
      <xdr:row>102</xdr:row>
      <xdr:rowOff>280575</xdr:rowOff>
    </xdr:to>
    <xdr:sp macro="" textlink="">
      <xdr:nvSpPr>
        <xdr:cNvPr id="30" name="Ellipse 29"/>
        <xdr:cNvSpPr>
          <a:spLocks noChangeAspect="1"/>
        </xdr:cNvSpPr>
      </xdr:nvSpPr>
      <xdr:spPr>
        <a:xfrm>
          <a:off x="28575" y="221742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20</a:t>
          </a:r>
        </a:p>
      </xdr:txBody>
    </xdr:sp>
    <xdr:clientData/>
  </xdr:twoCellAnchor>
  <xdr:twoCellAnchor editAs="oneCell">
    <xdr:from>
      <xdr:col>0</xdr:col>
      <xdr:colOff>38100</xdr:colOff>
      <xdr:row>53</xdr:row>
      <xdr:rowOff>47624</xdr:rowOff>
    </xdr:from>
    <xdr:to>
      <xdr:col>20</xdr:col>
      <xdr:colOff>267600</xdr:colOff>
      <xdr:row>53</xdr:row>
      <xdr:rowOff>905936</xdr:rowOff>
    </xdr:to>
    <xdr:pic>
      <xdr:nvPicPr>
        <xdr:cNvPr id="51" name="Grafik 5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 y="10010774"/>
          <a:ext cx="6516000" cy="858312"/>
        </a:xfrm>
        <a:prstGeom prst="rect">
          <a:avLst/>
        </a:prstGeom>
      </xdr:spPr>
    </xdr:pic>
    <xdr:clientData/>
  </xdr:twoCellAnchor>
  <xdr:twoCellAnchor editAs="oneCell">
    <xdr:from>
      <xdr:col>0</xdr:col>
      <xdr:colOff>47625</xdr:colOff>
      <xdr:row>112</xdr:row>
      <xdr:rowOff>47625</xdr:rowOff>
    </xdr:from>
    <xdr:to>
      <xdr:col>20</xdr:col>
      <xdr:colOff>277125</xdr:colOff>
      <xdr:row>112</xdr:row>
      <xdr:rowOff>3000810</xdr:rowOff>
    </xdr:to>
    <xdr:pic>
      <xdr:nvPicPr>
        <xdr:cNvPr id="55" name="Grafik 5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5" y="22726650"/>
          <a:ext cx="6516000" cy="2953185"/>
        </a:xfrm>
        <a:prstGeom prst="rect">
          <a:avLst/>
        </a:prstGeom>
      </xdr:spPr>
    </xdr:pic>
    <xdr:clientData/>
  </xdr:twoCellAnchor>
  <xdr:twoCellAnchor editAs="oneCell">
    <xdr:from>
      <xdr:col>0</xdr:col>
      <xdr:colOff>38100</xdr:colOff>
      <xdr:row>69</xdr:row>
      <xdr:rowOff>47615</xdr:rowOff>
    </xdr:from>
    <xdr:to>
      <xdr:col>20</xdr:col>
      <xdr:colOff>267600</xdr:colOff>
      <xdr:row>69</xdr:row>
      <xdr:rowOff>2548566</xdr:rowOff>
    </xdr:to>
    <xdr:pic>
      <xdr:nvPicPr>
        <xdr:cNvPr id="56" name="Grafik 5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8100" y="13630265"/>
          <a:ext cx="6516000" cy="2500951"/>
        </a:xfrm>
        <a:prstGeom prst="rect">
          <a:avLst/>
        </a:prstGeom>
      </xdr:spPr>
    </xdr:pic>
    <xdr:clientData/>
  </xdr:twoCellAnchor>
  <xdr:twoCellAnchor editAs="oneCell">
    <xdr:from>
      <xdr:col>0</xdr:col>
      <xdr:colOff>47625</xdr:colOff>
      <xdr:row>16</xdr:row>
      <xdr:rowOff>47625</xdr:rowOff>
    </xdr:from>
    <xdr:to>
      <xdr:col>20</xdr:col>
      <xdr:colOff>277125</xdr:colOff>
      <xdr:row>16</xdr:row>
      <xdr:rowOff>1311749</xdr:rowOff>
    </xdr:to>
    <xdr:pic>
      <xdr:nvPicPr>
        <xdr:cNvPr id="32" name="Grafik 3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5" y="2771775"/>
          <a:ext cx="6516000" cy="12641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180975</xdr:colOff>
      <xdr:row>0</xdr:row>
      <xdr:rowOff>0</xdr:rowOff>
    </xdr:from>
    <xdr:to>
      <xdr:col>48</xdr:col>
      <xdr:colOff>0</xdr:colOff>
      <xdr:row>3</xdr:row>
      <xdr:rowOff>114300</xdr:rowOff>
    </xdr:to>
    <xdr:pic>
      <xdr:nvPicPr>
        <xdr:cNvPr id="1389"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11182350" y="0"/>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114300</xdr:rowOff>
    </xdr:from>
    <xdr:to>
      <xdr:col>2</xdr:col>
      <xdr:colOff>252000</xdr:colOff>
      <xdr:row>9</xdr:row>
      <xdr:rowOff>61500</xdr:rowOff>
    </xdr:to>
    <xdr:sp macro="" textlink="">
      <xdr:nvSpPr>
        <xdr:cNvPr id="5" name="Ellipse 4"/>
        <xdr:cNvSpPr>
          <a:spLocks noChangeAspect="1"/>
        </xdr:cNvSpPr>
      </xdr:nvSpPr>
      <xdr:spPr>
        <a:xfrm>
          <a:off x="5619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1</a:t>
          </a:r>
        </a:p>
      </xdr:txBody>
    </xdr:sp>
    <xdr:clientData/>
  </xdr:twoCellAnchor>
  <xdr:twoCellAnchor>
    <xdr:from>
      <xdr:col>10</xdr:col>
      <xdr:colOff>19050</xdr:colOff>
      <xdr:row>7</xdr:row>
      <xdr:rowOff>114300</xdr:rowOff>
    </xdr:from>
    <xdr:to>
      <xdr:col>10</xdr:col>
      <xdr:colOff>271050</xdr:colOff>
      <xdr:row>9</xdr:row>
      <xdr:rowOff>61500</xdr:rowOff>
    </xdr:to>
    <xdr:sp macro="" textlink="">
      <xdr:nvSpPr>
        <xdr:cNvPr id="6" name="Ellipse 5"/>
        <xdr:cNvSpPr>
          <a:spLocks noChangeAspect="1"/>
        </xdr:cNvSpPr>
      </xdr:nvSpPr>
      <xdr:spPr>
        <a:xfrm>
          <a:off x="29622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2</a:t>
          </a:r>
        </a:p>
      </xdr:txBody>
    </xdr:sp>
    <xdr:clientData/>
  </xdr:twoCellAnchor>
  <xdr:twoCellAnchor>
    <xdr:from>
      <xdr:col>14</xdr:col>
      <xdr:colOff>0</xdr:colOff>
      <xdr:row>7</xdr:row>
      <xdr:rowOff>114300</xdr:rowOff>
    </xdr:from>
    <xdr:to>
      <xdr:col>14</xdr:col>
      <xdr:colOff>252000</xdr:colOff>
      <xdr:row>9</xdr:row>
      <xdr:rowOff>61500</xdr:rowOff>
    </xdr:to>
    <xdr:sp macro="" textlink="">
      <xdr:nvSpPr>
        <xdr:cNvPr id="7" name="Ellipse 6"/>
        <xdr:cNvSpPr>
          <a:spLocks noChangeAspect="1"/>
        </xdr:cNvSpPr>
      </xdr:nvSpPr>
      <xdr:spPr>
        <a:xfrm>
          <a:off x="84105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3</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selection activeCell="A10" sqref="A10"/>
    </sheetView>
  </sheetViews>
  <sheetFormatPr baseColWidth="10" defaultRowHeight="12" x14ac:dyDescent="0.2"/>
  <cols>
    <col min="1" max="1" width="10.7109375" style="71" customWidth="1"/>
    <col min="2" max="2" width="15.7109375" style="72" customWidth="1"/>
    <col min="3" max="3" width="78.7109375" style="71" customWidth="1"/>
    <col min="4" max="16384" width="11.42578125" style="71"/>
  </cols>
  <sheetData>
    <row r="1" spans="1:8" ht="15" customHeight="1" x14ac:dyDescent="0.2">
      <c r="B1" s="71"/>
    </row>
    <row r="2" spans="1:8" ht="15" customHeight="1" x14ac:dyDescent="0.2">
      <c r="A2" s="222" t="s">
        <v>94</v>
      </c>
      <c r="B2" s="222"/>
      <c r="C2" s="222"/>
    </row>
    <row r="3" spans="1:8" ht="15" customHeight="1" x14ac:dyDescent="0.2">
      <c r="A3" s="222"/>
      <c r="B3" s="222"/>
      <c r="C3" s="222"/>
    </row>
    <row r="4" spans="1:8" ht="15" customHeight="1" thickBot="1" x14ac:dyDescent="0.25">
      <c r="A4" s="223"/>
      <c r="B4" s="223"/>
      <c r="C4" s="223"/>
    </row>
    <row r="5" spans="1:8" ht="24.95" customHeight="1" thickTop="1" x14ac:dyDescent="0.2">
      <c r="A5" s="224" t="s">
        <v>168</v>
      </c>
      <c r="B5" s="224"/>
      <c r="C5" s="224"/>
    </row>
    <row r="6" spans="1:8" ht="24.95" customHeight="1" x14ac:dyDescent="0.2">
      <c r="A6" s="225"/>
      <c r="B6" s="225"/>
      <c r="C6" s="225"/>
    </row>
    <row r="7" spans="1:8" ht="15" customHeight="1" x14ac:dyDescent="0.2">
      <c r="F7" s="73"/>
    </row>
    <row r="8" spans="1:8" s="73" customFormat="1" ht="18" customHeight="1" x14ac:dyDescent="0.2">
      <c r="A8" s="74" t="s">
        <v>95</v>
      </c>
      <c r="B8" s="74" t="s">
        <v>96</v>
      </c>
      <c r="C8" s="75" t="s">
        <v>97</v>
      </c>
      <c r="D8" s="71"/>
      <c r="F8" s="76"/>
    </row>
    <row r="9" spans="1:8" s="73" customFormat="1" ht="24" customHeight="1" x14ac:dyDescent="0.2">
      <c r="A9" s="77" t="s">
        <v>98</v>
      </c>
      <c r="B9" s="78">
        <v>43685</v>
      </c>
      <c r="C9" s="79" t="s">
        <v>99</v>
      </c>
      <c r="D9" s="71"/>
      <c r="F9" s="71"/>
      <c r="G9" s="71"/>
    </row>
    <row r="10" spans="1:8" ht="24" customHeight="1" x14ac:dyDescent="0.2">
      <c r="A10" s="80"/>
      <c r="B10" s="78"/>
      <c r="C10" s="79"/>
      <c r="H10" s="73"/>
    </row>
    <row r="11" spans="1:8" ht="24" customHeight="1" x14ac:dyDescent="0.2">
      <c r="A11" s="80"/>
      <c r="B11" s="78"/>
      <c r="C11" s="79"/>
    </row>
    <row r="12" spans="1:8" ht="24" customHeight="1" x14ac:dyDescent="0.2">
      <c r="A12" s="80"/>
      <c r="B12" s="78"/>
      <c r="C12" s="79"/>
    </row>
    <row r="13" spans="1:8" ht="24" customHeight="1" x14ac:dyDescent="0.2">
      <c r="A13" s="80"/>
      <c r="B13" s="78"/>
      <c r="C13" s="79"/>
    </row>
    <row r="14" spans="1:8" ht="24" customHeight="1" x14ac:dyDescent="0.2">
      <c r="A14" s="80"/>
      <c r="B14" s="78"/>
      <c r="C14" s="79"/>
    </row>
    <row r="15" spans="1:8" ht="24" customHeight="1" x14ac:dyDescent="0.2">
      <c r="A15" s="80"/>
      <c r="B15" s="78"/>
      <c r="C15" s="79"/>
    </row>
    <row r="16" spans="1:8" ht="24" customHeight="1" x14ac:dyDescent="0.2">
      <c r="A16" s="80"/>
      <c r="B16" s="78"/>
      <c r="C16" s="79"/>
    </row>
    <row r="17" spans="1:3" ht="24" customHeight="1" x14ac:dyDescent="0.2">
      <c r="A17" s="80"/>
      <c r="B17" s="78"/>
      <c r="C17" s="79"/>
    </row>
    <row r="18" spans="1:3" ht="24" customHeight="1" x14ac:dyDescent="0.2">
      <c r="A18" s="77"/>
      <c r="B18" s="78"/>
      <c r="C18" s="79"/>
    </row>
  </sheetData>
  <sheetProtection password="8067" sheet="1" objects="1" scenarios="1" autoFilter="0"/>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U140"/>
  <sheetViews>
    <sheetView showGridLines="0" tabSelected="1" zoomScaleNormal="100" workbookViewId="0">
      <selection activeCell="U1" sqref="U1"/>
    </sheetView>
  </sheetViews>
  <sheetFormatPr baseColWidth="10" defaultRowHeight="12" x14ac:dyDescent="0.2"/>
  <cols>
    <col min="1" max="21" width="4.7109375" style="43" customWidth="1"/>
    <col min="22" max="16384" width="11.42578125" style="43"/>
  </cols>
  <sheetData>
    <row r="5" spans="1:21" ht="18" customHeight="1" x14ac:dyDescent="0.2">
      <c r="A5" s="91" t="s">
        <v>109</v>
      </c>
      <c r="B5" s="91"/>
      <c r="C5" s="91"/>
      <c r="D5" s="91"/>
      <c r="E5" s="91"/>
      <c r="F5" s="91"/>
      <c r="G5" s="91"/>
      <c r="H5" s="91"/>
      <c r="I5" s="91"/>
      <c r="J5" s="91"/>
      <c r="K5" s="91"/>
      <c r="L5" s="91"/>
      <c r="M5" s="91"/>
      <c r="N5" s="91"/>
      <c r="O5" s="91"/>
      <c r="P5" s="91"/>
      <c r="Q5" s="91"/>
      <c r="R5" s="91"/>
      <c r="S5" s="91"/>
      <c r="T5" s="91"/>
      <c r="U5" s="91"/>
    </row>
    <row r="6" spans="1:21" ht="18" customHeight="1" x14ac:dyDescent="0.2">
      <c r="A6" s="241" t="str">
        <f>Änderungsdoku!$A$5</f>
        <v>Anwesenheitsliste für die Berufliche Orientierung von Schülerinnen und Schülern (Schulförderrichtlinie, 2.2.2 MINT)</v>
      </c>
      <c r="B6" s="241"/>
      <c r="C6" s="241"/>
      <c r="D6" s="241"/>
      <c r="E6" s="241"/>
      <c r="F6" s="241"/>
      <c r="G6" s="241"/>
      <c r="H6" s="241"/>
      <c r="I6" s="241"/>
      <c r="J6" s="241"/>
      <c r="K6" s="241"/>
      <c r="L6" s="241"/>
      <c r="M6" s="241"/>
      <c r="N6" s="241"/>
      <c r="O6" s="241"/>
      <c r="P6" s="241"/>
      <c r="Q6" s="241"/>
      <c r="R6" s="241"/>
      <c r="S6" s="241"/>
      <c r="T6" s="241"/>
      <c r="U6" s="241"/>
    </row>
    <row r="7" spans="1:21" ht="18" customHeight="1" x14ac:dyDescent="0.2">
      <c r="A7" s="241"/>
      <c r="B7" s="241"/>
      <c r="C7" s="241"/>
      <c r="D7" s="241"/>
      <c r="E7" s="241"/>
      <c r="F7" s="241"/>
      <c r="G7" s="241"/>
      <c r="H7" s="241"/>
      <c r="I7" s="241"/>
      <c r="J7" s="241"/>
      <c r="K7" s="241"/>
      <c r="L7" s="241"/>
      <c r="M7" s="241"/>
      <c r="N7" s="241"/>
      <c r="O7" s="241"/>
      <c r="P7" s="241"/>
      <c r="Q7" s="241"/>
      <c r="R7" s="241"/>
      <c r="S7" s="241"/>
      <c r="T7" s="241"/>
      <c r="U7" s="241"/>
    </row>
    <row r="8" spans="1:21" ht="12" customHeight="1" x14ac:dyDescent="0.2">
      <c r="A8" s="90" t="str">
        <f>Anwesenheitsliste!A3</f>
        <v>Formularversion: V 1.0 vom 08.08.19</v>
      </c>
    </row>
    <row r="9" spans="1:21" ht="12" customHeight="1" x14ac:dyDescent="0.2"/>
    <row r="10" spans="1:21" ht="14.25" x14ac:dyDescent="0.2">
      <c r="A10" s="44" t="s">
        <v>32</v>
      </c>
      <c r="B10" s="45"/>
      <c r="C10" s="45"/>
      <c r="D10" s="45"/>
      <c r="E10" s="45"/>
      <c r="F10" s="45"/>
      <c r="G10" s="45"/>
      <c r="H10" s="45"/>
      <c r="I10" s="45"/>
      <c r="J10" s="45"/>
      <c r="K10" s="45"/>
      <c r="L10" s="45"/>
      <c r="M10" s="45"/>
      <c r="N10" s="45"/>
      <c r="O10" s="45"/>
      <c r="P10" s="45"/>
      <c r="Q10" s="45"/>
      <c r="R10" s="45"/>
      <c r="S10" s="45"/>
      <c r="T10" s="45"/>
      <c r="U10" s="45"/>
    </row>
    <row r="11" spans="1:21" ht="14.25" x14ac:dyDescent="0.2">
      <c r="A11" s="44" t="s">
        <v>104</v>
      </c>
      <c r="B11" s="45"/>
      <c r="C11" s="45"/>
      <c r="D11" s="45"/>
      <c r="E11" s="45"/>
      <c r="F11" s="45"/>
      <c r="G11" s="45"/>
      <c r="H11" s="45"/>
      <c r="I11" s="45"/>
      <c r="J11" s="45"/>
      <c r="K11" s="45"/>
      <c r="L11" s="45"/>
      <c r="M11" s="45"/>
      <c r="N11" s="45"/>
      <c r="O11" s="45"/>
      <c r="P11" s="45"/>
      <c r="Q11" s="45"/>
      <c r="R11" s="45"/>
      <c r="S11" s="45"/>
      <c r="T11" s="45"/>
      <c r="U11" s="45"/>
    </row>
    <row r="12" spans="1:21" ht="14.25" x14ac:dyDescent="0.2">
      <c r="A12" s="44" t="s">
        <v>110</v>
      </c>
      <c r="B12" s="45"/>
      <c r="C12" s="45"/>
      <c r="D12" s="45"/>
      <c r="E12" s="45"/>
      <c r="F12" s="45"/>
      <c r="G12" s="45"/>
      <c r="H12" s="45"/>
      <c r="I12" s="45"/>
      <c r="J12" s="45"/>
      <c r="K12" s="45"/>
      <c r="L12" s="45"/>
      <c r="M12" s="45"/>
      <c r="N12" s="45"/>
      <c r="O12" s="45"/>
      <c r="P12" s="45"/>
      <c r="Q12" s="45"/>
      <c r="R12" s="45"/>
      <c r="S12" s="45"/>
      <c r="T12" s="45"/>
      <c r="U12" s="45"/>
    </row>
    <row r="13" spans="1:21" ht="14.25" x14ac:dyDescent="0.2">
      <c r="A13" s="44" t="s">
        <v>111</v>
      </c>
      <c r="B13" s="45"/>
      <c r="C13" s="45"/>
      <c r="D13" s="45"/>
      <c r="E13" s="45"/>
      <c r="F13" s="45"/>
      <c r="G13" s="45"/>
      <c r="H13" s="45"/>
      <c r="I13" s="45"/>
      <c r="J13" s="45"/>
      <c r="K13" s="45"/>
      <c r="L13" s="45"/>
      <c r="M13" s="45"/>
      <c r="N13" s="45"/>
      <c r="O13" s="45"/>
      <c r="P13" s="45"/>
      <c r="Q13" s="45"/>
      <c r="R13" s="45"/>
      <c r="S13" s="45"/>
      <c r="T13" s="45"/>
      <c r="U13" s="45"/>
    </row>
    <row r="15" spans="1:21" ht="15" x14ac:dyDescent="0.2">
      <c r="A15" s="46" t="s">
        <v>28</v>
      </c>
    </row>
    <row r="16" spans="1:21" ht="5.0999999999999996" customHeight="1" x14ac:dyDescent="0.2"/>
    <row r="17" spans="1:21" s="47" customFormat="1" ht="107.1" customHeight="1" x14ac:dyDescent="0.2">
      <c r="A17" s="232"/>
      <c r="B17" s="232"/>
      <c r="C17" s="232"/>
      <c r="D17" s="232"/>
      <c r="E17" s="232"/>
      <c r="F17" s="232"/>
      <c r="G17" s="232"/>
      <c r="H17" s="232"/>
      <c r="I17" s="232"/>
      <c r="J17" s="232"/>
      <c r="K17" s="232"/>
      <c r="L17" s="232"/>
      <c r="M17" s="232"/>
      <c r="N17" s="232"/>
      <c r="O17" s="232"/>
      <c r="P17" s="232"/>
      <c r="Q17" s="232"/>
      <c r="R17" s="232"/>
      <c r="S17" s="232"/>
      <c r="T17" s="232"/>
      <c r="U17" s="232"/>
    </row>
    <row r="18" spans="1:21" ht="5.0999999999999996" customHeight="1" x14ac:dyDescent="0.2">
      <c r="A18" s="47"/>
      <c r="B18" s="47"/>
      <c r="C18" s="47"/>
      <c r="D18" s="47"/>
      <c r="E18" s="47"/>
      <c r="F18" s="47"/>
      <c r="G18" s="47"/>
      <c r="H18" s="47"/>
      <c r="I18" s="47"/>
      <c r="J18" s="47"/>
      <c r="K18" s="47"/>
      <c r="L18" s="47"/>
      <c r="M18" s="47"/>
      <c r="N18" s="47"/>
      <c r="O18" s="47"/>
      <c r="P18" s="47"/>
      <c r="Q18" s="47"/>
      <c r="R18" s="47"/>
      <c r="S18" s="47"/>
      <c r="T18" s="47"/>
      <c r="U18" s="47"/>
    </row>
    <row r="19" spans="1:21" ht="24" customHeight="1" x14ac:dyDescent="0.2">
      <c r="A19" s="48"/>
      <c r="B19" s="49" t="s">
        <v>24</v>
      </c>
      <c r="C19" s="50"/>
      <c r="D19" s="50"/>
      <c r="E19" s="50"/>
      <c r="F19" s="50"/>
      <c r="G19" s="50"/>
      <c r="H19" s="50"/>
      <c r="I19" s="50"/>
      <c r="J19" s="50"/>
      <c r="K19" s="50"/>
      <c r="L19" s="50"/>
      <c r="M19" s="50"/>
      <c r="N19" s="50"/>
      <c r="O19" s="50"/>
      <c r="P19" s="50"/>
      <c r="Q19" s="50"/>
      <c r="R19" s="50"/>
      <c r="S19" s="50"/>
      <c r="T19" s="50"/>
      <c r="U19" s="51"/>
    </row>
    <row r="20" spans="1:21" ht="5.0999999999999996" customHeight="1" x14ac:dyDescent="0.2">
      <c r="A20" s="47"/>
      <c r="B20" s="47"/>
      <c r="C20" s="47"/>
      <c r="D20" s="47"/>
      <c r="E20" s="47"/>
      <c r="F20" s="47"/>
      <c r="G20" s="47"/>
      <c r="H20" s="47"/>
      <c r="I20" s="47"/>
      <c r="J20" s="47"/>
      <c r="K20" s="47"/>
      <c r="L20" s="47"/>
      <c r="M20" s="47"/>
      <c r="N20" s="47"/>
      <c r="O20" s="47"/>
      <c r="P20" s="47"/>
      <c r="Q20" s="47"/>
      <c r="R20" s="47"/>
      <c r="S20" s="47"/>
      <c r="T20" s="47"/>
      <c r="U20" s="47"/>
    </row>
    <row r="21" spans="1:21" ht="24" customHeight="1" x14ac:dyDescent="0.2">
      <c r="A21" s="52"/>
      <c r="B21" s="226" t="s">
        <v>116</v>
      </c>
      <c r="C21" s="226"/>
      <c r="D21" s="226"/>
      <c r="E21" s="226"/>
      <c r="F21" s="226"/>
      <c r="G21" s="226"/>
      <c r="H21" s="226"/>
      <c r="I21" s="226"/>
      <c r="J21" s="226"/>
      <c r="K21" s="226"/>
      <c r="L21" s="226"/>
      <c r="M21" s="226"/>
      <c r="N21" s="226"/>
      <c r="O21" s="226"/>
      <c r="P21" s="226"/>
      <c r="Q21" s="226"/>
      <c r="R21" s="226"/>
      <c r="S21" s="226"/>
      <c r="T21" s="226"/>
      <c r="U21" s="227"/>
    </row>
    <row r="22" spans="1:21" ht="12" customHeight="1" x14ac:dyDescent="0.2">
      <c r="A22" s="53"/>
      <c r="B22" s="228"/>
      <c r="C22" s="228"/>
      <c r="D22" s="228"/>
      <c r="E22" s="228"/>
      <c r="F22" s="228"/>
      <c r="G22" s="228"/>
      <c r="H22" s="228"/>
      <c r="I22" s="228"/>
      <c r="J22" s="228"/>
      <c r="K22" s="228"/>
      <c r="L22" s="228"/>
      <c r="M22" s="228"/>
      <c r="N22" s="228"/>
      <c r="O22" s="228"/>
      <c r="P22" s="228"/>
      <c r="Q22" s="228"/>
      <c r="R22" s="228"/>
      <c r="S22" s="228"/>
      <c r="T22" s="228"/>
      <c r="U22" s="229"/>
    </row>
    <row r="23" spans="1:21" x14ac:dyDescent="0.2">
      <c r="A23" s="53"/>
      <c r="B23" s="228"/>
      <c r="C23" s="228"/>
      <c r="D23" s="228"/>
      <c r="E23" s="228"/>
      <c r="F23" s="228"/>
      <c r="G23" s="228"/>
      <c r="H23" s="228"/>
      <c r="I23" s="228"/>
      <c r="J23" s="228"/>
      <c r="K23" s="228"/>
      <c r="L23" s="228"/>
      <c r="M23" s="228"/>
      <c r="N23" s="228"/>
      <c r="O23" s="228"/>
      <c r="P23" s="228"/>
      <c r="Q23" s="228"/>
      <c r="R23" s="228"/>
      <c r="S23" s="228"/>
      <c r="T23" s="228"/>
      <c r="U23" s="229"/>
    </row>
    <row r="24" spans="1:21" x14ac:dyDescent="0.2">
      <c r="A24" s="54"/>
      <c r="B24" s="230"/>
      <c r="C24" s="230"/>
      <c r="D24" s="230"/>
      <c r="E24" s="230"/>
      <c r="F24" s="230"/>
      <c r="G24" s="230"/>
      <c r="H24" s="230"/>
      <c r="I24" s="230"/>
      <c r="J24" s="230"/>
      <c r="K24" s="230"/>
      <c r="L24" s="230"/>
      <c r="M24" s="230"/>
      <c r="N24" s="230"/>
      <c r="O24" s="230"/>
      <c r="P24" s="230"/>
      <c r="Q24" s="230"/>
      <c r="R24" s="230"/>
      <c r="S24" s="230"/>
      <c r="T24" s="230"/>
      <c r="U24" s="231"/>
    </row>
    <row r="25" spans="1:21" ht="5.0999999999999996" customHeight="1" x14ac:dyDescent="0.2">
      <c r="A25" s="47"/>
      <c r="B25" s="47"/>
      <c r="C25" s="47"/>
      <c r="D25" s="47"/>
      <c r="E25" s="47"/>
      <c r="F25" s="47"/>
      <c r="G25" s="47"/>
      <c r="H25" s="47"/>
      <c r="I25" s="47"/>
      <c r="J25" s="47"/>
      <c r="K25" s="47"/>
      <c r="L25" s="47"/>
      <c r="M25" s="47"/>
      <c r="N25" s="47"/>
      <c r="O25" s="47"/>
      <c r="P25" s="47"/>
      <c r="Q25" s="47"/>
      <c r="R25" s="47"/>
      <c r="S25" s="47"/>
      <c r="T25" s="47"/>
      <c r="U25" s="47"/>
    </row>
    <row r="26" spans="1:21" ht="24" customHeight="1" x14ac:dyDescent="0.2">
      <c r="A26" s="48"/>
      <c r="B26" s="49" t="s">
        <v>25</v>
      </c>
      <c r="C26" s="50"/>
      <c r="D26" s="50"/>
      <c r="E26" s="50"/>
      <c r="F26" s="50"/>
      <c r="G26" s="50"/>
      <c r="H26" s="50"/>
      <c r="I26" s="50"/>
      <c r="J26" s="50"/>
      <c r="K26" s="50"/>
      <c r="L26" s="50"/>
      <c r="M26" s="50"/>
      <c r="N26" s="50"/>
      <c r="O26" s="50"/>
      <c r="P26" s="50"/>
      <c r="Q26" s="50"/>
      <c r="R26" s="50"/>
      <c r="S26" s="50"/>
      <c r="T26" s="50"/>
      <c r="U26" s="51"/>
    </row>
    <row r="27" spans="1:21" ht="5.0999999999999996" customHeight="1" x14ac:dyDescent="0.2">
      <c r="A27" s="47"/>
      <c r="B27" s="47"/>
      <c r="C27" s="47"/>
      <c r="D27" s="47"/>
      <c r="E27" s="47"/>
      <c r="F27" s="47"/>
      <c r="G27" s="47"/>
      <c r="H27" s="47"/>
      <c r="I27" s="47"/>
      <c r="J27" s="47"/>
      <c r="K27" s="47"/>
      <c r="L27" s="47"/>
      <c r="M27" s="47"/>
      <c r="N27" s="47"/>
      <c r="O27" s="47"/>
      <c r="P27" s="47"/>
      <c r="Q27" s="47"/>
      <c r="R27" s="47"/>
      <c r="S27" s="47"/>
      <c r="T27" s="47"/>
      <c r="U27" s="47"/>
    </row>
    <row r="28" spans="1:21" ht="24" customHeight="1" x14ac:dyDescent="0.2">
      <c r="A28" s="48"/>
      <c r="B28" s="49" t="s">
        <v>26</v>
      </c>
      <c r="C28" s="50"/>
      <c r="D28" s="50"/>
      <c r="E28" s="50"/>
      <c r="F28" s="50"/>
      <c r="G28" s="50"/>
      <c r="H28" s="50"/>
      <c r="I28" s="50"/>
      <c r="J28" s="50"/>
      <c r="K28" s="50"/>
      <c r="L28" s="50"/>
      <c r="M28" s="50"/>
      <c r="N28" s="50"/>
      <c r="O28" s="50"/>
      <c r="P28" s="50"/>
      <c r="Q28" s="50"/>
      <c r="R28" s="50"/>
      <c r="S28" s="50"/>
      <c r="T28" s="50"/>
      <c r="U28" s="51"/>
    </row>
    <row r="29" spans="1:21" ht="5.0999999999999996" customHeight="1" x14ac:dyDescent="0.2">
      <c r="A29" s="47"/>
      <c r="B29" s="47"/>
      <c r="C29" s="47"/>
      <c r="D29" s="47"/>
      <c r="E29" s="47"/>
      <c r="F29" s="47"/>
      <c r="G29" s="47"/>
      <c r="H29" s="47"/>
      <c r="I29" s="47"/>
      <c r="J29" s="47"/>
      <c r="K29" s="47"/>
      <c r="L29" s="47"/>
      <c r="M29" s="47"/>
      <c r="N29" s="47"/>
      <c r="O29" s="47"/>
      <c r="P29" s="47"/>
      <c r="Q29" s="47"/>
      <c r="R29" s="47"/>
      <c r="S29" s="47"/>
      <c r="T29" s="47"/>
      <c r="U29" s="47"/>
    </row>
    <row r="30" spans="1:21" ht="24" customHeight="1" x14ac:dyDescent="0.2">
      <c r="A30" s="48"/>
      <c r="B30" s="49" t="s">
        <v>102</v>
      </c>
      <c r="C30" s="84"/>
      <c r="D30" s="84"/>
      <c r="E30" s="84"/>
      <c r="F30" s="84"/>
      <c r="G30" s="50"/>
      <c r="H30" s="84"/>
      <c r="I30" s="84"/>
      <c r="J30" s="84"/>
      <c r="K30" s="84"/>
      <c r="L30" s="84"/>
      <c r="M30" s="84"/>
      <c r="N30" s="84"/>
      <c r="O30" s="84"/>
      <c r="P30" s="84"/>
      <c r="Q30" s="84"/>
      <c r="R30" s="84"/>
      <c r="S30" s="84"/>
      <c r="T30" s="84"/>
      <c r="U30" s="85"/>
    </row>
    <row r="31" spans="1:21" ht="4.5" customHeight="1" x14ac:dyDescent="0.2">
      <c r="A31" s="47"/>
      <c r="B31" s="47"/>
      <c r="C31" s="47"/>
      <c r="D31" s="47"/>
      <c r="E31" s="47"/>
      <c r="F31" s="47"/>
      <c r="G31" s="47"/>
      <c r="H31" s="47"/>
      <c r="I31" s="47"/>
      <c r="J31" s="47"/>
      <c r="K31" s="47"/>
      <c r="L31" s="47"/>
      <c r="M31" s="47"/>
      <c r="N31" s="47"/>
      <c r="O31" s="47"/>
      <c r="P31" s="47"/>
      <c r="Q31" s="47"/>
      <c r="R31" s="47"/>
      <c r="S31" s="47"/>
      <c r="T31" s="47"/>
      <c r="U31" s="47"/>
    </row>
    <row r="32" spans="1:21" ht="24" customHeight="1" x14ac:dyDescent="0.2">
      <c r="A32" s="52"/>
      <c r="B32" s="226" t="s">
        <v>165</v>
      </c>
      <c r="C32" s="226"/>
      <c r="D32" s="226"/>
      <c r="E32" s="226"/>
      <c r="F32" s="226"/>
      <c r="G32" s="226"/>
      <c r="H32" s="226"/>
      <c r="I32" s="226"/>
      <c r="J32" s="226"/>
      <c r="K32" s="226"/>
      <c r="L32" s="226"/>
      <c r="M32" s="226"/>
      <c r="N32" s="226"/>
      <c r="O32" s="226"/>
      <c r="P32" s="226"/>
      <c r="Q32" s="226"/>
      <c r="R32" s="226"/>
      <c r="S32" s="226"/>
      <c r="T32" s="226"/>
      <c r="U32" s="227"/>
    </row>
    <row r="33" spans="1:21" ht="12" customHeight="1" x14ac:dyDescent="0.2">
      <c r="A33" s="53"/>
      <c r="B33" s="228"/>
      <c r="C33" s="228"/>
      <c r="D33" s="228"/>
      <c r="E33" s="228"/>
      <c r="F33" s="228"/>
      <c r="G33" s="228"/>
      <c r="H33" s="228"/>
      <c r="I33" s="228"/>
      <c r="J33" s="228"/>
      <c r="K33" s="228"/>
      <c r="L33" s="228"/>
      <c r="M33" s="228"/>
      <c r="N33" s="228"/>
      <c r="O33" s="228"/>
      <c r="P33" s="228"/>
      <c r="Q33" s="228"/>
      <c r="R33" s="228"/>
      <c r="S33" s="228"/>
      <c r="T33" s="228"/>
      <c r="U33" s="229"/>
    </row>
    <row r="34" spans="1:21" ht="12" customHeight="1" x14ac:dyDescent="0.2">
      <c r="A34" s="53"/>
      <c r="B34" s="228"/>
      <c r="C34" s="228"/>
      <c r="D34" s="228"/>
      <c r="E34" s="228"/>
      <c r="F34" s="228"/>
      <c r="G34" s="228"/>
      <c r="H34" s="228"/>
      <c r="I34" s="228"/>
      <c r="J34" s="228"/>
      <c r="K34" s="228"/>
      <c r="L34" s="228"/>
      <c r="M34" s="228"/>
      <c r="N34" s="228"/>
      <c r="O34" s="228"/>
      <c r="P34" s="228"/>
      <c r="Q34" s="228"/>
      <c r="R34" s="228"/>
      <c r="S34" s="228"/>
      <c r="T34" s="228"/>
      <c r="U34" s="229"/>
    </row>
    <row r="35" spans="1:21" ht="12" customHeight="1" x14ac:dyDescent="0.2">
      <c r="A35" s="53"/>
      <c r="B35" s="228"/>
      <c r="C35" s="228"/>
      <c r="D35" s="228"/>
      <c r="E35" s="228"/>
      <c r="F35" s="228"/>
      <c r="G35" s="228"/>
      <c r="H35" s="228"/>
      <c r="I35" s="228"/>
      <c r="J35" s="228"/>
      <c r="K35" s="228"/>
      <c r="L35" s="228"/>
      <c r="M35" s="228"/>
      <c r="N35" s="228"/>
      <c r="O35" s="228"/>
      <c r="P35" s="228"/>
      <c r="Q35" s="228"/>
      <c r="R35" s="228"/>
      <c r="S35" s="228"/>
      <c r="T35" s="228"/>
      <c r="U35" s="229"/>
    </row>
    <row r="36" spans="1:21" ht="12" customHeight="1" x14ac:dyDescent="0.2">
      <c r="A36" s="53"/>
      <c r="B36" s="228"/>
      <c r="C36" s="228"/>
      <c r="D36" s="228"/>
      <c r="E36" s="228"/>
      <c r="F36" s="228"/>
      <c r="G36" s="228"/>
      <c r="H36" s="228"/>
      <c r="I36" s="228"/>
      <c r="J36" s="228"/>
      <c r="K36" s="228"/>
      <c r="L36" s="228"/>
      <c r="M36" s="228"/>
      <c r="N36" s="228"/>
      <c r="O36" s="228"/>
      <c r="P36" s="228"/>
      <c r="Q36" s="228"/>
      <c r="R36" s="228"/>
      <c r="S36" s="228"/>
      <c r="T36" s="228"/>
      <c r="U36" s="229"/>
    </row>
    <row r="37" spans="1:21" ht="12" customHeight="1" x14ac:dyDescent="0.2">
      <c r="A37" s="54"/>
      <c r="B37" s="230"/>
      <c r="C37" s="230"/>
      <c r="D37" s="230"/>
      <c r="E37" s="230"/>
      <c r="F37" s="230"/>
      <c r="G37" s="230"/>
      <c r="H37" s="230"/>
      <c r="I37" s="230"/>
      <c r="J37" s="230"/>
      <c r="K37" s="230"/>
      <c r="L37" s="230"/>
      <c r="M37" s="230"/>
      <c r="N37" s="230"/>
      <c r="O37" s="230"/>
      <c r="P37" s="230"/>
      <c r="Q37" s="230"/>
      <c r="R37" s="230"/>
      <c r="S37" s="230"/>
      <c r="T37" s="230"/>
      <c r="U37" s="231"/>
    </row>
    <row r="38" spans="1:21" ht="5.0999999999999996" customHeight="1" x14ac:dyDescent="0.2">
      <c r="A38" s="47"/>
      <c r="B38" s="47"/>
      <c r="C38" s="47"/>
      <c r="D38" s="47"/>
      <c r="E38" s="47"/>
      <c r="F38" s="47"/>
      <c r="G38" s="47"/>
      <c r="H38" s="47"/>
      <c r="I38" s="47"/>
      <c r="J38" s="47"/>
      <c r="K38" s="47"/>
      <c r="L38" s="47"/>
      <c r="M38" s="47"/>
      <c r="N38" s="47"/>
      <c r="O38" s="47"/>
      <c r="P38" s="47"/>
      <c r="Q38" s="47"/>
      <c r="R38" s="47"/>
      <c r="S38" s="47"/>
      <c r="T38" s="47"/>
      <c r="U38" s="47"/>
    </row>
    <row r="39" spans="1:21" ht="24" customHeight="1" x14ac:dyDescent="0.2">
      <c r="A39" s="52"/>
      <c r="B39" s="226" t="s">
        <v>146</v>
      </c>
      <c r="C39" s="226"/>
      <c r="D39" s="226"/>
      <c r="E39" s="226"/>
      <c r="F39" s="226"/>
      <c r="G39" s="226"/>
      <c r="H39" s="226"/>
      <c r="I39" s="226"/>
      <c r="J39" s="226"/>
      <c r="K39" s="226"/>
      <c r="L39" s="226"/>
      <c r="M39" s="226"/>
      <c r="N39" s="226"/>
      <c r="O39" s="226"/>
      <c r="P39" s="226"/>
      <c r="Q39" s="226"/>
      <c r="R39" s="226"/>
      <c r="S39" s="226"/>
      <c r="T39" s="226"/>
      <c r="U39" s="227"/>
    </row>
    <row r="40" spans="1:21" ht="12" customHeight="1" x14ac:dyDescent="0.2">
      <c r="A40" s="54"/>
      <c r="B40" s="230"/>
      <c r="C40" s="230"/>
      <c r="D40" s="230"/>
      <c r="E40" s="230"/>
      <c r="F40" s="230"/>
      <c r="G40" s="230"/>
      <c r="H40" s="230"/>
      <c r="I40" s="230"/>
      <c r="J40" s="230"/>
      <c r="K40" s="230"/>
      <c r="L40" s="230"/>
      <c r="M40" s="230"/>
      <c r="N40" s="230"/>
      <c r="O40" s="230"/>
      <c r="P40" s="230"/>
      <c r="Q40" s="230"/>
      <c r="R40" s="230"/>
      <c r="S40" s="230"/>
      <c r="T40" s="230"/>
      <c r="U40" s="231"/>
    </row>
    <row r="41" spans="1:21" ht="5.0999999999999996" customHeight="1" x14ac:dyDescent="0.2">
      <c r="A41" s="47"/>
      <c r="B41" s="47"/>
      <c r="C41" s="47"/>
      <c r="D41" s="47"/>
      <c r="E41" s="47"/>
      <c r="F41" s="47"/>
      <c r="G41" s="47"/>
      <c r="H41" s="47"/>
      <c r="I41" s="47"/>
      <c r="J41" s="47"/>
      <c r="K41" s="47"/>
      <c r="L41" s="47"/>
      <c r="M41" s="47"/>
      <c r="N41" s="47"/>
      <c r="O41" s="47"/>
      <c r="P41" s="47"/>
      <c r="Q41" s="47"/>
      <c r="R41" s="47"/>
      <c r="S41" s="47"/>
      <c r="T41" s="47"/>
      <c r="U41" s="47"/>
    </row>
    <row r="42" spans="1:21" ht="24" customHeight="1" x14ac:dyDescent="0.2">
      <c r="A42" s="52"/>
      <c r="B42" s="226" t="s">
        <v>107</v>
      </c>
      <c r="C42" s="226"/>
      <c r="D42" s="226"/>
      <c r="E42" s="226"/>
      <c r="F42" s="226"/>
      <c r="G42" s="226"/>
      <c r="H42" s="226"/>
      <c r="I42" s="226"/>
      <c r="J42" s="226"/>
      <c r="K42" s="226"/>
      <c r="L42" s="226"/>
      <c r="M42" s="226"/>
      <c r="N42" s="226"/>
      <c r="O42" s="226"/>
      <c r="P42" s="226"/>
      <c r="Q42" s="226"/>
      <c r="R42" s="226"/>
      <c r="S42" s="226"/>
      <c r="T42" s="226"/>
      <c r="U42" s="227"/>
    </row>
    <row r="43" spans="1:21" ht="12" customHeight="1" x14ac:dyDescent="0.2">
      <c r="A43" s="54"/>
      <c r="B43" s="230"/>
      <c r="C43" s="230"/>
      <c r="D43" s="230"/>
      <c r="E43" s="230"/>
      <c r="F43" s="230"/>
      <c r="G43" s="230"/>
      <c r="H43" s="230"/>
      <c r="I43" s="230"/>
      <c r="J43" s="230"/>
      <c r="K43" s="230"/>
      <c r="L43" s="230"/>
      <c r="M43" s="230"/>
      <c r="N43" s="230"/>
      <c r="O43" s="230"/>
      <c r="P43" s="230"/>
      <c r="Q43" s="230"/>
      <c r="R43" s="230"/>
      <c r="S43" s="230"/>
      <c r="T43" s="230"/>
      <c r="U43" s="231"/>
    </row>
    <row r="44" spans="1:21" ht="12" customHeight="1" thickBot="1" x14ac:dyDescent="0.25">
      <c r="A44" s="47"/>
      <c r="B44" s="47"/>
      <c r="C44" s="47"/>
      <c r="D44" s="47"/>
      <c r="E44" s="47"/>
      <c r="F44" s="47"/>
      <c r="G44" s="47"/>
      <c r="H44" s="47"/>
      <c r="I44" s="47"/>
      <c r="J44" s="47"/>
      <c r="K44" s="47"/>
      <c r="L44" s="47"/>
      <c r="M44" s="47"/>
      <c r="N44" s="47"/>
      <c r="O44" s="47"/>
      <c r="P44" s="47"/>
      <c r="Q44" s="47"/>
      <c r="R44" s="47"/>
      <c r="S44" s="47"/>
      <c r="T44" s="47"/>
      <c r="U44" s="47"/>
    </row>
    <row r="45" spans="1:21" ht="12" customHeight="1" thickTop="1" x14ac:dyDescent="0.2">
      <c r="A45" s="233" t="s">
        <v>174</v>
      </c>
      <c r="B45" s="234"/>
      <c r="C45" s="234"/>
      <c r="D45" s="234"/>
      <c r="E45" s="234"/>
      <c r="F45" s="234"/>
      <c r="G45" s="234"/>
      <c r="H45" s="234"/>
      <c r="I45" s="234"/>
      <c r="J45" s="234"/>
      <c r="K45" s="234"/>
      <c r="L45" s="234"/>
      <c r="M45" s="234"/>
      <c r="N45" s="234"/>
      <c r="O45" s="234"/>
      <c r="P45" s="234"/>
      <c r="Q45" s="234"/>
      <c r="R45" s="234"/>
      <c r="S45" s="234"/>
      <c r="T45" s="234"/>
      <c r="U45" s="235"/>
    </row>
    <row r="46" spans="1:21" ht="12" customHeight="1" x14ac:dyDescent="0.2">
      <c r="A46" s="236"/>
      <c r="B46" s="228"/>
      <c r="C46" s="228"/>
      <c r="D46" s="228"/>
      <c r="E46" s="228"/>
      <c r="F46" s="228"/>
      <c r="G46" s="228"/>
      <c r="H46" s="228"/>
      <c r="I46" s="228"/>
      <c r="J46" s="228"/>
      <c r="K46" s="228"/>
      <c r="L46" s="228"/>
      <c r="M46" s="228"/>
      <c r="N46" s="228"/>
      <c r="O46" s="228"/>
      <c r="P46" s="228"/>
      <c r="Q46" s="228"/>
      <c r="R46" s="228"/>
      <c r="S46" s="228"/>
      <c r="T46" s="228"/>
      <c r="U46" s="237"/>
    </row>
    <row r="47" spans="1:21" ht="12" customHeight="1" x14ac:dyDescent="0.2">
      <c r="A47" s="236"/>
      <c r="B47" s="228"/>
      <c r="C47" s="228"/>
      <c r="D47" s="228"/>
      <c r="E47" s="228"/>
      <c r="F47" s="228"/>
      <c r="G47" s="228"/>
      <c r="H47" s="228"/>
      <c r="I47" s="228"/>
      <c r="J47" s="228"/>
      <c r="K47" s="228"/>
      <c r="L47" s="228"/>
      <c r="M47" s="228"/>
      <c r="N47" s="228"/>
      <c r="O47" s="228"/>
      <c r="P47" s="228"/>
      <c r="Q47" s="228"/>
      <c r="R47" s="228"/>
      <c r="S47" s="228"/>
      <c r="T47" s="228"/>
      <c r="U47" s="237"/>
    </row>
    <row r="48" spans="1:21" ht="12" customHeight="1" thickBot="1" x14ac:dyDescent="0.25">
      <c r="A48" s="238"/>
      <c r="B48" s="239"/>
      <c r="C48" s="239"/>
      <c r="D48" s="239"/>
      <c r="E48" s="239"/>
      <c r="F48" s="239"/>
      <c r="G48" s="239"/>
      <c r="H48" s="239"/>
      <c r="I48" s="239"/>
      <c r="J48" s="239"/>
      <c r="K48" s="239"/>
      <c r="L48" s="239"/>
      <c r="M48" s="239"/>
      <c r="N48" s="239"/>
      <c r="O48" s="239"/>
      <c r="P48" s="239"/>
      <c r="Q48" s="239"/>
      <c r="R48" s="239"/>
      <c r="S48" s="239"/>
      <c r="T48" s="239"/>
      <c r="U48" s="240"/>
    </row>
    <row r="49" spans="1:21" ht="12" customHeight="1" thickTop="1" x14ac:dyDescent="0.2">
      <c r="A49" s="47"/>
      <c r="B49" s="47"/>
      <c r="C49" s="47"/>
      <c r="D49" s="47"/>
      <c r="E49" s="47"/>
      <c r="F49" s="47"/>
      <c r="G49" s="47"/>
      <c r="H49" s="47"/>
      <c r="I49" s="47"/>
      <c r="J49" s="47"/>
      <c r="K49" s="47"/>
      <c r="L49" s="47"/>
      <c r="M49" s="47"/>
      <c r="N49" s="47"/>
      <c r="O49" s="47"/>
      <c r="P49" s="47"/>
      <c r="Q49" s="47"/>
      <c r="R49" s="47"/>
      <c r="S49" s="47"/>
      <c r="T49" s="47"/>
      <c r="U49" s="47"/>
    </row>
    <row r="50" spans="1:21" ht="12" customHeight="1" x14ac:dyDescent="0.2">
      <c r="A50" s="47"/>
      <c r="B50" s="47"/>
      <c r="C50" s="47"/>
      <c r="D50" s="47"/>
      <c r="E50" s="47"/>
      <c r="F50" s="47"/>
      <c r="G50" s="47"/>
      <c r="H50" s="47"/>
      <c r="I50" s="47"/>
      <c r="J50" s="47"/>
      <c r="K50" s="47"/>
      <c r="L50" s="47"/>
      <c r="M50" s="47"/>
      <c r="N50" s="47"/>
      <c r="O50" s="47"/>
      <c r="P50" s="47"/>
      <c r="Q50" s="47"/>
      <c r="R50" s="47"/>
      <c r="S50" s="47"/>
      <c r="T50" s="47"/>
      <c r="U50" s="47"/>
    </row>
    <row r="51" spans="1:21" ht="12" customHeight="1" x14ac:dyDescent="0.2">
      <c r="A51" s="47"/>
      <c r="B51" s="47"/>
      <c r="C51" s="47"/>
      <c r="D51" s="47"/>
      <c r="E51" s="47"/>
      <c r="F51" s="47"/>
      <c r="G51" s="47"/>
      <c r="H51" s="47"/>
      <c r="I51" s="47"/>
      <c r="J51" s="47"/>
      <c r="K51" s="47"/>
      <c r="L51" s="47"/>
      <c r="M51" s="47"/>
      <c r="N51" s="47"/>
      <c r="O51" s="47"/>
      <c r="P51" s="47"/>
      <c r="Q51" s="47"/>
      <c r="R51" s="47"/>
      <c r="S51" s="47"/>
      <c r="T51" s="47"/>
      <c r="U51" s="47"/>
    </row>
    <row r="52" spans="1:21" ht="15" x14ac:dyDescent="0.2">
      <c r="A52" s="46" t="s">
        <v>150</v>
      </c>
    </row>
    <row r="53" spans="1:21" ht="5.0999999999999996" customHeight="1" x14ac:dyDescent="0.2">
      <c r="A53" s="47"/>
      <c r="B53" s="47"/>
      <c r="C53" s="47"/>
      <c r="D53" s="47"/>
      <c r="E53" s="47"/>
      <c r="F53" s="47"/>
      <c r="G53" s="47"/>
      <c r="H53" s="47"/>
      <c r="I53" s="47"/>
      <c r="J53" s="47"/>
      <c r="K53" s="47"/>
      <c r="L53" s="47"/>
      <c r="M53" s="47"/>
      <c r="N53" s="47"/>
      <c r="O53" s="47"/>
      <c r="P53" s="47"/>
      <c r="Q53" s="47"/>
      <c r="R53" s="47"/>
      <c r="S53" s="47"/>
      <c r="T53" s="47"/>
      <c r="U53" s="47"/>
    </row>
    <row r="54" spans="1:21" s="47" customFormat="1" ht="75" customHeight="1" x14ac:dyDescent="0.2">
      <c r="A54" s="232"/>
      <c r="B54" s="232"/>
      <c r="C54" s="232"/>
      <c r="D54" s="232"/>
      <c r="E54" s="232"/>
      <c r="F54" s="232"/>
      <c r="G54" s="232"/>
      <c r="H54" s="232"/>
      <c r="I54" s="232"/>
      <c r="J54" s="232"/>
      <c r="K54" s="232"/>
      <c r="L54" s="232"/>
      <c r="M54" s="232"/>
      <c r="N54" s="232"/>
      <c r="O54" s="232"/>
      <c r="P54" s="232"/>
      <c r="Q54" s="232"/>
      <c r="R54" s="232"/>
      <c r="S54" s="232"/>
      <c r="T54" s="232"/>
      <c r="U54" s="232"/>
    </row>
    <row r="55" spans="1:21" ht="5.0999999999999996" customHeight="1" x14ac:dyDescent="0.2">
      <c r="A55" s="47"/>
      <c r="B55" s="47"/>
      <c r="C55" s="47"/>
      <c r="D55" s="47"/>
      <c r="E55" s="47"/>
      <c r="F55" s="47"/>
      <c r="G55" s="47"/>
      <c r="H55" s="47"/>
      <c r="I55" s="47"/>
      <c r="J55" s="47"/>
      <c r="K55" s="47"/>
      <c r="L55" s="47"/>
      <c r="M55" s="47"/>
      <c r="N55" s="47"/>
      <c r="O55" s="47"/>
      <c r="P55" s="47"/>
      <c r="Q55" s="47"/>
      <c r="R55" s="47"/>
      <c r="S55" s="47"/>
      <c r="T55" s="47"/>
      <c r="U55" s="47"/>
    </row>
    <row r="56" spans="1:21" ht="24" customHeight="1" x14ac:dyDescent="0.2">
      <c r="A56" s="48"/>
      <c r="B56" s="49" t="s">
        <v>27</v>
      </c>
      <c r="C56" s="50"/>
      <c r="D56" s="50"/>
      <c r="E56" s="50"/>
      <c r="F56" s="50"/>
      <c r="G56" s="50"/>
      <c r="H56" s="50"/>
      <c r="I56" s="50"/>
      <c r="J56" s="50"/>
      <c r="K56" s="50"/>
      <c r="L56" s="50"/>
      <c r="M56" s="50"/>
      <c r="N56" s="50"/>
      <c r="O56" s="50"/>
      <c r="P56" s="50"/>
      <c r="Q56" s="50"/>
      <c r="R56" s="50"/>
      <c r="S56" s="50"/>
      <c r="T56" s="50"/>
      <c r="U56" s="51"/>
    </row>
    <row r="57" spans="1:21" ht="5.0999999999999996" customHeight="1" x14ac:dyDescent="0.2">
      <c r="A57" s="47"/>
      <c r="B57" s="47"/>
      <c r="C57" s="47"/>
      <c r="D57" s="47"/>
      <c r="E57" s="47"/>
      <c r="F57" s="47"/>
      <c r="G57" s="47"/>
      <c r="H57" s="47"/>
      <c r="I57" s="47"/>
      <c r="J57" s="47"/>
      <c r="K57" s="47"/>
      <c r="L57" s="47"/>
      <c r="M57" s="47"/>
      <c r="N57" s="47"/>
      <c r="O57" s="47"/>
      <c r="P57" s="47"/>
      <c r="Q57" s="47"/>
      <c r="R57" s="47"/>
      <c r="S57" s="47"/>
      <c r="T57" s="47"/>
      <c r="U57" s="47"/>
    </row>
    <row r="58" spans="1:21" ht="24" customHeight="1" x14ac:dyDescent="0.2">
      <c r="A58" s="52"/>
      <c r="B58" s="226" t="s">
        <v>139</v>
      </c>
      <c r="C58" s="226"/>
      <c r="D58" s="226"/>
      <c r="E58" s="226"/>
      <c r="F58" s="226"/>
      <c r="G58" s="226"/>
      <c r="H58" s="226"/>
      <c r="I58" s="226"/>
      <c r="J58" s="226"/>
      <c r="K58" s="226"/>
      <c r="L58" s="226"/>
      <c r="M58" s="226"/>
      <c r="N58" s="226"/>
      <c r="O58" s="226"/>
      <c r="P58" s="226"/>
      <c r="Q58" s="226"/>
      <c r="R58" s="226"/>
      <c r="S58" s="226"/>
      <c r="T58" s="226"/>
      <c r="U58" s="227"/>
    </row>
    <row r="59" spans="1:21" x14ac:dyDescent="0.2">
      <c r="A59" s="54"/>
      <c r="B59" s="230"/>
      <c r="C59" s="230"/>
      <c r="D59" s="230"/>
      <c r="E59" s="230"/>
      <c r="F59" s="230"/>
      <c r="G59" s="230"/>
      <c r="H59" s="230"/>
      <c r="I59" s="230"/>
      <c r="J59" s="230"/>
      <c r="K59" s="230"/>
      <c r="L59" s="230"/>
      <c r="M59" s="230"/>
      <c r="N59" s="230"/>
      <c r="O59" s="230"/>
      <c r="P59" s="230"/>
      <c r="Q59" s="230"/>
      <c r="R59" s="230"/>
      <c r="S59" s="230"/>
      <c r="T59" s="230"/>
      <c r="U59" s="231"/>
    </row>
    <row r="60" spans="1:21" ht="5.0999999999999996" customHeight="1" x14ac:dyDescent="0.2">
      <c r="A60" s="47"/>
      <c r="B60" s="47"/>
      <c r="C60" s="47"/>
      <c r="D60" s="47"/>
      <c r="E60" s="47"/>
      <c r="F60" s="47"/>
      <c r="G60" s="47"/>
      <c r="H60" s="47"/>
      <c r="I60" s="47"/>
      <c r="J60" s="47"/>
      <c r="K60" s="47"/>
      <c r="L60" s="47"/>
      <c r="M60" s="47"/>
      <c r="N60" s="47"/>
      <c r="O60" s="47"/>
      <c r="P60" s="47"/>
      <c r="Q60" s="47"/>
      <c r="R60" s="47"/>
      <c r="S60" s="47"/>
      <c r="T60" s="47"/>
      <c r="U60" s="47"/>
    </row>
    <row r="61" spans="1:21" ht="24" customHeight="1" x14ac:dyDescent="0.2">
      <c r="A61" s="48"/>
      <c r="B61" s="86" t="s">
        <v>105</v>
      </c>
      <c r="C61" s="49"/>
      <c r="D61" s="49"/>
      <c r="E61" s="49"/>
      <c r="F61" s="49"/>
      <c r="G61" s="50"/>
      <c r="H61" s="82"/>
      <c r="I61" s="82"/>
      <c r="J61" s="82"/>
      <c r="K61" s="82"/>
      <c r="L61" s="82"/>
      <c r="M61" s="82"/>
      <c r="N61" s="82"/>
      <c r="O61" s="82"/>
      <c r="P61" s="82"/>
      <c r="Q61" s="82"/>
      <c r="R61" s="82"/>
      <c r="S61" s="82"/>
      <c r="T61" s="82"/>
      <c r="U61" s="83"/>
    </row>
    <row r="62" spans="1:21" ht="5.0999999999999996" customHeight="1" x14ac:dyDescent="0.2">
      <c r="A62" s="47"/>
      <c r="B62" s="47"/>
      <c r="C62" s="47"/>
      <c r="D62" s="47"/>
      <c r="E62" s="47"/>
      <c r="F62" s="47"/>
      <c r="G62" s="47"/>
      <c r="H62" s="47"/>
      <c r="I62" s="47"/>
      <c r="J62" s="47"/>
      <c r="K62" s="47"/>
      <c r="L62" s="47"/>
      <c r="M62" s="47"/>
      <c r="N62" s="47"/>
      <c r="O62" s="47"/>
      <c r="P62" s="47"/>
      <c r="Q62" s="47"/>
      <c r="R62" s="47"/>
      <c r="S62" s="47"/>
      <c r="T62" s="47"/>
      <c r="U62" s="47"/>
    </row>
    <row r="63" spans="1:21" ht="24" customHeight="1" x14ac:dyDescent="0.2">
      <c r="A63" s="48"/>
      <c r="B63" s="86" t="s">
        <v>147</v>
      </c>
      <c r="C63" s="93"/>
      <c r="D63" s="93"/>
      <c r="E63" s="93"/>
      <c r="F63" s="93"/>
      <c r="G63" s="50"/>
      <c r="H63" s="82"/>
      <c r="I63" s="82"/>
      <c r="J63" s="82"/>
      <c r="K63" s="82"/>
      <c r="L63" s="82"/>
      <c r="M63" s="82"/>
      <c r="N63" s="82"/>
      <c r="O63" s="82"/>
      <c r="P63" s="82"/>
      <c r="Q63" s="82"/>
      <c r="R63" s="82"/>
      <c r="S63" s="82"/>
      <c r="T63" s="82"/>
      <c r="U63" s="83"/>
    </row>
    <row r="64" spans="1:21" ht="5.0999999999999996" customHeight="1" x14ac:dyDescent="0.2">
      <c r="A64" s="47"/>
      <c r="B64" s="47"/>
      <c r="C64" s="47"/>
      <c r="D64" s="47"/>
      <c r="E64" s="47"/>
      <c r="F64" s="47"/>
      <c r="G64" s="47"/>
      <c r="H64" s="47"/>
      <c r="I64" s="47"/>
      <c r="J64" s="47"/>
      <c r="K64" s="47"/>
      <c r="L64" s="47"/>
      <c r="M64" s="47"/>
      <c r="N64" s="47"/>
      <c r="O64" s="47"/>
      <c r="P64" s="47"/>
      <c r="Q64" s="47"/>
      <c r="R64" s="47"/>
      <c r="S64" s="47"/>
      <c r="T64" s="47"/>
      <c r="U64" s="47"/>
    </row>
    <row r="65" spans="1:21" ht="24" customHeight="1" x14ac:dyDescent="0.2">
      <c r="A65" s="48"/>
      <c r="B65" s="86" t="s">
        <v>103</v>
      </c>
      <c r="C65" s="49"/>
      <c r="D65" s="49"/>
      <c r="E65" s="49"/>
      <c r="F65" s="49"/>
      <c r="G65" s="50"/>
      <c r="H65" s="82"/>
      <c r="I65" s="82"/>
      <c r="J65" s="82"/>
      <c r="K65" s="82"/>
      <c r="L65" s="82"/>
      <c r="M65" s="82"/>
      <c r="N65" s="82"/>
      <c r="O65" s="82"/>
      <c r="P65" s="82"/>
      <c r="Q65" s="82"/>
      <c r="R65" s="82"/>
      <c r="S65" s="82"/>
      <c r="T65" s="82"/>
      <c r="U65" s="83"/>
    </row>
    <row r="66" spans="1:21" x14ac:dyDescent="0.2">
      <c r="A66" s="47"/>
      <c r="B66" s="47"/>
      <c r="C66" s="47"/>
      <c r="D66" s="47"/>
      <c r="E66" s="47"/>
      <c r="F66" s="47"/>
      <c r="G66" s="47"/>
      <c r="H66" s="47"/>
      <c r="I66" s="47"/>
      <c r="J66" s="47"/>
      <c r="K66" s="47"/>
      <c r="L66" s="47"/>
      <c r="M66" s="47"/>
      <c r="N66" s="47"/>
      <c r="O66" s="47"/>
      <c r="P66" s="47"/>
      <c r="Q66" s="47"/>
      <c r="R66" s="47"/>
      <c r="S66" s="47"/>
      <c r="T66" s="47"/>
      <c r="U66" s="47"/>
    </row>
    <row r="67" spans="1:21" x14ac:dyDescent="0.2">
      <c r="A67" s="47"/>
      <c r="B67" s="47"/>
      <c r="C67" s="47"/>
      <c r="D67" s="47"/>
      <c r="E67" s="47"/>
      <c r="F67" s="47"/>
      <c r="G67" s="47"/>
      <c r="H67" s="47"/>
      <c r="I67" s="47"/>
      <c r="J67" s="47"/>
      <c r="K67" s="47"/>
      <c r="L67" s="47"/>
      <c r="M67" s="47"/>
      <c r="N67" s="47"/>
      <c r="O67" s="47"/>
      <c r="P67" s="47"/>
      <c r="Q67" s="47"/>
      <c r="R67" s="47"/>
      <c r="S67" s="47"/>
      <c r="T67" s="47"/>
      <c r="U67" s="47"/>
    </row>
    <row r="68" spans="1:21" ht="15" x14ac:dyDescent="0.2">
      <c r="A68" s="46" t="s">
        <v>29</v>
      </c>
    </row>
    <row r="69" spans="1:21" ht="5.0999999999999996" customHeight="1" x14ac:dyDescent="0.2"/>
    <row r="70" spans="1:21" s="47" customFormat="1" ht="204.95" customHeight="1" x14ac:dyDescent="0.2">
      <c r="A70" s="232"/>
      <c r="B70" s="232"/>
      <c r="C70" s="232"/>
      <c r="D70" s="232"/>
      <c r="E70" s="232"/>
      <c r="F70" s="232"/>
      <c r="G70" s="232"/>
      <c r="H70" s="232"/>
      <c r="I70" s="232"/>
      <c r="J70" s="232"/>
      <c r="K70" s="232"/>
      <c r="L70" s="232"/>
      <c r="M70" s="232"/>
      <c r="N70" s="232"/>
      <c r="O70" s="232"/>
      <c r="P70" s="232"/>
      <c r="Q70" s="232"/>
      <c r="R70" s="232"/>
      <c r="S70" s="232"/>
      <c r="T70" s="232"/>
      <c r="U70" s="232"/>
    </row>
    <row r="71" spans="1:21" ht="5.0999999999999996" customHeight="1" x14ac:dyDescent="0.2"/>
    <row r="72" spans="1:21" ht="24" customHeight="1" x14ac:dyDescent="0.2">
      <c r="A72" s="52"/>
      <c r="B72" s="226" t="s">
        <v>124</v>
      </c>
      <c r="C72" s="226"/>
      <c r="D72" s="226"/>
      <c r="E72" s="226"/>
      <c r="F72" s="226"/>
      <c r="G72" s="226"/>
      <c r="H72" s="226"/>
      <c r="I72" s="226"/>
      <c r="J72" s="226"/>
      <c r="K72" s="226"/>
      <c r="L72" s="226"/>
      <c r="M72" s="226"/>
      <c r="N72" s="226"/>
      <c r="O72" s="226"/>
      <c r="P72" s="226"/>
      <c r="Q72" s="226"/>
      <c r="R72" s="226"/>
      <c r="S72" s="226"/>
      <c r="T72" s="226"/>
      <c r="U72" s="227"/>
    </row>
    <row r="73" spans="1:21" ht="12" customHeight="1" x14ac:dyDescent="0.2">
      <c r="A73" s="53"/>
      <c r="B73" s="228"/>
      <c r="C73" s="228"/>
      <c r="D73" s="228"/>
      <c r="E73" s="228"/>
      <c r="F73" s="228"/>
      <c r="G73" s="228"/>
      <c r="H73" s="228"/>
      <c r="I73" s="228"/>
      <c r="J73" s="228"/>
      <c r="K73" s="228"/>
      <c r="L73" s="228"/>
      <c r="M73" s="228"/>
      <c r="N73" s="228"/>
      <c r="O73" s="228"/>
      <c r="P73" s="228"/>
      <c r="Q73" s="228"/>
      <c r="R73" s="228"/>
      <c r="S73" s="228"/>
      <c r="T73" s="228"/>
      <c r="U73" s="229"/>
    </row>
    <row r="74" spans="1:21" ht="12" customHeight="1" x14ac:dyDescent="0.2">
      <c r="A74" s="53"/>
      <c r="B74" s="228"/>
      <c r="C74" s="228"/>
      <c r="D74" s="228"/>
      <c r="E74" s="228"/>
      <c r="F74" s="228"/>
      <c r="G74" s="228"/>
      <c r="H74" s="228"/>
      <c r="I74" s="228"/>
      <c r="J74" s="228"/>
      <c r="K74" s="228"/>
      <c r="L74" s="228"/>
      <c r="M74" s="228"/>
      <c r="N74" s="228"/>
      <c r="O74" s="228"/>
      <c r="P74" s="228"/>
      <c r="Q74" s="228"/>
      <c r="R74" s="228"/>
      <c r="S74" s="228"/>
      <c r="T74" s="228"/>
      <c r="U74" s="229"/>
    </row>
    <row r="75" spans="1:21" ht="12" customHeight="1" x14ac:dyDescent="0.2">
      <c r="A75" s="53"/>
      <c r="B75" s="228"/>
      <c r="C75" s="228"/>
      <c r="D75" s="228"/>
      <c r="E75" s="228"/>
      <c r="F75" s="228"/>
      <c r="G75" s="228"/>
      <c r="H75" s="228"/>
      <c r="I75" s="228"/>
      <c r="J75" s="228"/>
      <c r="K75" s="228"/>
      <c r="L75" s="228"/>
      <c r="M75" s="228"/>
      <c r="N75" s="228"/>
      <c r="O75" s="228"/>
      <c r="P75" s="228"/>
      <c r="Q75" s="228"/>
      <c r="R75" s="228"/>
      <c r="S75" s="228"/>
      <c r="T75" s="228"/>
      <c r="U75" s="229"/>
    </row>
    <row r="76" spans="1:21" ht="12" customHeight="1" x14ac:dyDescent="0.2">
      <c r="A76" s="53"/>
      <c r="B76" s="228"/>
      <c r="C76" s="228"/>
      <c r="D76" s="228"/>
      <c r="E76" s="228"/>
      <c r="F76" s="228"/>
      <c r="G76" s="228"/>
      <c r="H76" s="228"/>
      <c r="I76" s="228"/>
      <c r="J76" s="228"/>
      <c r="K76" s="228"/>
      <c r="L76" s="228"/>
      <c r="M76" s="228"/>
      <c r="N76" s="228"/>
      <c r="O76" s="228"/>
      <c r="P76" s="228"/>
      <c r="Q76" s="228"/>
      <c r="R76" s="228"/>
      <c r="S76" s="228"/>
      <c r="T76" s="228"/>
      <c r="U76" s="229"/>
    </row>
    <row r="77" spans="1:21" ht="12" customHeight="1" x14ac:dyDescent="0.2">
      <c r="A77" s="53"/>
      <c r="B77" s="228"/>
      <c r="C77" s="228"/>
      <c r="D77" s="228"/>
      <c r="E77" s="228"/>
      <c r="F77" s="228"/>
      <c r="G77" s="228"/>
      <c r="H77" s="228"/>
      <c r="I77" s="228"/>
      <c r="J77" s="228"/>
      <c r="K77" s="228"/>
      <c r="L77" s="228"/>
      <c r="M77" s="228"/>
      <c r="N77" s="228"/>
      <c r="O77" s="228"/>
      <c r="P77" s="228"/>
      <c r="Q77" s="228"/>
      <c r="R77" s="228"/>
      <c r="S77" s="228"/>
      <c r="T77" s="228"/>
      <c r="U77" s="229"/>
    </row>
    <row r="78" spans="1:21" ht="12" customHeight="1" x14ac:dyDescent="0.2">
      <c r="A78" s="54"/>
      <c r="B78" s="230"/>
      <c r="C78" s="230"/>
      <c r="D78" s="230"/>
      <c r="E78" s="230"/>
      <c r="F78" s="230"/>
      <c r="G78" s="230"/>
      <c r="H78" s="230"/>
      <c r="I78" s="230"/>
      <c r="J78" s="230"/>
      <c r="K78" s="230"/>
      <c r="L78" s="230"/>
      <c r="M78" s="230"/>
      <c r="N78" s="230"/>
      <c r="O78" s="230"/>
      <c r="P78" s="230"/>
      <c r="Q78" s="230"/>
      <c r="R78" s="230"/>
      <c r="S78" s="230"/>
      <c r="T78" s="230"/>
      <c r="U78" s="231"/>
    </row>
    <row r="79" spans="1:21" ht="5.0999999999999996" customHeight="1" x14ac:dyDescent="0.2"/>
    <row r="80" spans="1:21" ht="24" customHeight="1" x14ac:dyDescent="0.2">
      <c r="A80" s="52"/>
      <c r="B80" s="226" t="s">
        <v>106</v>
      </c>
      <c r="C80" s="226"/>
      <c r="D80" s="226"/>
      <c r="E80" s="226"/>
      <c r="F80" s="226"/>
      <c r="G80" s="226"/>
      <c r="H80" s="226"/>
      <c r="I80" s="226"/>
      <c r="J80" s="226"/>
      <c r="K80" s="226"/>
      <c r="L80" s="226"/>
      <c r="M80" s="226"/>
      <c r="N80" s="226"/>
      <c r="O80" s="226"/>
      <c r="P80" s="226"/>
      <c r="Q80" s="226"/>
      <c r="R80" s="226"/>
      <c r="S80" s="226"/>
      <c r="T80" s="226"/>
      <c r="U80" s="227"/>
    </row>
    <row r="81" spans="1:21" x14ac:dyDescent="0.2">
      <c r="A81" s="53"/>
      <c r="B81" s="228"/>
      <c r="C81" s="228"/>
      <c r="D81" s="228"/>
      <c r="E81" s="228"/>
      <c r="F81" s="228"/>
      <c r="G81" s="228"/>
      <c r="H81" s="228"/>
      <c r="I81" s="228"/>
      <c r="J81" s="228"/>
      <c r="K81" s="228"/>
      <c r="L81" s="228"/>
      <c r="M81" s="228"/>
      <c r="N81" s="228"/>
      <c r="O81" s="228"/>
      <c r="P81" s="228"/>
      <c r="Q81" s="228"/>
      <c r="R81" s="228"/>
      <c r="S81" s="228"/>
      <c r="T81" s="228"/>
      <c r="U81" s="229"/>
    </row>
    <row r="82" spans="1:21" x14ac:dyDescent="0.2">
      <c r="A82" s="54"/>
      <c r="B82" s="230"/>
      <c r="C82" s="230"/>
      <c r="D82" s="230"/>
      <c r="E82" s="230"/>
      <c r="F82" s="230"/>
      <c r="G82" s="230"/>
      <c r="H82" s="230"/>
      <c r="I82" s="230"/>
      <c r="J82" s="230"/>
      <c r="K82" s="230"/>
      <c r="L82" s="230"/>
      <c r="M82" s="230"/>
      <c r="N82" s="230"/>
      <c r="O82" s="230"/>
      <c r="P82" s="230"/>
      <c r="Q82" s="230"/>
      <c r="R82" s="230"/>
      <c r="S82" s="230"/>
      <c r="T82" s="230"/>
      <c r="U82" s="231"/>
    </row>
    <row r="83" spans="1:21" ht="5.0999999999999996" customHeight="1" x14ac:dyDescent="0.2"/>
    <row r="84" spans="1:21" ht="24" customHeight="1" x14ac:dyDescent="0.2">
      <c r="A84" s="52"/>
      <c r="B84" s="226" t="s">
        <v>108</v>
      </c>
      <c r="C84" s="226"/>
      <c r="D84" s="226"/>
      <c r="E84" s="226"/>
      <c r="F84" s="226"/>
      <c r="G84" s="226"/>
      <c r="H84" s="226"/>
      <c r="I84" s="226"/>
      <c r="J84" s="226"/>
      <c r="K84" s="226"/>
      <c r="L84" s="226"/>
      <c r="M84" s="226"/>
      <c r="N84" s="226"/>
      <c r="O84" s="226"/>
      <c r="P84" s="226"/>
      <c r="Q84" s="226"/>
      <c r="R84" s="226"/>
      <c r="S84" s="226"/>
      <c r="T84" s="226"/>
      <c r="U84" s="227"/>
    </row>
    <row r="85" spans="1:21" x14ac:dyDescent="0.2">
      <c r="A85" s="53"/>
      <c r="B85" s="228"/>
      <c r="C85" s="228"/>
      <c r="D85" s="228"/>
      <c r="E85" s="228"/>
      <c r="F85" s="228"/>
      <c r="G85" s="228"/>
      <c r="H85" s="228"/>
      <c r="I85" s="228"/>
      <c r="J85" s="228"/>
      <c r="K85" s="228"/>
      <c r="L85" s="228"/>
      <c r="M85" s="228"/>
      <c r="N85" s="228"/>
      <c r="O85" s="228"/>
      <c r="P85" s="228"/>
      <c r="Q85" s="228"/>
      <c r="R85" s="228"/>
      <c r="S85" s="228"/>
      <c r="T85" s="228"/>
      <c r="U85" s="229"/>
    </row>
    <row r="86" spans="1:21" x14ac:dyDescent="0.2">
      <c r="A86" s="54"/>
      <c r="B86" s="230"/>
      <c r="C86" s="230"/>
      <c r="D86" s="230"/>
      <c r="E86" s="230"/>
      <c r="F86" s="230"/>
      <c r="G86" s="230"/>
      <c r="H86" s="230"/>
      <c r="I86" s="230"/>
      <c r="J86" s="230"/>
      <c r="K86" s="230"/>
      <c r="L86" s="230"/>
      <c r="M86" s="230"/>
      <c r="N86" s="230"/>
      <c r="O86" s="230"/>
      <c r="P86" s="230"/>
      <c r="Q86" s="230"/>
      <c r="R86" s="230"/>
      <c r="S86" s="230"/>
      <c r="T86" s="230"/>
      <c r="U86" s="231"/>
    </row>
    <row r="87" spans="1:21" ht="5.0999999999999996" customHeight="1" x14ac:dyDescent="0.2"/>
    <row r="88" spans="1:21" ht="24" customHeight="1" x14ac:dyDescent="0.2">
      <c r="A88" s="52"/>
      <c r="B88" s="226" t="s">
        <v>140</v>
      </c>
      <c r="C88" s="226"/>
      <c r="D88" s="226"/>
      <c r="E88" s="226"/>
      <c r="F88" s="226"/>
      <c r="G88" s="226"/>
      <c r="H88" s="226"/>
      <c r="I88" s="226"/>
      <c r="J88" s="226"/>
      <c r="K88" s="226"/>
      <c r="L88" s="226"/>
      <c r="M88" s="226"/>
      <c r="N88" s="226"/>
      <c r="O88" s="226"/>
      <c r="P88" s="226"/>
      <c r="Q88" s="226"/>
      <c r="R88" s="226"/>
      <c r="S88" s="226"/>
      <c r="T88" s="226"/>
      <c r="U88" s="227"/>
    </row>
    <row r="89" spans="1:21" x14ac:dyDescent="0.2">
      <c r="A89" s="53"/>
      <c r="B89" s="228"/>
      <c r="C89" s="228"/>
      <c r="D89" s="228"/>
      <c r="E89" s="228"/>
      <c r="F89" s="228"/>
      <c r="G89" s="228"/>
      <c r="H89" s="228"/>
      <c r="I89" s="228"/>
      <c r="J89" s="228"/>
      <c r="K89" s="228"/>
      <c r="L89" s="228"/>
      <c r="M89" s="228"/>
      <c r="N89" s="228"/>
      <c r="O89" s="228"/>
      <c r="P89" s="228"/>
      <c r="Q89" s="228"/>
      <c r="R89" s="228"/>
      <c r="S89" s="228"/>
      <c r="T89" s="228"/>
      <c r="U89" s="229"/>
    </row>
    <row r="90" spans="1:21" x14ac:dyDescent="0.2">
      <c r="A90" s="53"/>
      <c r="B90" s="228"/>
      <c r="C90" s="228"/>
      <c r="D90" s="228"/>
      <c r="E90" s="228"/>
      <c r="F90" s="228"/>
      <c r="G90" s="228"/>
      <c r="H90" s="228"/>
      <c r="I90" s="228"/>
      <c r="J90" s="228"/>
      <c r="K90" s="228"/>
      <c r="L90" s="228"/>
      <c r="M90" s="228"/>
      <c r="N90" s="228"/>
      <c r="O90" s="228"/>
      <c r="P90" s="228"/>
      <c r="Q90" s="228"/>
      <c r="R90" s="228"/>
      <c r="S90" s="228"/>
      <c r="T90" s="228"/>
      <c r="U90" s="229"/>
    </row>
    <row r="91" spans="1:21" x14ac:dyDescent="0.2">
      <c r="A91" s="53"/>
      <c r="B91" s="228"/>
      <c r="C91" s="228"/>
      <c r="D91" s="228"/>
      <c r="E91" s="228"/>
      <c r="F91" s="228"/>
      <c r="G91" s="228"/>
      <c r="H91" s="228"/>
      <c r="I91" s="228"/>
      <c r="J91" s="228"/>
      <c r="K91" s="228"/>
      <c r="L91" s="228"/>
      <c r="M91" s="228"/>
      <c r="N91" s="228"/>
      <c r="O91" s="228"/>
      <c r="P91" s="228"/>
      <c r="Q91" s="228"/>
      <c r="R91" s="228"/>
      <c r="S91" s="228"/>
      <c r="T91" s="228"/>
      <c r="U91" s="229"/>
    </row>
    <row r="92" spans="1:21" x14ac:dyDescent="0.2">
      <c r="A92" s="53"/>
      <c r="B92" s="228"/>
      <c r="C92" s="228"/>
      <c r="D92" s="228"/>
      <c r="E92" s="228"/>
      <c r="F92" s="228"/>
      <c r="G92" s="228"/>
      <c r="H92" s="228"/>
      <c r="I92" s="228"/>
      <c r="J92" s="228"/>
      <c r="K92" s="228"/>
      <c r="L92" s="228"/>
      <c r="M92" s="228"/>
      <c r="N92" s="228"/>
      <c r="O92" s="228"/>
      <c r="P92" s="228"/>
      <c r="Q92" s="228"/>
      <c r="R92" s="228"/>
      <c r="S92" s="228"/>
      <c r="T92" s="228"/>
      <c r="U92" s="229"/>
    </row>
    <row r="93" spans="1:21" x14ac:dyDescent="0.2">
      <c r="A93" s="53"/>
      <c r="B93" s="228"/>
      <c r="C93" s="228"/>
      <c r="D93" s="228"/>
      <c r="E93" s="228"/>
      <c r="F93" s="228"/>
      <c r="G93" s="228"/>
      <c r="H93" s="228"/>
      <c r="I93" s="228"/>
      <c r="J93" s="228"/>
      <c r="K93" s="228"/>
      <c r="L93" s="228"/>
      <c r="M93" s="228"/>
      <c r="N93" s="228"/>
      <c r="O93" s="228"/>
      <c r="P93" s="228"/>
      <c r="Q93" s="228"/>
      <c r="R93" s="228"/>
      <c r="S93" s="228"/>
      <c r="T93" s="228"/>
      <c r="U93" s="229"/>
    </row>
    <row r="94" spans="1:21" x14ac:dyDescent="0.2">
      <c r="A94" s="54"/>
      <c r="B94" s="230"/>
      <c r="C94" s="230"/>
      <c r="D94" s="230"/>
      <c r="E94" s="230"/>
      <c r="F94" s="230"/>
      <c r="G94" s="230"/>
      <c r="H94" s="230"/>
      <c r="I94" s="230"/>
      <c r="J94" s="230"/>
      <c r="K94" s="230"/>
      <c r="L94" s="230"/>
      <c r="M94" s="230"/>
      <c r="N94" s="230"/>
      <c r="O94" s="230"/>
      <c r="P94" s="230"/>
      <c r="Q94" s="230"/>
      <c r="R94" s="230"/>
      <c r="S94" s="230"/>
      <c r="T94" s="230"/>
      <c r="U94" s="231"/>
    </row>
    <row r="95" spans="1:21" ht="5.0999999999999996" customHeight="1" x14ac:dyDescent="0.2"/>
    <row r="96" spans="1:21" ht="24" customHeight="1" x14ac:dyDescent="0.2">
      <c r="A96" s="52"/>
      <c r="B96" s="226" t="s">
        <v>148</v>
      </c>
      <c r="C96" s="226"/>
      <c r="D96" s="226"/>
      <c r="E96" s="226"/>
      <c r="F96" s="226"/>
      <c r="G96" s="226"/>
      <c r="H96" s="226"/>
      <c r="I96" s="226"/>
      <c r="J96" s="226"/>
      <c r="K96" s="226"/>
      <c r="L96" s="226"/>
      <c r="M96" s="226"/>
      <c r="N96" s="226"/>
      <c r="O96" s="226"/>
      <c r="P96" s="226"/>
      <c r="Q96" s="226"/>
      <c r="R96" s="226"/>
      <c r="S96" s="226"/>
      <c r="T96" s="226"/>
      <c r="U96" s="227"/>
    </row>
    <row r="97" spans="1:21" ht="12" customHeight="1" x14ac:dyDescent="0.2">
      <c r="A97" s="54"/>
      <c r="B97" s="230"/>
      <c r="C97" s="230"/>
      <c r="D97" s="230"/>
      <c r="E97" s="230"/>
      <c r="F97" s="230"/>
      <c r="G97" s="230"/>
      <c r="H97" s="230"/>
      <c r="I97" s="230"/>
      <c r="J97" s="230"/>
      <c r="K97" s="230"/>
      <c r="L97" s="230"/>
      <c r="M97" s="230"/>
      <c r="N97" s="230"/>
      <c r="O97" s="230"/>
      <c r="P97" s="230"/>
      <c r="Q97" s="230"/>
      <c r="R97" s="230"/>
      <c r="S97" s="230"/>
      <c r="T97" s="230"/>
      <c r="U97" s="231"/>
    </row>
    <row r="98" spans="1:21" ht="5.0999999999999996" customHeight="1" x14ac:dyDescent="0.2"/>
    <row r="99" spans="1:21" ht="24" customHeight="1" x14ac:dyDescent="0.2">
      <c r="A99" s="52"/>
      <c r="B99" s="226" t="s">
        <v>173</v>
      </c>
      <c r="C99" s="226"/>
      <c r="D99" s="226"/>
      <c r="E99" s="226"/>
      <c r="F99" s="226"/>
      <c r="G99" s="226"/>
      <c r="H99" s="226"/>
      <c r="I99" s="226"/>
      <c r="J99" s="226"/>
      <c r="K99" s="226"/>
      <c r="L99" s="226"/>
      <c r="M99" s="226"/>
      <c r="N99" s="226"/>
      <c r="O99" s="226"/>
      <c r="P99" s="226"/>
      <c r="Q99" s="226"/>
      <c r="R99" s="226"/>
      <c r="S99" s="226"/>
      <c r="T99" s="226"/>
      <c r="U99" s="227"/>
    </row>
    <row r="100" spans="1:21" ht="12" customHeight="1" x14ac:dyDescent="0.2">
      <c r="A100" s="53"/>
      <c r="B100" s="228"/>
      <c r="C100" s="228"/>
      <c r="D100" s="228"/>
      <c r="E100" s="228"/>
      <c r="F100" s="228"/>
      <c r="G100" s="228"/>
      <c r="H100" s="228"/>
      <c r="I100" s="228"/>
      <c r="J100" s="228"/>
      <c r="K100" s="228"/>
      <c r="L100" s="228"/>
      <c r="M100" s="228"/>
      <c r="N100" s="228"/>
      <c r="O100" s="228"/>
      <c r="P100" s="228"/>
      <c r="Q100" s="228"/>
      <c r="R100" s="228"/>
      <c r="S100" s="228"/>
      <c r="T100" s="228"/>
      <c r="U100" s="229"/>
    </row>
    <row r="101" spans="1:21" ht="12" customHeight="1" x14ac:dyDescent="0.2">
      <c r="A101" s="54"/>
      <c r="B101" s="230"/>
      <c r="C101" s="230"/>
      <c r="D101" s="230"/>
      <c r="E101" s="230"/>
      <c r="F101" s="230"/>
      <c r="G101" s="230"/>
      <c r="H101" s="230"/>
      <c r="I101" s="230"/>
      <c r="J101" s="230"/>
      <c r="K101" s="230"/>
      <c r="L101" s="230"/>
      <c r="M101" s="230"/>
      <c r="N101" s="230"/>
      <c r="O101" s="230"/>
      <c r="P101" s="230"/>
      <c r="Q101" s="230"/>
      <c r="R101" s="230"/>
      <c r="S101" s="230"/>
      <c r="T101" s="230"/>
      <c r="U101" s="231"/>
    </row>
    <row r="102" spans="1:21" ht="5.0999999999999996" customHeight="1" x14ac:dyDescent="0.2"/>
    <row r="103" spans="1:21" ht="24" customHeight="1" x14ac:dyDescent="0.2">
      <c r="A103" s="52"/>
      <c r="B103" s="226" t="s">
        <v>149</v>
      </c>
      <c r="C103" s="226"/>
      <c r="D103" s="226"/>
      <c r="E103" s="226"/>
      <c r="F103" s="226"/>
      <c r="G103" s="226"/>
      <c r="H103" s="226"/>
      <c r="I103" s="226"/>
      <c r="J103" s="226"/>
      <c r="K103" s="226"/>
      <c r="L103" s="226"/>
      <c r="M103" s="226"/>
      <c r="N103" s="226"/>
      <c r="O103" s="226"/>
      <c r="P103" s="226"/>
      <c r="Q103" s="226"/>
      <c r="R103" s="226"/>
      <c r="S103" s="226"/>
      <c r="T103" s="226"/>
      <c r="U103" s="227"/>
    </row>
    <row r="104" spans="1:21" ht="12" customHeight="1" x14ac:dyDescent="0.2">
      <c r="A104" s="53"/>
      <c r="B104" s="228"/>
      <c r="C104" s="228"/>
      <c r="D104" s="228"/>
      <c r="E104" s="228"/>
      <c r="F104" s="228"/>
      <c r="G104" s="228"/>
      <c r="H104" s="228"/>
      <c r="I104" s="228"/>
      <c r="J104" s="228"/>
      <c r="K104" s="228"/>
      <c r="L104" s="228"/>
      <c r="M104" s="228"/>
      <c r="N104" s="228"/>
      <c r="O104" s="228"/>
      <c r="P104" s="228"/>
      <c r="Q104" s="228"/>
      <c r="R104" s="228"/>
      <c r="S104" s="228"/>
      <c r="T104" s="228"/>
      <c r="U104" s="229"/>
    </row>
    <row r="105" spans="1:21" ht="12" customHeight="1" x14ac:dyDescent="0.2">
      <c r="A105" s="53"/>
      <c r="B105" s="228"/>
      <c r="C105" s="228"/>
      <c r="D105" s="228"/>
      <c r="E105" s="228"/>
      <c r="F105" s="228"/>
      <c r="G105" s="228"/>
      <c r="H105" s="228"/>
      <c r="I105" s="228"/>
      <c r="J105" s="228"/>
      <c r="K105" s="228"/>
      <c r="L105" s="228"/>
      <c r="M105" s="228"/>
      <c r="N105" s="228"/>
      <c r="O105" s="228"/>
      <c r="P105" s="228"/>
      <c r="Q105" s="228"/>
      <c r="R105" s="228"/>
      <c r="S105" s="228"/>
      <c r="T105" s="228"/>
      <c r="U105" s="229"/>
    </row>
    <row r="106" spans="1:21" ht="12" customHeight="1" x14ac:dyDescent="0.2">
      <c r="A106" s="54"/>
      <c r="B106" s="230"/>
      <c r="C106" s="230"/>
      <c r="D106" s="230"/>
      <c r="E106" s="230"/>
      <c r="F106" s="230"/>
      <c r="G106" s="230"/>
      <c r="H106" s="230"/>
      <c r="I106" s="230"/>
      <c r="J106" s="230"/>
      <c r="K106" s="230"/>
      <c r="L106" s="230"/>
      <c r="M106" s="230"/>
      <c r="N106" s="230"/>
      <c r="O106" s="230"/>
      <c r="P106" s="230"/>
      <c r="Q106" s="230"/>
      <c r="R106" s="230"/>
      <c r="S106" s="230"/>
      <c r="T106" s="230"/>
      <c r="U106" s="231"/>
    </row>
    <row r="107" spans="1:21" ht="5.0999999999999996" customHeight="1" x14ac:dyDescent="0.2"/>
    <row r="110" spans="1:21" ht="12" customHeight="1" x14ac:dyDescent="0.2"/>
    <row r="111" spans="1:21" ht="15" x14ac:dyDescent="0.2">
      <c r="A111" s="46" t="s">
        <v>30</v>
      </c>
    </row>
    <row r="112" spans="1:21" ht="5.0999999999999996" customHeight="1" x14ac:dyDescent="0.2"/>
    <row r="113" spans="1:21" s="47" customFormat="1" ht="240" customHeight="1" x14ac:dyDescent="0.2">
      <c r="A113" s="232"/>
      <c r="B113" s="232"/>
      <c r="C113" s="232"/>
      <c r="D113" s="232"/>
      <c r="E113" s="232"/>
      <c r="F113" s="232"/>
      <c r="G113" s="232"/>
      <c r="H113" s="232"/>
      <c r="I113" s="232"/>
      <c r="J113" s="232"/>
      <c r="K113" s="232"/>
      <c r="L113" s="232"/>
      <c r="M113" s="232"/>
      <c r="N113" s="232"/>
      <c r="O113" s="232"/>
      <c r="P113" s="232"/>
      <c r="Q113" s="232"/>
      <c r="R113" s="232"/>
      <c r="S113" s="232"/>
      <c r="T113" s="232"/>
      <c r="U113" s="232"/>
    </row>
    <row r="114" spans="1:21" ht="5.0999999999999996" customHeight="1" x14ac:dyDescent="0.2"/>
    <row r="115" spans="1:21" ht="24" customHeight="1" x14ac:dyDescent="0.2">
      <c r="A115" s="52"/>
      <c r="B115" s="226" t="s">
        <v>117</v>
      </c>
      <c r="C115" s="226"/>
      <c r="D115" s="226"/>
      <c r="E115" s="226"/>
      <c r="F115" s="226"/>
      <c r="G115" s="226"/>
      <c r="H115" s="226"/>
      <c r="I115" s="226"/>
      <c r="J115" s="226"/>
      <c r="K115" s="226"/>
      <c r="L115" s="226"/>
      <c r="M115" s="226"/>
      <c r="N115" s="226"/>
      <c r="O115" s="226"/>
      <c r="P115" s="226"/>
      <c r="Q115" s="226"/>
      <c r="R115" s="226"/>
      <c r="S115" s="226"/>
      <c r="T115" s="226"/>
      <c r="U115" s="227"/>
    </row>
    <row r="116" spans="1:21" x14ac:dyDescent="0.2">
      <c r="A116" s="53"/>
      <c r="B116" s="228"/>
      <c r="C116" s="228"/>
      <c r="D116" s="228"/>
      <c r="E116" s="228"/>
      <c r="F116" s="228"/>
      <c r="G116" s="228"/>
      <c r="H116" s="228"/>
      <c r="I116" s="228"/>
      <c r="J116" s="228"/>
      <c r="K116" s="228"/>
      <c r="L116" s="228"/>
      <c r="M116" s="228"/>
      <c r="N116" s="228"/>
      <c r="O116" s="228"/>
      <c r="P116" s="228"/>
      <c r="Q116" s="228"/>
      <c r="R116" s="228"/>
      <c r="S116" s="228"/>
      <c r="T116" s="228"/>
      <c r="U116" s="229"/>
    </row>
    <row r="117" spans="1:21" x14ac:dyDescent="0.2">
      <c r="A117" s="53"/>
      <c r="B117" s="228"/>
      <c r="C117" s="228"/>
      <c r="D117" s="228"/>
      <c r="E117" s="228"/>
      <c r="F117" s="228"/>
      <c r="G117" s="228"/>
      <c r="H117" s="228"/>
      <c r="I117" s="228"/>
      <c r="J117" s="228"/>
      <c r="K117" s="228"/>
      <c r="L117" s="228"/>
      <c r="M117" s="228"/>
      <c r="N117" s="228"/>
      <c r="O117" s="228"/>
      <c r="P117" s="228"/>
      <c r="Q117" s="228"/>
      <c r="R117" s="228"/>
      <c r="S117" s="228"/>
      <c r="T117" s="228"/>
      <c r="U117" s="229"/>
    </row>
    <row r="118" spans="1:21" x14ac:dyDescent="0.2">
      <c r="A118" s="53"/>
      <c r="B118" s="228"/>
      <c r="C118" s="228"/>
      <c r="D118" s="228"/>
      <c r="E118" s="228"/>
      <c r="F118" s="228"/>
      <c r="G118" s="228"/>
      <c r="H118" s="228"/>
      <c r="I118" s="228"/>
      <c r="J118" s="228"/>
      <c r="K118" s="228"/>
      <c r="L118" s="228"/>
      <c r="M118" s="228"/>
      <c r="N118" s="228"/>
      <c r="O118" s="228"/>
      <c r="P118" s="228"/>
      <c r="Q118" s="228"/>
      <c r="R118" s="228"/>
      <c r="S118" s="228"/>
      <c r="T118" s="228"/>
      <c r="U118" s="229"/>
    </row>
    <row r="119" spans="1:21" x14ac:dyDescent="0.2">
      <c r="A119" s="54"/>
      <c r="B119" s="230"/>
      <c r="C119" s="230"/>
      <c r="D119" s="230"/>
      <c r="E119" s="230"/>
      <c r="F119" s="230"/>
      <c r="G119" s="230"/>
      <c r="H119" s="230"/>
      <c r="I119" s="230"/>
      <c r="J119" s="230"/>
      <c r="K119" s="230"/>
      <c r="L119" s="230"/>
      <c r="M119" s="230"/>
      <c r="N119" s="230"/>
      <c r="O119" s="230"/>
      <c r="P119" s="230"/>
      <c r="Q119" s="230"/>
      <c r="R119" s="230"/>
      <c r="S119" s="230"/>
      <c r="T119" s="230"/>
      <c r="U119" s="231"/>
    </row>
    <row r="120" spans="1:21" ht="5.0999999999999996" customHeight="1" x14ac:dyDescent="0.2"/>
    <row r="121" spans="1:21" ht="24" customHeight="1" x14ac:dyDescent="0.2">
      <c r="A121" s="52"/>
      <c r="B121" s="226" t="s">
        <v>175</v>
      </c>
      <c r="C121" s="226"/>
      <c r="D121" s="226"/>
      <c r="E121" s="226"/>
      <c r="F121" s="226"/>
      <c r="G121" s="226"/>
      <c r="H121" s="226"/>
      <c r="I121" s="226"/>
      <c r="J121" s="226"/>
      <c r="K121" s="226"/>
      <c r="L121" s="226"/>
      <c r="M121" s="226"/>
      <c r="N121" s="226"/>
      <c r="O121" s="226"/>
      <c r="P121" s="226"/>
      <c r="Q121" s="226"/>
      <c r="R121" s="226"/>
      <c r="S121" s="226"/>
      <c r="T121" s="226"/>
      <c r="U121" s="227"/>
    </row>
    <row r="122" spans="1:21" x14ac:dyDescent="0.2">
      <c r="A122" s="53"/>
      <c r="B122" s="228"/>
      <c r="C122" s="228"/>
      <c r="D122" s="228"/>
      <c r="E122" s="228"/>
      <c r="F122" s="228"/>
      <c r="G122" s="228"/>
      <c r="H122" s="228"/>
      <c r="I122" s="228"/>
      <c r="J122" s="228"/>
      <c r="K122" s="228"/>
      <c r="L122" s="228"/>
      <c r="M122" s="228"/>
      <c r="N122" s="228"/>
      <c r="O122" s="228"/>
      <c r="P122" s="228"/>
      <c r="Q122" s="228"/>
      <c r="R122" s="228"/>
      <c r="S122" s="228"/>
      <c r="T122" s="228"/>
      <c r="U122" s="229"/>
    </row>
    <row r="123" spans="1:21" x14ac:dyDescent="0.2">
      <c r="A123" s="53"/>
      <c r="B123" s="228"/>
      <c r="C123" s="228"/>
      <c r="D123" s="228"/>
      <c r="E123" s="228"/>
      <c r="F123" s="228"/>
      <c r="G123" s="228"/>
      <c r="H123" s="228"/>
      <c r="I123" s="228"/>
      <c r="J123" s="228"/>
      <c r="K123" s="228"/>
      <c r="L123" s="228"/>
      <c r="M123" s="228"/>
      <c r="N123" s="228"/>
      <c r="O123" s="228"/>
      <c r="P123" s="228"/>
      <c r="Q123" s="228"/>
      <c r="R123" s="228"/>
      <c r="S123" s="228"/>
      <c r="T123" s="228"/>
      <c r="U123" s="229"/>
    </row>
    <row r="124" spans="1:21" x14ac:dyDescent="0.2">
      <c r="A124" s="53"/>
      <c r="B124" s="228"/>
      <c r="C124" s="228"/>
      <c r="D124" s="228"/>
      <c r="E124" s="228"/>
      <c r="F124" s="228"/>
      <c r="G124" s="228"/>
      <c r="H124" s="228"/>
      <c r="I124" s="228"/>
      <c r="J124" s="228"/>
      <c r="K124" s="228"/>
      <c r="L124" s="228"/>
      <c r="M124" s="228"/>
      <c r="N124" s="228"/>
      <c r="O124" s="228"/>
      <c r="P124" s="228"/>
      <c r="Q124" s="228"/>
      <c r="R124" s="228"/>
      <c r="S124" s="228"/>
      <c r="T124" s="228"/>
      <c r="U124" s="229"/>
    </row>
    <row r="125" spans="1:21" x14ac:dyDescent="0.2">
      <c r="A125" s="53"/>
      <c r="B125" s="228"/>
      <c r="C125" s="228"/>
      <c r="D125" s="228"/>
      <c r="E125" s="228"/>
      <c r="F125" s="228"/>
      <c r="G125" s="228"/>
      <c r="H125" s="228"/>
      <c r="I125" s="228"/>
      <c r="J125" s="228"/>
      <c r="K125" s="228"/>
      <c r="L125" s="228"/>
      <c r="M125" s="228"/>
      <c r="N125" s="228"/>
      <c r="O125" s="228"/>
      <c r="P125" s="228"/>
      <c r="Q125" s="228"/>
      <c r="R125" s="228"/>
      <c r="S125" s="228"/>
      <c r="T125" s="228"/>
      <c r="U125" s="229"/>
    </row>
    <row r="126" spans="1:21" x14ac:dyDescent="0.2">
      <c r="A126" s="53"/>
      <c r="B126" s="228"/>
      <c r="C126" s="228"/>
      <c r="D126" s="228"/>
      <c r="E126" s="228"/>
      <c r="F126" s="228"/>
      <c r="G126" s="228"/>
      <c r="H126" s="228"/>
      <c r="I126" s="228"/>
      <c r="J126" s="228"/>
      <c r="K126" s="228"/>
      <c r="L126" s="228"/>
      <c r="M126" s="228"/>
      <c r="N126" s="228"/>
      <c r="O126" s="228"/>
      <c r="P126" s="228"/>
      <c r="Q126" s="228"/>
      <c r="R126" s="228"/>
      <c r="S126" s="228"/>
      <c r="T126" s="228"/>
      <c r="U126" s="229"/>
    </row>
    <row r="127" spans="1:21" x14ac:dyDescent="0.2">
      <c r="A127" s="54"/>
      <c r="B127" s="230"/>
      <c r="C127" s="230"/>
      <c r="D127" s="230"/>
      <c r="E127" s="230"/>
      <c r="F127" s="230"/>
      <c r="G127" s="230"/>
      <c r="H127" s="230"/>
      <c r="I127" s="230"/>
      <c r="J127" s="230"/>
      <c r="K127" s="230"/>
      <c r="L127" s="230"/>
      <c r="M127" s="230"/>
      <c r="N127" s="230"/>
      <c r="O127" s="230"/>
      <c r="P127" s="230"/>
      <c r="Q127" s="230"/>
      <c r="R127" s="230"/>
      <c r="S127" s="230"/>
      <c r="T127" s="230"/>
      <c r="U127" s="231"/>
    </row>
    <row r="128" spans="1:21" ht="5.0999999999999996" customHeight="1" x14ac:dyDescent="0.2"/>
    <row r="129" spans="1:21" ht="24" customHeight="1" x14ac:dyDescent="0.2">
      <c r="A129" s="52"/>
      <c r="B129" s="226" t="s">
        <v>163</v>
      </c>
      <c r="C129" s="226"/>
      <c r="D129" s="226"/>
      <c r="E129" s="226"/>
      <c r="F129" s="226"/>
      <c r="G129" s="226"/>
      <c r="H129" s="226"/>
      <c r="I129" s="226"/>
      <c r="J129" s="226"/>
      <c r="K129" s="226"/>
      <c r="L129" s="226"/>
      <c r="M129" s="226"/>
      <c r="N129" s="226"/>
      <c r="O129" s="226"/>
      <c r="P129" s="226"/>
      <c r="Q129" s="226"/>
      <c r="R129" s="226"/>
      <c r="S129" s="226"/>
      <c r="T129" s="226"/>
      <c r="U129" s="227"/>
    </row>
    <row r="130" spans="1:21" ht="12" customHeight="1" x14ac:dyDescent="0.2">
      <c r="A130" s="53"/>
      <c r="B130" s="228"/>
      <c r="C130" s="228"/>
      <c r="D130" s="228"/>
      <c r="E130" s="228"/>
      <c r="F130" s="228"/>
      <c r="G130" s="228"/>
      <c r="H130" s="228"/>
      <c r="I130" s="228"/>
      <c r="J130" s="228"/>
      <c r="K130" s="228"/>
      <c r="L130" s="228"/>
      <c r="M130" s="228"/>
      <c r="N130" s="228"/>
      <c r="O130" s="228"/>
      <c r="P130" s="228"/>
      <c r="Q130" s="228"/>
      <c r="R130" s="228"/>
      <c r="S130" s="228"/>
      <c r="T130" s="228"/>
      <c r="U130" s="229"/>
    </row>
    <row r="131" spans="1:21" ht="12" customHeight="1" x14ac:dyDescent="0.2">
      <c r="A131" s="53"/>
      <c r="B131" s="228"/>
      <c r="C131" s="228"/>
      <c r="D131" s="228"/>
      <c r="E131" s="228"/>
      <c r="F131" s="228"/>
      <c r="G131" s="228"/>
      <c r="H131" s="228"/>
      <c r="I131" s="228"/>
      <c r="J131" s="228"/>
      <c r="K131" s="228"/>
      <c r="L131" s="228"/>
      <c r="M131" s="228"/>
      <c r="N131" s="228"/>
      <c r="O131" s="228"/>
      <c r="P131" s="228"/>
      <c r="Q131" s="228"/>
      <c r="R131" s="228"/>
      <c r="S131" s="228"/>
      <c r="T131" s="228"/>
      <c r="U131" s="229"/>
    </row>
    <row r="132" spans="1:21" ht="12" customHeight="1" x14ac:dyDescent="0.2">
      <c r="A132" s="53"/>
      <c r="B132" s="228"/>
      <c r="C132" s="228"/>
      <c r="D132" s="228"/>
      <c r="E132" s="228"/>
      <c r="F132" s="228"/>
      <c r="G132" s="228"/>
      <c r="H132" s="228"/>
      <c r="I132" s="228"/>
      <c r="J132" s="228"/>
      <c r="K132" s="228"/>
      <c r="L132" s="228"/>
      <c r="M132" s="228"/>
      <c r="N132" s="228"/>
      <c r="O132" s="228"/>
      <c r="P132" s="228"/>
      <c r="Q132" s="228"/>
      <c r="R132" s="228"/>
      <c r="S132" s="228"/>
      <c r="T132" s="228"/>
      <c r="U132" s="229"/>
    </row>
    <row r="133" spans="1:21" ht="12" customHeight="1" x14ac:dyDescent="0.2">
      <c r="A133" s="54"/>
      <c r="B133" s="230"/>
      <c r="C133" s="230"/>
      <c r="D133" s="230"/>
      <c r="E133" s="230"/>
      <c r="F133" s="230"/>
      <c r="G133" s="230"/>
      <c r="H133" s="230"/>
      <c r="I133" s="230"/>
      <c r="J133" s="230"/>
      <c r="K133" s="230"/>
      <c r="L133" s="230"/>
      <c r="M133" s="230"/>
      <c r="N133" s="230"/>
      <c r="O133" s="230"/>
      <c r="P133" s="230"/>
      <c r="Q133" s="230"/>
      <c r="R133" s="230"/>
      <c r="S133" s="230"/>
      <c r="T133" s="230"/>
      <c r="U133" s="231"/>
    </row>
    <row r="136" spans="1:21" ht="15" customHeight="1" x14ac:dyDescent="0.2">
      <c r="A136" s="46" t="s">
        <v>31</v>
      </c>
    </row>
    <row r="137" spans="1:21" ht="5.0999999999999996" customHeight="1" x14ac:dyDescent="0.2"/>
    <row r="138" spans="1:21" x14ac:dyDescent="0.2">
      <c r="A138" s="43" t="s">
        <v>118</v>
      </c>
    </row>
    <row r="139" spans="1:21" x14ac:dyDescent="0.2">
      <c r="A139" s="43" t="s">
        <v>119</v>
      </c>
    </row>
    <row r="140" spans="1:21" x14ac:dyDescent="0.2">
      <c r="A140" s="43" t="s">
        <v>120</v>
      </c>
    </row>
  </sheetData>
  <sheetProtection password="8067" sheet="1" objects="1" scenarios="1" autoFilter="0"/>
  <mergeCells count="21">
    <mergeCell ref="A6:U7"/>
    <mergeCell ref="B99:U101"/>
    <mergeCell ref="A17:U17"/>
    <mergeCell ref="B21:U24"/>
    <mergeCell ref="B58:U59"/>
    <mergeCell ref="A70:U70"/>
    <mergeCell ref="B32:U37"/>
    <mergeCell ref="B129:U133"/>
    <mergeCell ref="B72:U78"/>
    <mergeCell ref="B121:U127"/>
    <mergeCell ref="B39:U40"/>
    <mergeCell ref="B96:U97"/>
    <mergeCell ref="B88:U94"/>
    <mergeCell ref="B80:U82"/>
    <mergeCell ref="B84:U86"/>
    <mergeCell ref="B115:U119"/>
    <mergeCell ref="A113:U113"/>
    <mergeCell ref="B103:U106"/>
    <mergeCell ref="B42:U43"/>
    <mergeCell ref="A54:U54"/>
    <mergeCell ref="A45:U48"/>
  </mergeCells>
  <printOptions horizontalCentered="1"/>
  <pageMargins left="0.59055118110236227" right="0.19685039370078741" top="0.19685039370078741" bottom="0.19685039370078741" header="0.19685039370078741" footer="0.19685039370078741"/>
  <pageSetup paperSize="9" fitToHeight="0" orientation="portrait" useFirstPageNumber="1" r:id="rId1"/>
  <headerFooter>
    <oddFooter>&amp;L&amp;8&amp;A - Seite &amp;P</oddFooter>
  </headerFooter>
  <rowBreaks count="3" manualBreakCount="3">
    <brk id="50" max="20" man="1"/>
    <brk id="66" max="20" man="1"/>
    <brk id="109"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31"/>
  <sheetViews>
    <sheetView showGridLines="0" workbookViewId="0">
      <selection activeCell="B2" sqref="B2"/>
    </sheetView>
  </sheetViews>
  <sheetFormatPr baseColWidth="10" defaultRowHeight="15" x14ac:dyDescent="0.2"/>
  <cols>
    <col min="1" max="1" width="6.7109375" customWidth="1"/>
    <col min="2" max="3" width="40.7109375" customWidth="1"/>
    <col min="4" max="4" width="40.7109375" style="104" hidden="1" customWidth="1"/>
    <col min="5" max="5" width="11.42578125" style="102"/>
  </cols>
  <sheetData>
    <row r="1" spans="1:4" x14ac:dyDescent="0.2">
      <c r="A1" s="200" t="s">
        <v>162</v>
      </c>
      <c r="B1" s="100" t="s">
        <v>121</v>
      </c>
      <c r="C1" s="100" t="s">
        <v>122</v>
      </c>
      <c r="D1" s="101" t="str">
        <f>IF(B1="","",B1)&amp;IF(C1="","",(", "&amp;C1))</f>
        <v>Name, Vorname</v>
      </c>
    </row>
    <row r="2" spans="1:4" x14ac:dyDescent="0.2">
      <c r="A2" s="199">
        <v>1</v>
      </c>
      <c r="B2" s="103"/>
      <c r="C2" s="103"/>
      <c r="D2" s="101" t="str">
        <f>IF(B2="","",B2)&amp;IF(C2="","",(", "&amp;C2))</f>
        <v/>
      </c>
    </row>
    <row r="3" spans="1:4" x14ac:dyDescent="0.2">
      <c r="A3" s="199">
        <v>2</v>
      </c>
      <c r="B3" s="103"/>
      <c r="C3" s="103"/>
      <c r="D3" s="101" t="str">
        <f t="shared" ref="D3:D31" si="0">IF(B3="","",B3)&amp;IF(C3="","",(", "&amp;C3))</f>
        <v/>
      </c>
    </row>
    <row r="4" spans="1:4" x14ac:dyDescent="0.2">
      <c r="A4" s="199">
        <v>3</v>
      </c>
      <c r="B4" s="103"/>
      <c r="C4" s="103"/>
      <c r="D4" s="101" t="str">
        <f t="shared" si="0"/>
        <v/>
      </c>
    </row>
    <row r="5" spans="1:4" x14ac:dyDescent="0.2">
      <c r="A5" s="199">
        <v>4</v>
      </c>
      <c r="B5" s="103"/>
      <c r="C5" s="103"/>
      <c r="D5" s="101" t="str">
        <f t="shared" si="0"/>
        <v/>
      </c>
    </row>
    <row r="6" spans="1:4" x14ac:dyDescent="0.2">
      <c r="A6" s="199">
        <v>5</v>
      </c>
      <c r="B6" s="103"/>
      <c r="C6" s="103"/>
      <c r="D6" s="101" t="str">
        <f t="shared" si="0"/>
        <v/>
      </c>
    </row>
    <row r="7" spans="1:4" x14ac:dyDescent="0.2">
      <c r="A7" s="199">
        <v>6</v>
      </c>
      <c r="B7" s="103"/>
      <c r="C7" s="103"/>
      <c r="D7" s="101" t="str">
        <f t="shared" si="0"/>
        <v/>
      </c>
    </row>
    <row r="8" spans="1:4" x14ac:dyDescent="0.2">
      <c r="A8" s="199">
        <v>7</v>
      </c>
      <c r="B8" s="103"/>
      <c r="C8" s="103"/>
      <c r="D8" s="101" t="str">
        <f t="shared" si="0"/>
        <v/>
      </c>
    </row>
    <row r="9" spans="1:4" x14ac:dyDescent="0.2">
      <c r="A9" s="199">
        <v>8</v>
      </c>
      <c r="B9" s="103"/>
      <c r="C9" s="103"/>
      <c r="D9" s="101" t="str">
        <f t="shared" si="0"/>
        <v/>
      </c>
    </row>
    <row r="10" spans="1:4" x14ac:dyDescent="0.2">
      <c r="A10" s="199">
        <v>9</v>
      </c>
      <c r="B10" s="103"/>
      <c r="C10" s="103"/>
      <c r="D10" s="101" t="str">
        <f t="shared" si="0"/>
        <v/>
      </c>
    </row>
    <row r="11" spans="1:4" x14ac:dyDescent="0.2">
      <c r="A11" s="199">
        <v>10</v>
      </c>
      <c r="B11" s="103"/>
      <c r="C11" s="103"/>
      <c r="D11" s="101" t="str">
        <f t="shared" si="0"/>
        <v/>
      </c>
    </row>
    <row r="12" spans="1:4" x14ac:dyDescent="0.2">
      <c r="A12" s="199">
        <v>11</v>
      </c>
      <c r="B12" s="103"/>
      <c r="C12" s="103"/>
      <c r="D12" s="101" t="str">
        <f t="shared" si="0"/>
        <v/>
      </c>
    </row>
    <row r="13" spans="1:4" x14ac:dyDescent="0.2">
      <c r="A13" s="199">
        <v>12</v>
      </c>
      <c r="B13" s="103"/>
      <c r="C13" s="103"/>
      <c r="D13" s="101" t="str">
        <f t="shared" si="0"/>
        <v/>
      </c>
    </row>
    <row r="14" spans="1:4" x14ac:dyDescent="0.2">
      <c r="A14" s="199">
        <v>13</v>
      </c>
      <c r="B14" s="103"/>
      <c r="C14" s="103"/>
      <c r="D14" s="101" t="str">
        <f t="shared" si="0"/>
        <v/>
      </c>
    </row>
    <row r="15" spans="1:4" x14ac:dyDescent="0.2">
      <c r="A15" s="199">
        <v>14</v>
      </c>
      <c r="B15" s="103"/>
      <c r="C15" s="103"/>
      <c r="D15" s="101" t="str">
        <f t="shared" si="0"/>
        <v/>
      </c>
    </row>
    <row r="16" spans="1:4" x14ac:dyDescent="0.2">
      <c r="A16" s="199">
        <v>15</v>
      </c>
      <c r="B16" s="103"/>
      <c r="C16" s="103"/>
      <c r="D16" s="101" t="str">
        <f t="shared" si="0"/>
        <v/>
      </c>
    </row>
    <row r="17" spans="1:4" x14ac:dyDescent="0.2">
      <c r="A17" s="199">
        <v>16</v>
      </c>
      <c r="B17" s="103"/>
      <c r="C17" s="103"/>
      <c r="D17" s="101" t="str">
        <f t="shared" si="0"/>
        <v/>
      </c>
    </row>
    <row r="18" spans="1:4" x14ac:dyDescent="0.2">
      <c r="A18" s="199">
        <v>17</v>
      </c>
      <c r="B18" s="103"/>
      <c r="C18" s="103"/>
      <c r="D18" s="101" t="str">
        <f t="shared" si="0"/>
        <v/>
      </c>
    </row>
    <row r="19" spans="1:4" x14ac:dyDescent="0.2">
      <c r="A19" s="199">
        <v>18</v>
      </c>
      <c r="B19" s="103"/>
      <c r="C19" s="103"/>
      <c r="D19" s="101" t="str">
        <f t="shared" si="0"/>
        <v/>
      </c>
    </row>
    <row r="20" spans="1:4" x14ac:dyDescent="0.2">
      <c r="A20" s="199">
        <v>19</v>
      </c>
      <c r="B20" s="103"/>
      <c r="C20" s="103"/>
      <c r="D20" s="101" t="str">
        <f t="shared" si="0"/>
        <v/>
      </c>
    </row>
    <row r="21" spans="1:4" x14ac:dyDescent="0.2">
      <c r="A21" s="199">
        <v>20</v>
      </c>
      <c r="B21" s="103"/>
      <c r="C21" s="103"/>
      <c r="D21" s="101" t="str">
        <f t="shared" si="0"/>
        <v/>
      </c>
    </row>
    <row r="22" spans="1:4" x14ac:dyDescent="0.2">
      <c r="A22" s="199">
        <v>21</v>
      </c>
      <c r="B22" s="103"/>
      <c r="C22" s="103"/>
      <c r="D22" s="101" t="str">
        <f t="shared" si="0"/>
        <v/>
      </c>
    </row>
    <row r="23" spans="1:4" x14ac:dyDescent="0.2">
      <c r="A23" s="199">
        <v>22</v>
      </c>
      <c r="B23" s="103"/>
      <c r="C23" s="103"/>
      <c r="D23" s="101" t="str">
        <f t="shared" si="0"/>
        <v/>
      </c>
    </row>
    <row r="24" spans="1:4" x14ac:dyDescent="0.2">
      <c r="A24" s="199">
        <v>23</v>
      </c>
      <c r="B24" s="103"/>
      <c r="C24" s="103"/>
      <c r="D24" s="101" t="str">
        <f t="shared" si="0"/>
        <v/>
      </c>
    </row>
    <row r="25" spans="1:4" x14ac:dyDescent="0.2">
      <c r="A25" s="199">
        <v>24</v>
      </c>
      <c r="B25" s="103"/>
      <c r="C25" s="103"/>
      <c r="D25" s="101" t="str">
        <f t="shared" si="0"/>
        <v/>
      </c>
    </row>
    <row r="26" spans="1:4" x14ac:dyDescent="0.2">
      <c r="A26" s="199">
        <v>25</v>
      </c>
      <c r="B26" s="103"/>
      <c r="C26" s="103"/>
      <c r="D26" s="101" t="str">
        <f t="shared" si="0"/>
        <v/>
      </c>
    </row>
    <row r="27" spans="1:4" x14ac:dyDescent="0.2">
      <c r="A27" s="199">
        <v>26</v>
      </c>
      <c r="B27" s="103"/>
      <c r="C27" s="103"/>
      <c r="D27" s="101" t="str">
        <f t="shared" si="0"/>
        <v/>
      </c>
    </row>
    <row r="28" spans="1:4" x14ac:dyDescent="0.2">
      <c r="A28" s="199">
        <v>27</v>
      </c>
      <c r="B28" s="103"/>
      <c r="C28" s="103"/>
      <c r="D28" s="101" t="str">
        <f t="shared" si="0"/>
        <v/>
      </c>
    </row>
    <row r="29" spans="1:4" x14ac:dyDescent="0.2">
      <c r="A29" s="199">
        <v>28</v>
      </c>
      <c r="B29" s="103"/>
      <c r="C29" s="103"/>
      <c r="D29" s="101" t="str">
        <f t="shared" si="0"/>
        <v/>
      </c>
    </row>
    <row r="30" spans="1:4" x14ac:dyDescent="0.2">
      <c r="A30" s="199">
        <v>29</v>
      </c>
      <c r="B30" s="103"/>
      <c r="C30" s="103"/>
      <c r="D30" s="101" t="str">
        <f t="shared" si="0"/>
        <v/>
      </c>
    </row>
    <row r="31" spans="1:4" x14ac:dyDescent="0.2">
      <c r="A31" s="199">
        <v>30</v>
      </c>
      <c r="B31" s="103"/>
      <c r="C31" s="103"/>
      <c r="D31" s="101" t="str">
        <f t="shared" si="0"/>
        <v/>
      </c>
    </row>
  </sheetData>
  <sheetProtection password="8067" sheet="1" objects="1" scenarios="1" autoFilter="0"/>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O152"/>
  <sheetViews>
    <sheetView showGridLines="0" zoomScaleNormal="100" workbookViewId="0">
      <selection activeCell="AE2" sqref="AE2:AK2"/>
    </sheetView>
  </sheetViews>
  <sheetFormatPr baseColWidth="10" defaultRowHeight="12" x14ac:dyDescent="0.2"/>
  <cols>
    <col min="1" max="48" width="4.7109375" style="7" customWidth="1"/>
    <col min="49" max="49" width="30.7109375" style="7" customWidth="1"/>
    <col min="50" max="57" width="20.7109375" style="7" hidden="1" customWidth="1"/>
    <col min="58" max="58" width="10.7109375" style="7" hidden="1" customWidth="1"/>
    <col min="59" max="86" width="5.7109375" style="7" hidden="1" customWidth="1"/>
    <col min="87" max="87" width="1.7109375" style="7" hidden="1" customWidth="1"/>
    <col min="88" max="88" width="10.7109375" style="7" hidden="1" customWidth="1"/>
    <col min="89" max="90" width="20.7109375" style="7" hidden="1" customWidth="1"/>
    <col min="91" max="91" width="10.7109375" style="7" hidden="1" customWidth="1"/>
    <col min="92" max="93" width="20.7109375" style="7" hidden="1" customWidth="1"/>
    <col min="94" max="16384" width="11.42578125" style="7"/>
  </cols>
  <sheetData>
    <row r="1" spans="1:93" s="1" customFormat="1" ht="5.0999999999999996" customHeight="1" x14ac:dyDescent="0.2">
      <c r="C1" s="14"/>
      <c r="D1" s="14"/>
      <c r="E1" s="14"/>
      <c r="F1" s="14"/>
      <c r="G1" s="14"/>
      <c r="H1" s="14"/>
      <c r="I1" s="14"/>
      <c r="J1" s="14"/>
      <c r="K1" s="14"/>
      <c r="L1" s="14"/>
      <c r="M1" s="14"/>
      <c r="N1" s="14"/>
      <c r="O1" s="14"/>
      <c r="P1" s="14"/>
      <c r="AJ1" s="14"/>
      <c r="AK1" s="14"/>
      <c r="AL1" s="14"/>
      <c r="AM1" s="14"/>
      <c r="AN1" s="14"/>
      <c r="AO1" s="14"/>
      <c r="AP1" s="14"/>
    </row>
    <row r="2" spans="1:93" s="1" customFormat="1" ht="21.95" customHeight="1" x14ac:dyDescent="0.2">
      <c r="A2" s="17" t="str">
        <f>CONCATENATE(Änderungsdoku!A5," für")</f>
        <v>Anwesenheitsliste für die Berufliche Orientierung von Schülerinnen und Schülern (Schulförderrichtlinie, 2.2.2 MINT) für</v>
      </c>
      <c r="B2" s="14"/>
      <c r="C2" s="14"/>
      <c r="D2" s="14"/>
      <c r="E2" s="14"/>
      <c r="F2" s="14"/>
      <c r="G2" s="14"/>
      <c r="H2" s="14"/>
      <c r="I2" s="14"/>
      <c r="J2" s="14"/>
      <c r="K2" s="14"/>
      <c r="L2" s="14"/>
      <c r="M2" s="14"/>
      <c r="N2" s="14"/>
      <c r="O2" s="14"/>
      <c r="AE2" s="325" t="s">
        <v>8</v>
      </c>
      <c r="AF2" s="326"/>
      <c r="AG2" s="326"/>
      <c r="AH2" s="326"/>
      <c r="AI2" s="326"/>
      <c r="AJ2" s="326"/>
      <c r="AK2" s="327"/>
      <c r="AM2" s="14"/>
      <c r="AN2" s="14"/>
      <c r="AO2" s="14"/>
      <c r="AP2" s="14"/>
      <c r="AQ2" s="14"/>
      <c r="AW2" s="7"/>
      <c r="AX2" s="162" t="s">
        <v>8</v>
      </c>
      <c r="AY2" s="163" t="s">
        <v>8</v>
      </c>
      <c r="AZ2" s="168" t="s">
        <v>154</v>
      </c>
      <c r="BB2" s="125" t="s">
        <v>100</v>
      </c>
    </row>
    <row r="3" spans="1:93" s="1" customFormat="1" ht="12" customHeight="1" x14ac:dyDescent="0.2">
      <c r="A3" s="16" t="str">
        <f>CONCATENATE("Formularversion: ",LOOKUP(2,1/(Änderungsdoku!$A$1:$A$999&lt;&gt;""),Änderungsdoku!A:A)," vom ",TEXT(VLOOKUP(LOOKUP(2,1/(Änderungsdoku!$A$1:$A$999&lt;&gt;""),Änderungsdoku!A:A),Änderungsdoku!$A$1:$B$999,2,FALSE),"TT.MM.JJ"))</f>
        <v>Formularversion: V 1.0 vom 08.08.19</v>
      </c>
      <c r="B3" s="15"/>
      <c r="AW3" s="7"/>
      <c r="AX3" s="164" t="s">
        <v>20</v>
      </c>
      <c r="AY3" s="165" t="s">
        <v>125</v>
      </c>
      <c r="AZ3" s="169" t="s">
        <v>152</v>
      </c>
      <c r="BB3" s="126" t="str">
        <f>"$A$1:$AV$"&amp;IF(LOOKUP(2,1/(B1:B152&lt;&gt;""),ROW(B:B))=17,32,(LOOKUP(2,1/(B1:B152&lt;&gt;""),ROW(B:B))+3))</f>
        <v>$A$1:$AV$32</v>
      </c>
    </row>
    <row r="4" spans="1:93" s="1" customFormat="1" ht="12" customHeight="1" thickBo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W4" s="7"/>
      <c r="AX4" s="166" t="s">
        <v>21</v>
      </c>
      <c r="AY4" s="167" t="s">
        <v>126</v>
      </c>
      <c r="AZ4" s="170" t="s">
        <v>153</v>
      </c>
    </row>
    <row r="5" spans="1:93" s="1" customFormat="1" ht="3.95" customHeight="1" thickTop="1" x14ac:dyDescent="0.2">
      <c r="A5" s="9"/>
      <c r="B5" s="10"/>
      <c r="C5" s="10"/>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W5" s="7"/>
      <c r="AX5" s="251"/>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row>
    <row r="6" spans="1:93" ht="18" customHeight="1" x14ac:dyDescent="0.2">
      <c r="A6" s="33"/>
      <c r="B6" s="29" t="s">
        <v>14</v>
      </c>
      <c r="C6" s="30"/>
      <c r="D6" s="30"/>
      <c r="E6" s="23"/>
      <c r="F6" s="23"/>
      <c r="G6" s="23"/>
      <c r="H6" s="28"/>
      <c r="I6" s="340"/>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2"/>
      <c r="AV6" s="4"/>
      <c r="AX6" s="251"/>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row>
    <row r="7" spans="1:93" s="1" customFormat="1" ht="3.95" customHeight="1" x14ac:dyDescent="0.2">
      <c r="A7" s="42"/>
      <c r="B7" s="11"/>
      <c r="C7" s="1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4"/>
      <c r="AW7" s="7"/>
      <c r="AX7" s="251"/>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O7" s="252"/>
    </row>
    <row r="8" spans="1:93" s="1" customFormat="1" ht="18" customHeight="1" x14ac:dyDescent="0.2">
      <c r="A8" s="8"/>
      <c r="B8" s="26" t="s">
        <v>4</v>
      </c>
      <c r="C8" s="27"/>
      <c r="D8" s="28"/>
      <c r="E8" s="28"/>
      <c r="F8" s="28"/>
      <c r="G8" s="28"/>
      <c r="H8" s="28"/>
      <c r="I8" s="362"/>
      <c r="J8" s="363"/>
      <c r="K8" s="363"/>
      <c r="L8" s="363"/>
      <c r="M8" s="364"/>
      <c r="N8" s="5"/>
      <c r="O8" s="105" t="s">
        <v>127</v>
      </c>
      <c r="P8" s="28"/>
      <c r="Q8" s="28"/>
      <c r="R8" s="24"/>
      <c r="S8" s="351" t="s">
        <v>126</v>
      </c>
      <c r="T8" s="352"/>
      <c r="U8" s="352"/>
      <c r="V8" s="352"/>
      <c r="W8" s="352"/>
      <c r="X8" s="352"/>
      <c r="Y8" s="352"/>
      <c r="Z8" s="353"/>
      <c r="AB8" s="25" t="s">
        <v>3</v>
      </c>
      <c r="AC8" s="28"/>
      <c r="AD8" s="28"/>
      <c r="AE8" s="24"/>
      <c r="AF8" s="340" t="s">
        <v>8</v>
      </c>
      <c r="AG8" s="341"/>
      <c r="AH8" s="341"/>
      <c r="AI8" s="341"/>
      <c r="AJ8" s="341"/>
      <c r="AK8" s="342"/>
      <c r="AM8" s="26" t="s">
        <v>23</v>
      </c>
      <c r="AN8" s="28"/>
      <c r="AO8" s="23"/>
      <c r="AP8" s="23"/>
      <c r="AQ8" s="55"/>
      <c r="AR8" s="253" t="s">
        <v>8</v>
      </c>
      <c r="AS8" s="254"/>
      <c r="AT8" s="254"/>
      <c r="AU8" s="255"/>
      <c r="AV8" s="4"/>
      <c r="AW8" s="7"/>
      <c r="AX8" s="251"/>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O8" s="252"/>
    </row>
    <row r="9" spans="1:93" ht="3.95" customHeight="1" x14ac:dyDescent="0.2">
      <c r="A9" s="33"/>
      <c r="B9" s="32"/>
      <c r="C9" s="11"/>
      <c r="D9" s="6"/>
      <c r="E9" s="6"/>
      <c r="F9" s="6"/>
      <c r="G9" s="6"/>
      <c r="H9" s="6"/>
      <c r="I9" s="6"/>
      <c r="J9" s="6"/>
      <c r="K9" s="6"/>
      <c r="L9" s="6"/>
      <c r="M9" s="6"/>
      <c r="N9" s="6"/>
      <c r="O9" s="6"/>
      <c r="P9" s="6"/>
      <c r="Q9" s="6"/>
      <c r="R9" s="6"/>
      <c r="S9" s="6"/>
      <c r="T9" s="6"/>
      <c r="U9" s="6"/>
      <c r="V9" s="6"/>
      <c r="W9" s="6"/>
      <c r="X9" s="6"/>
      <c r="Y9" s="6"/>
      <c r="Z9" s="6"/>
      <c r="AB9" s="6"/>
      <c r="AC9" s="6"/>
      <c r="AD9" s="6"/>
      <c r="AE9" s="6"/>
      <c r="AF9" s="6"/>
      <c r="AG9" s="6"/>
      <c r="AH9" s="6"/>
      <c r="AI9" s="6"/>
      <c r="AM9" s="6"/>
      <c r="AO9" s="6"/>
      <c r="AP9" s="6"/>
      <c r="AQ9" s="6"/>
      <c r="AR9" s="6"/>
      <c r="AS9" s="6"/>
      <c r="AT9" s="6"/>
      <c r="AU9" s="6"/>
      <c r="AV9" s="92"/>
      <c r="AX9" s="251"/>
      <c r="AY9" s="252"/>
      <c r="AZ9" s="252"/>
      <c r="BA9" s="252"/>
      <c r="BB9" s="252"/>
      <c r="BC9" s="252"/>
      <c r="BD9" s="252"/>
      <c r="BE9" s="252"/>
      <c r="BF9" s="252"/>
      <c r="BG9" s="252"/>
      <c r="BH9" s="252"/>
      <c r="BI9" s="252"/>
      <c r="BJ9" s="252"/>
      <c r="BK9" s="252"/>
      <c r="BL9" s="252"/>
      <c r="BM9" s="252"/>
      <c r="BN9" s="252"/>
      <c r="BO9" s="252"/>
      <c r="BP9" s="252"/>
      <c r="BQ9" s="252"/>
      <c r="BR9" s="252"/>
      <c r="BS9" s="252"/>
      <c r="BT9" s="252"/>
      <c r="BU9" s="252"/>
      <c r="BV9" s="252"/>
      <c r="BW9" s="252"/>
      <c r="BX9" s="252"/>
      <c r="BY9" s="252"/>
      <c r="BZ9" s="252"/>
      <c r="CA9" s="252"/>
      <c r="CB9" s="252"/>
      <c r="CC9" s="252"/>
      <c r="CD9" s="252"/>
      <c r="CE9" s="252"/>
      <c r="CF9" s="252"/>
      <c r="CG9" s="252"/>
      <c r="CH9" s="252"/>
      <c r="CI9" s="252"/>
      <c r="CJ9" s="252"/>
      <c r="CK9" s="252"/>
      <c r="CL9" s="252"/>
      <c r="CM9" s="252"/>
      <c r="CN9" s="252"/>
      <c r="CO9" s="252"/>
    </row>
    <row r="10" spans="1:93" ht="18" customHeight="1" x14ac:dyDescent="0.2">
      <c r="A10" s="33"/>
      <c r="B10" s="22" t="s">
        <v>1</v>
      </c>
      <c r="C10" s="27"/>
      <c r="D10" s="23"/>
      <c r="E10" s="23"/>
      <c r="F10" s="23"/>
      <c r="G10" s="23"/>
      <c r="H10" s="28"/>
      <c r="I10" s="340"/>
      <c r="J10" s="341"/>
      <c r="K10" s="341"/>
      <c r="L10" s="341"/>
      <c r="M10" s="341"/>
      <c r="N10" s="341"/>
      <c r="O10" s="341"/>
      <c r="P10" s="341"/>
      <c r="Q10" s="341"/>
      <c r="R10" s="341"/>
      <c r="S10" s="341"/>
      <c r="T10" s="341"/>
      <c r="U10" s="341"/>
      <c r="V10" s="341"/>
      <c r="W10" s="341"/>
      <c r="X10" s="341"/>
      <c r="Y10" s="341"/>
      <c r="Z10" s="342"/>
      <c r="AB10" s="25" t="s">
        <v>33</v>
      </c>
      <c r="AC10" s="28"/>
      <c r="AD10" s="28"/>
      <c r="AE10" s="55"/>
      <c r="AF10" s="253"/>
      <c r="AG10" s="254"/>
      <c r="AH10" s="254"/>
      <c r="AI10" s="254"/>
      <c r="AJ10" s="254"/>
      <c r="AK10" s="255"/>
      <c r="AV10" s="92"/>
      <c r="AX10" s="251"/>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row>
    <row r="11" spans="1:93" ht="3.95" customHeight="1" x14ac:dyDescent="0.2">
      <c r="A11" s="33"/>
      <c r="B11" s="32"/>
      <c r="C11" s="11"/>
      <c r="D11" s="6"/>
      <c r="E11" s="6"/>
      <c r="F11" s="6"/>
      <c r="G11" s="6"/>
      <c r="H11" s="6"/>
      <c r="I11" s="6"/>
      <c r="J11" s="6"/>
      <c r="K11" s="6"/>
      <c r="L11" s="6"/>
      <c r="M11" s="6"/>
      <c r="N11" s="6"/>
      <c r="O11" s="6"/>
      <c r="P11" s="6"/>
      <c r="Q11" s="6"/>
      <c r="R11" s="6"/>
      <c r="S11" s="6"/>
      <c r="T11" s="6"/>
      <c r="U11" s="6"/>
      <c r="V11" s="6"/>
      <c r="W11" s="6"/>
      <c r="X11" s="21"/>
      <c r="Y11" s="6"/>
      <c r="Z11" s="6"/>
      <c r="AA11" s="6"/>
      <c r="AB11" s="6"/>
      <c r="AC11" s="6"/>
      <c r="AD11" s="6"/>
      <c r="AE11" s="6"/>
      <c r="AF11" s="6"/>
      <c r="AG11" s="6"/>
      <c r="AH11" s="6"/>
      <c r="AI11" s="6"/>
      <c r="AJ11" s="6"/>
      <c r="AM11" s="6"/>
      <c r="AN11" s="6"/>
      <c r="AO11" s="6"/>
      <c r="AP11" s="6"/>
      <c r="AQ11" s="6"/>
      <c r="AR11" s="6"/>
      <c r="AS11" s="6"/>
      <c r="AT11" s="6"/>
      <c r="AU11" s="6"/>
      <c r="AV11" s="92"/>
      <c r="AX11" s="251"/>
      <c r="AY11" s="252"/>
      <c r="AZ11" s="252"/>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2"/>
      <c r="BZ11" s="252"/>
      <c r="CA11" s="252"/>
      <c r="CB11" s="252"/>
      <c r="CC11" s="252"/>
      <c r="CD11" s="252"/>
      <c r="CE11" s="252"/>
      <c r="CF11" s="252"/>
      <c r="CG11" s="252"/>
      <c r="CH11" s="252"/>
      <c r="CI11" s="252"/>
      <c r="CJ11" s="252"/>
      <c r="CK11" s="252"/>
      <c r="CL11" s="252"/>
      <c r="CM11" s="252"/>
      <c r="CN11" s="252"/>
      <c r="CO11" s="252"/>
    </row>
    <row r="12" spans="1:93" ht="18" customHeight="1" x14ac:dyDescent="0.2">
      <c r="A12" s="33"/>
      <c r="B12" s="25" t="s">
        <v>2</v>
      </c>
      <c r="C12" s="31"/>
      <c r="D12" s="31"/>
      <c r="E12" s="23"/>
      <c r="F12" s="23"/>
      <c r="G12" s="23"/>
      <c r="H12" s="28"/>
      <c r="I12" s="340"/>
      <c r="J12" s="341"/>
      <c r="K12" s="341"/>
      <c r="L12" s="341"/>
      <c r="M12" s="341"/>
      <c r="N12" s="341"/>
      <c r="O12" s="341"/>
      <c r="P12" s="341"/>
      <c r="Q12" s="341"/>
      <c r="R12" s="341"/>
      <c r="S12" s="341"/>
      <c r="T12" s="341"/>
      <c r="U12" s="341"/>
      <c r="V12" s="341"/>
      <c r="W12" s="341"/>
      <c r="X12" s="341"/>
      <c r="Y12" s="341"/>
      <c r="Z12" s="342"/>
      <c r="AA12" s="6"/>
      <c r="AB12" s="41" t="s">
        <v>138</v>
      </c>
      <c r="AC12" s="23"/>
      <c r="AD12" s="31"/>
      <c r="AE12" s="23"/>
      <c r="AF12" s="253" t="s">
        <v>8</v>
      </c>
      <c r="AG12" s="254"/>
      <c r="AH12" s="254"/>
      <c r="AI12" s="254"/>
      <c r="AJ12" s="254"/>
      <c r="AK12" s="255"/>
      <c r="AM12" s="41" t="s">
        <v>135</v>
      </c>
      <c r="AN12" s="23"/>
      <c r="AO12" s="31"/>
      <c r="AP12" s="23"/>
      <c r="AQ12" s="55"/>
      <c r="AR12" s="340"/>
      <c r="AS12" s="341"/>
      <c r="AT12" s="341"/>
      <c r="AU12" s="342"/>
      <c r="AV12" s="92"/>
      <c r="AX12" s="251"/>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2"/>
      <c r="CB12" s="252"/>
      <c r="CC12" s="252"/>
      <c r="CD12" s="252"/>
      <c r="CE12" s="252"/>
      <c r="CF12" s="252"/>
      <c r="CG12" s="252"/>
      <c r="CH12" s="252"/>
      <c r="CI12" s="252"/>
      <c r="CJ12" s="252"/>
      <c r="CK12" s="252"/>
      <c r="CL12" s="252"/>
      <c r="CM12" s="252"/>
      <c r="CN12" s="252"/>
      <c r="CO12" s="252"/>
    </row>
    <row r="13" spans="1:93" ht="3.95" customHeight="1" x14ac:dyDescent="0.2">
      <c r="A13" s="33"/>
      <c r="B13" s="32"/>
      <c r="C13" s="11"/>
      <c r="D13" s="6"/>
      <c r="E13" s="6"/>
      <c r="F13" s="6"/>
      <c r="G13" s="6"/>
      <c r="H13" s="6"/>
      <c r="I13" s="6"/>
      <c r="J13" s="6"/>
      <c r="K13" s="6"/>
      <c r="L13" s="6"/>
      <c r="M13" s="6"/>
      <c r="N13" s="6"/>
      <c r="O13" s="6"/>
      <c r="P13" s="6"/>
      <c r="Q13" s="6"/>
      <c r="R13" s="6"/>
      <c r="S13" s="6"/>
      <c r="T13" s="6"/>
      <c r="U13" s="6"/>
      <c r="V13" s="6"/>
      <c r="W13" s="6"/>
      <c r="X13" s="21"/>
      <c r="Y13" s="6"/>
      <c r="Z13" s="6"/>
      <c r="AA13" s="6"/>
      <c r="AB13" s="6"/>
      <c r="AC13" s="6"/>
      <c r="AD13" s="6"/>
      <c r="AE13" s="6"/>
      <c r="AF13" s="6"/>
      <c r="AG13" s="6"/>
      <c r="AH13" s="6"/>
      <c r="AI13" s="6"/>
      <c r="AJ13" s="6"/>
      <c r="AM13" s="6"/>
      <c r="AN13" s="6"/>
      <c r="AO13" s="6"/>
      <c r="AP13" s="6"/>
      <c r="AQ13" s="6"/>
      <c r="AR13" s="6"/>
      <c r="AS13" s="6"/>
      <c r="AT13" s="6"/>
      <c r="AU13" s="6"/>
      <c r="AV13" s="92"/>
      <c r="AX13" s="251"/>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row>
    <row r="14" spans="1:93" ht="18" customHeight="1" x14ac:dyDescent="0.2">
      <c r="A14" s="33"/>
      <c r="B14" s="25" t="s">
        <v>145</v>
      </c>
      <c r="C14" s="141"/>
      <c r="D14" s="141"/>
      <c r="E14" s="23"/>
      <c r="F14" s="23"/>
      <c r="G14" s="23"/>
      <c r="H14" s="24"/>
      <c r="I14" s="139" t="s">
        <v>137</v>
      </c>
      <c r="J14" s="23"/>
      <c r="K14" s="55"/>
      <c r="L14" s="55"/>
      <c r="M14" s="140"/>
      <c r="N14" s="144"/>
      <c r="O14" s="25" t="s">
        <v>136</v>
      </c>
      <c r="P14" s="23"/>
      <c r="Q14" s="23"/>
      <c r="R14" s="55"/>
      <c r="S14" s="140"/>
      <c r="U14" s="25" t="s">
        <v>142</v>
      </c>
      <c r="V14" s="23"/>
      <c r="W14" s="23"/>
      <c r="X14" s="55"/>
      <c r="Y14" s="360">
        <f>M14*S14</f>
        <v>0</v>
      </c>
      <c r="Z14" s="361"/>
      <c r="AA14" s="144"/>
      <c r="AB14" s="386" t="str">
        <f>IF(Y14=0,"Bitte die Anzahl Kurstage und die Stunden pro Tag eingeben!","")</f>
        <v>Bitte die Anzahl Kurstage und die Stunden pro Tag eingeben!</v>
      </c>
      <c r="AC14" s="386"/>
      <c r="AD14" s="386"/>
      <c r="AE14" s="386"/>
      <c r="AF14" s="386"/>
      <c r="AG14" s="386"/>
      <c r="AH14" s="386"/>
      <c r="AI14" s="386"/>
      <c r="AJ14" s="386"/>
      <c r="AK14" s="386"/>
      <c r="AL14" s="384" t="s">
        <v>169</v>
      </c>
      <c r="AM14" s="384"/>
      <c r="AN14" s="384"/>
      <c r="AO14" s="384"/>
      <c r="AP14" s="384"/>
      <c r="AQ14" s="384"/>
      <c r="AR14" s="384"/>
      <c r="AS14" s="384"/>
      <c r="AT14" s="384"/>
      <c r="AU14" s="384"/>
      <c r="AV14" s="385"/>
      <c r="AX14" s="251"/>
      <c r="AY14" s="252"/>
      <c r="AZ14" s="252"/>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row>
    <row r="15" spans="1:93" ht="3.95" customHeight="1" thickBot="1" x14ac:dyDescent="0.25">
      <c r="A15" s="12"/>
      <c r="B15" s="13"/>
      <c r="C15" s="13"/>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5"/>
      <c r="AS15" s="35"/>
      <c r="AT15" s="35"/>
      <c r="AU15" s="35"/>
      <c r="AV15" s="36"/>
      <c r="AX15" s="251"/>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c r="CL15" s="252"/>
      <c r="CM15" s="252"/>
      <c r="CN15" s="252"/>
      <c r="CO15" s="252"/>
    </row>
    <row r="16" spans="1:93" ht="12" customHeight="1" thickTop="1" x14ac:dyDescent="0.2">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8"/>
      <c r="AS16" s="38"/>
      <c r="AT16" s="38"/>
      <c r="AU16" s="38"/>
      <c r="AV16" s="38"/>
      <c r="BC16" s="158" t="s">
        <v>152</v>
      </c>
      <c r="BD16" s="189" t="s">
        <v>153</v>
      </c>
    </row>
    <row r="17" spans="1:93" ht="11.1" customHeight="1" x14ac:dyDescent="0.2">
      <c r="A17" s="283" t="s">
        <v>0</v>
      </c>
      <c r="B17" s="286" t="s">
        <v>22</v>
      </c>
      <c r="C17" s="287"/>
      <c r="D17" s="287"/>
      <c r="E17" s="287"/>
      <c r="F17" s="287"/>
      <c r="G17" s="287"/>
      <c r="H17" s="287"/>
      <c r="I17" s="328" t="s">
        <v>5</v>
      </c>
      <c r="J17" s="329"/>
      <c r="K17" s="63"/>
      <c r="L17" s="142"/>
      <c r="M17" s="56"/>
      <c r="N17" s="56"/>
      <c r="O17" s="343" t="s">
        <v>101</v>
      </c>
      <c r="P17" s="343"/>
      <c r="Q17" s="343"/>
      <c r="R17" s="343"/>
      <c r="S17" s="343"/>
      <c r="T17" s="336" t="s">
        <v>134</v>
      </c>
      <c r="U17" s="336"/>
      <c r="V17" s="336"/>
      <c r="W17" s="336"/>
      <c r="X17" s="336"/>
      <c r="Y17" s="336"/>
      <c r="Z17" s="336"/>
      <c r="AA17" s="336"/>
      <c r="AB17" s="336"/>
      <c r="AC17" s="336"/>
      <c r="AD17" s="336"/>
      <c r="AE17" s="336"/>
      <c r="AF17" s="336"/>
      <c r="AG17" s="336"/>
      <c r="AH17" s="336"/>
      <c r="AI17" s="336"/>
      <c r="AJ17" s="336"/>
      <c r="AK17" s="336"/>
      <c r="AL17" s="337"/>
      <c r="AM17" s="374" t="str">
        <f>CONCATENATE("Stundenberechnung für das Jahr ",IF(AR8="Bitte auswählen!","____",AR8))</f>
        <v>Stundenberechnung für das Jahr ____</v>
      </c>
      <c r="AN17" s="375"/>
      <c r="AO17" s="375"/>
      <c r="AP17" s="375"/>
      <c r="AQ17" s="375"/>
      <c r="AR17" s="375"/>
      <c r="AS17" s="375"/>
      <c r="AT17" s="376"/>
      <c r="AU17" s="368" t="s">
        <v>129</v>
      </c>
      <c r="AV17" s="371" t="s">
        <v>130</v>
      </c>
      <c r="AX17" s="171" t="s">
        <v>8</v>
      </c>
      <c r="AY17" s="172" t="str">
        <f>CONCATENATE(AY19,"/",AY20)</f>
        <v>2018/2019</v>
      </c>
      <c r="AZ17" s="172" t="str">
        <f>CONCATENATE(AZ19,"/",AZ20)</f>
        <v>2019/2020</v>
      </c>
      <c r="BA17" s="172" t="str">
        <f>CONCATENATE(BA19,"/",BA20)</f>
        <v>2020/2021</v>
      </c>
      <c r="BB17" s="173" t="str">
        <f>CONCATENATE(BB19,"/",BB20)</f>
        <v>2021/2022</v>
      </c>
      <c r="BC17" s="155" t="s">
        <v>8</v>
      </c>
      <c r="BD17" s="190" t="s">
        <v>8</v>
      </c>
    </row>
    <row r="18" spans="1:93" ht="11.1" customHeight="1" x14ac:dyDescent="0.2">
      <c r="A18" s="284"/>
      <c r="B18" s="288"/>
      <c r="C18" s="289"/>
      <c r="D18" s="289"/>
      <c r="E18" s="289"/>
      <c r="F18" s="289"/>
      <c r="G18" s="289"/>
      <c r="H18" s="289"/>
      <c r="I18" s="330"/>
      <c r="J18" s="331"/>
      <c r="K18" s="61"/>
      <c r="L18" s="57"/>
      <c r="M18" s="57"/>
      <c r="N18" s="57"/>
      <c r="O18" s="344"/>
      <c r="P18" s="344"/>
      <c r="Q18" s="344"/>
      <c r="R18" s="344"/>
      <c r="S18" s="344"/>
      <c r="T18" s="338"/>
      <c r="U18" s="338"/>
      <c r="V18" s="338"/>
      <c r="W18" s="338"/>
      <c r="X18" s="338"/>
      <c r="Y18" s="338"/>
      <c r="Z18" s="338"/>
      <c r="AA18" s="338"/>
      <c r="AB18" s="338"/>
      <c r="AC18" s="338"/>
      <c r="AD18" s="338"/>
      <c r="AE18" s="338"/>
      <c r="AF18" s="338"/>
      <c r="AG18" s="338"/>
      <c r="AH18" s="338"/>
      <c r="AI18" s="338"/>
      <c r="AJ18" s="338"/>
      <c r="AK18" s="338"/>
      <c r="AL18" s="339"/>
      <c r="AM18" s="377"/>
      <c r="AN18" s="378"/>
      <c r="AO18" s="378"/>
      <c r="AP18" s="378"/>
      <c r="AQ18" s="378"/>
      <c r="AR18" s="378"/>
      <c r="AS18" s="378"/>
      <c r="AT18" s="379"/>
      <c r="AU18" s="369"/>
      <c r="AV18" s="372"/>
      <c r="AX18" s="174"/>
      <c r="AY18" s="175" t="s">
        <v>8</v>
      </c>
      <c r="AZ18" s="175" t="s">
        <v>8</v>
      </c>
      <c r="BA18" s="175" t="s">
        <v>8</v>
      </c>
      <c r="BB18" s="176" t="s">
        <v>8</v>
      </c>
      <c r="BC18" s="156">
        <v>7</v>
      </c>
      <c r="BD18" s="191">
        <v>9</v>
      </c>
    </row>
    <row r="19" spans="1:93" ht="11.1" customHeight="1" x14ac:dyDescent="0.2">
      <c r="A19" s="284"/>
      <c r="B19" s="288"/>
      <c r="C19" s="289"/>
      <c r="D19" s="289"/>
      <c r="E19" s="289"/>
      <c r="F19" s="289"/>
      <c r="G19" s="289"/>
      <c r="H19" s="289"/>
      <c r="I19" s="330"/>
      <c r="J19" s="331"/>
      <c r="K19" s="70"/>
      <c r="L19" s="143"/>
      <c r="M19" s="62"/>
      <c r="N19" s="62"/>
      <c r="O19" s="344" t="s">
        <v>79</v>
      </c>
      <c r="P19" s="344"/>
      <c r="Q19" s="344"/>
      <c r="R19" s="344"/>
      <c r="S19" s="344"/>
      <c r="T19" s="338" t="s">
        <v>143</v>
      </c>
      <c r="U19" s="338"/>
      <c r="V19" s="338"/>
      <c r="W19" s="338"/>
      <c r="X19" s="338"/>
      <c r="Y19" s="338"/>
      <c r="Z19" s="338"/>
      <c r="AA19" s="338"/>
      <c r="AB19" s="338"/>
      <c r="AC19" s="338"/>
      <c r="AD19" s="338"/>
      <c r="AE19" s="338"/>
      <c r="AF19" s="338"/>
      <c r="AG19" s="338"/>
      <c r="AH19" s="338"/>
      <c r="AI19" s="338"/>
      <c r="AJ19" s="338"/>
      <c r="AK19" s="338"/>
      <c r="AL19" s="339"/>
      <c r="AM19" s="377"/>
      <c r="AN19" s="378"/>
      <c r="AO19" s="378"/>
      <c r="AP19" s="378"/>
      <c r="AQ19" s="378"/>
      <c r="AR19" s="378"/>
      <c r="AS19" s="378"/>
      <c r="AT19" s="379"/>
      <c r="AU19" s="369"/>
      <c r="AV19" s="372"/>
      <c r="AX19" s="177">
        <v>0</v>
      </c>
      <c r="AY19" s="175">
        <v>2018</v>
      </c>
      <c r="AZ19" s="175">
        <v>2019</v>
      </c>
      <c r="BA19" s="175">
        <v>2020</v>
      </c>
      <c r="BB19" s="176">
        <v>2021</v>
      </c>
      <c r="BC19" s="156">
        <v>8</v>
      </c>
      <c r="BD19" s="191">
        <v>10</v>
      </c>
    </row>
    <row r="20" spans="1:93" ht="11.1" customHeight="1" x14ac:dyDescent="0.2">
      <c r="A20" s="284"/>
      <c r="B20" s="288"/>
      <c r="C20" s="289"/>
      <c r="D20" s="289"/>
      <c r="E20" s="289"/>
      <c r="F20" s="289"/>
      <c r="G20" s="289"/>
      <c r="H20" s="289"/>
      <c r="I20" s="330"/>
      <c r="J20" s="331"/>
      <c r="K20" s="61"/>
      <c r="L20" s="57"/>
      <c r="M20" s="57"/>
      <c r="N20" s="57"/>
      <c r="O20" s="344"/>
      <c r="P20" s="344"/>
      <c r="Q20" s="344"/>
      <c r="R20" s="344"/>
      <c r="S20" s="344"/>
      <c r="T20" s="338"/>
      <c r="U20" s="338"/>
      <c r="V20" s="338"/>
      <c r="W20" s="338"/>
      <c r="X20" s="338"/>
      <c r="Y20" s="338"/>
      <c r="Z20" s="338"/>
      <c r="AA20" s="338"/>
      <c r="AB20" s="338"/>
      <c r="AC20" s="338"/>
      <c r="AD20" s="338"/>
      <c r="AE20" s="338"/>
      <c r="AF20" s="338"/>
      <c r="AG20" s="338"/>
      <c r="AH20" s="338"/>
      <c r="AI20" s="338"/>
      <c r="AJ20" s="338"/>
      <c r="AK20" s="338"/>
      <c r="AL20" s="339"/>
      <c r="AM20" s="377"/>
      <c r="AN20" s="378"/>
      <c r="AO20" s="378"/>
      <c r="AP20" s="378"/>
      <c r="AQ20" s="378"/>
      <c r="AR20" s="378"/>
      <c r="AS20" s="378"/>
      <c r="AT20" s="379"/>
      <c r="AU20" s="369"/>
      <c r="AV20" s="372"/>
      <c r="AX20" s="177">
        <v>0</v>
      </c>
      <c r="AY20" s="175">
        <f>AY19+1</f>
        <v>2019</v>
      </c>
      <c r="AZ20" s="175">
        <f>AZ19+1</f>
        <v>2020</v>
      </c>
      <c r="BA20" s="175">
        <f>BA19+1</f>
        <v>2021</v>
      </c>
      <c r="BB20" s="176">
        <f>BB19+1</f>
        <v>2022</v>
      </c>
      <c r="BC20" s="156">
        <v>9</v>
      </c>
      <c r="BD20" s="191">
        <v>11</v>
      </c>
    </row>
    <row r="21" spans="1:93" ht="11.1" customHeight="1" x14ac:dyDescent="0.2">
      <c r="A21" s="284"/>
      <c r="B21" s="288"/>
      <c r="C21" s="289"/>
      <c r="D21" s="289"/>
      <c r="E21" s="289"/>
      <c r="F21" s="289"/>
      <c r="G21" s="289"/>
      <c r="H21" s="289"/>
      <c r="I21" s="330"/>
      <c r="J21" s="331"/>
      <c r="K21" s="70"/>
      <c r="L21" s="143"/>
      <c r="M21" s="62"/>
      <c r="N21" s="62"/>
      <c r="O21" s="344" t="s">
        <v>171</v>
      </c>
      <c r="P21" s="344"/>
      <c r="Q21" s="344"/>
      <c r="R21" s="344"/>
      <c r="S21" s="344"/>
      <c r="T21" s="382" t="s">
        <v>170</v>
      </c>
      <c r="U21" s="382"/>
      <c r="V21" s="382"/>
      <c r="W21" s="382"/>
      <c r="X21" s="382"/>
      <c r="Y21" s="382"/>
      <c r="Z21" s="382"/>
      <c r="AA21" s="382"/>
      <c r="AB21" s="382"/>
      <c r="AC21" s="382"/>
      <c r="AD21" s="382"/>
      <c r="AE21" s="382"/>
      <c r="AF21" s="382"/>
      <c r="AG21" s="382"/>
      <c r="AH21" s="382"/>
      <c r="AI21" s="382"/>
      <c r="AJ21" s="382"/>
      <c r="AK21" s="382"/>
      <c r="AL21" s="383"/>
      <c r="AM21" s="377"/>
      <c r="AN21" s="378"/>
      <c r="AO21" s="378"/>
      <c r="AP21" s="378"/>
      <c r="AQ21" s="378"/>
      <c r="AR21" s="378"/>
      <c r="AS21" s="378"/>
      <c r="AT21" s="379"/>
      <c r="AU21" s="369"/>
      <c r="AV21" s="372"/>
      <c r="AX21" s="150" t="str">
        <f>IF(AF8="Bitte auswählen!","",HLOOKUP(AF8,AY17:BB22,5,FALSE))</f>
        <v/>
      </c>
      <c r="AY21" s="178" t="s">
        <v>16</v>
      </c>
      <c r="AZ21" s="178" t="s">
        <v>17</v>
      </c>
      <c r="BA21" s="178" t="s">
        <v>18</v>
      </c>
      <c r="BB21" s="179" t="s">
        <v>19</v>
      </c>
      <c r="BC21" s="156">
        <v>10</v>
      </c>
      <c r="BD21" s="191"/>
    </row>
    <row r="22" spans="1:93" ht="11.1" customHeight="1" x14ac:dyDescent="0.2">
      <c r="A22" s="284"/>
      <c r="B22" s="288"/>
      <c r="C22" s="289"/>
      <c r="D22" s="289"/>
      <c r="E22" s="289"/>
      <c r="F22" s="289"/>
      <c r="G22" s="289"/>
      <c r="H22" s="289"/>
      <c r="I22" s="330"/>
      <c r="J22" s="331"/>
      <c r="K22" s="61"/>
      <c r="L22" s="57"/>
      <c r="M22" s="57"/>
      <c r="N22" s="57"/>
      <c r="O22" s="344"/>
      <c r="P22" s="344"/>
      <c r="Q22" s="344"/>
      <c r="R22" s="344"/>
      <c r="S22" s="344"/>
      <c r="T22" s="382"/>
      <c r="U22" s="382"/>
      <c r="V22" s="382"/>
      <c r="W22" s="382"/>
      <c r="X22" s="382"/>
      <c r="Y22" s="382"/>
      <c r="Z22" s="382"/>
      <c r="AA22" s="382"/>
      <c r="AB22" s="382"/>
      <c r="AC22" s="382"/>
      <c r="AD22" s="382"/>
      <c r="AE22" s="382"/>
      <c r="AF22" s="382"/>
      <c r="AG22" s="382"/>
      <c r="AH22" s="382"/>
      <c r="AI22" s="382"/>
      <c r="AJ22" s="382"/>
      <c r="AK22" s="382"/>
      <c r="AL22" s="383"/>
      <c r="AM22" s="377"/>
      <c r="AN22" s="378"/>
      <c r="AO22" s="378"/>
      <c r="AP22" s="378"/>
      <c r="AQ22" s="378"/>
      <c r="AR22" s="378"/>
      <c r="AS22" s="378"/>
      <c r="AT22" s="379"/>
      <c r="AU22" s="369"/>
      <c r="AV22" s="372"/>
      <c r="BC22" s="157" t="s">
        <v>151</v>
      </c>
      <c r="BD22" s="192"/>
    </row>
    <row r="23" spans="1:93" ht="11.1" customHeight="1" x14ac:dyDescent="0.2">
      <c r="A23" s="284"/>
      <c r="B23" s="288"/>
      <c r="C23" s="289"/>
      <c r="D23" s="289"/>
      <c r="E23" s="289"/>
      <c r="F23" s="289"/>
      <c r="G23" s="289"/>
      <c r="H23" s="289"/>
      <c r="I23" s="330"/>
      <c r="J23" s="331"/>
      <c r="K23" s="70"/>
      <c r="L23" s="143"/>
      <c r="M23" s="62"/>
      <c r="N23" s="62"/>
      <c r="O23" s="344" t="s">
        <v>128</v>
      </c>
      <c r="P23" s="344"/>
      <c r="Q23" s="344"/>
      <c r="R23" s="344"/>
      <c r="S23" s="344"/>
      <c r="T23" s="338" t="s">
        <v>144</v>
      </c>
      <c r="U23" s="338"/>
      <c r="V23" s="338"/>
      <c r="W23" s="338"/>
      <c r="X23" s="338"/>
      <c r="Y23" s="338"/>
      <c r="Z23" s="338"/>
      <c r="AA23" s="338"/>
      <c r="AB23" s="338"/>
      <c r="AC23" s="338"/>
      <c r="AD23" s="338"/>
      <c r="AE23" s="338"/>
      <c r="AF23" s="338"/>
      <c r="AG23" s="338"/>
      <c r="AH23" s="338"/>
      <c r="AI23" s="338"/>
      <c r="AJ23" s="338"/>
      <c r="AK23" s="338"/>
      <c r="AL23" s="339"/>
      <c r="AM23" s="377"/>
      <c r="AN23" s="378"/>
      <c r="AO23" s="378"/>
      <c r="AP23" s="378"/>
      <c r="AQ23" s="378"/>
      <c r="AR23" s="378"/>
      <c r="AS23" s="378"/>
      <c r="AT23" s="379"/>
      <c r="AU23" s="369"/>
      <c r="AV23" s="372"/>
    </row>
    <row r="24" spans="1:93" ht="11.1" customHeight="1" x14ac:dyDescent="0.2">
      <c r="A24" s="284"/>
      <c r="B24" s="288"/>
      <c r="C24" s="289"/>
      <c r="D24" s="289"/>
      <c r="E24" s="289"/>
      <c r="F24" s="289"/>
      <c r="G24" s="289"/>
      <c r="H24" s="289"/>
      <c r="I24" s="330"/>
      <c r="J24" s="331"/>
      <c r="K24" s="61"/>
      <c r="L24" s="57"/>
      <c r="M24" s="57"/>
      <c r="N24" s="57"/>
      <c r="O24" s="344"/>
      <c r="P24" s="344"/>
      <c r="Q24" s="344"/>
      <c r="R24" s="344"/>
      <c r="S24" s="344"/>
      <c r="T24" s="338"/>
      <c r="U24" s="338"/>
      <c r="V24" s="338"/>
      <c r="W24" s="338"/>
      <c r="X24" s="338"/>
      <c r="Y24" s="338"/>
      <c r="Z24" s="338"/>
      <c r="AA24" s="338"/>
      <c r="AB24" s="338"/>
      <c r="AC24" s="338"/>
      <c r="AD24" s="338"/>
      <c r="AE24" s="338"/>
      <c r="AF24" s="338"/>
      <c r="AG24" s="338"/>
      <c r="AH24" s="338"/>
      <c r="AI24" s="338"/>
      <c r="AJ24" s="338"/>
      <c r="AK24" s="338"/>
      <c r="AL24" s="339"/>
      <c r="AM24" s="377"/>
      <c r="AN24" s="378"/>
      <c r="AO24" s="378"/>
      <c r="AP24" s="378"/>
      <c r="AQ24" s="378"/>
      <c r="AR24" s="378"/>
      <c r="AS24" s="378"/>
      <c r="AT24" s="379"/>
      <c r="AU24" s="369"/>
      <c r="AV24" s="372"/>
    </row>
    <row r="25" spans="1:93" ht="11.1" hidden="1" customHeight="1" x14ac:dyDescent="0.2">
      <c r="A25" s="284"/>
      <c r="B25" s="288"/>
      <c r="C25" s="289"/>
      <c r="D25" s="289"/>
      <c r="E25" s="289"/>
      <c r="F25" s="289"/>
      <c r="G25" s="289"/>
      <c r="H25" s="289"/>
      <c r="I25" s="330"/>
      <c r="J25" s="331"/>
      <c r="K25" s="18">
        <f>IF(OR(K26="Datum eintragen!",K26=""),0,YEAR(K26))</f>
        <v>0</v>
      </c>
      <c r="L25" s="19">
        <f t="shared" ref="L25:AL25" si="0">IF(OR(L26="Datum eintragen!",L26=""),0,YEAR(L26))</f>
        <v>0</v>
      </c>
      <c r="M25" s="19">
        <f t="shared" si="0"/>
        <v>0</v>
      </c>
      <c r="N25" s="19">
        <f t="shared" si="0"/>
        <v>0</v>
      </c>
      <c r="O25" s="19">
        <f t="shared" si="0"/>
        <v>0</v>
      </c>
      <c r="P25" s="19">
        <f t="shared" si="0"/>
        <v>0</v>
      </c>
      <c r="Q25" s="19">
        <f t="shared" si="0"/>
        <v>0</v>
      </c>
      <c r="R25" s="19">
        <f t="shared" si="0"/>
        <v>0</v>
      </c>
      <c r="S25" s="19">
        <f t="shared" si="0"/>
        <v>0</v>
      </c>
      <c r="T25" s="19">
        <f t="shared" si="0"/>
        <v>0</v>
      </c>
      <c r="U25" s="19">
        <f t="shared" si="0"/>
        <v>0</v>
      </c>
      <c r="V25" s="19">
        <f t="shared" si="0"/>
        <v>0</v>
      </c>
      <c r="W25" s="19">
        <f t="shared" si="0"/>
        <v>0</v>
      </c>
      <c r="X25" s="19">
        <f t="shared" si="0"/>
        <v>0</v>
      </c>
      <c r="Y25" s="19">
        <f t="shared" si="0"/>
        <v>0</v>
      </c>
      <c r="Z25" s="19">
        <f t="shared" si="0"/>
        <v>0</v>
      </c>
      <c r="AA25" s="19">
        <f t="shared" si="0"/>
        <v>0</v>
      </c>
      <c r="AB25" s="19">
        <f t="shared" si="0"/>
        <v>0</v>
      </c>
      <c r="AC25" s="19">
        <f t="shared" si="0"/>
        <v>0</v>
      </c>
      <c r="AD25" s="19">
        <f t="shared" si="0"/>
        <v>0</v>
      </c>
      <c r="AE25" s="19">
        <f t="shared" si="0"/>
        <v>0</v>
      </c>
      <c r="AF25" s="19">
        <f t="shared" si="0"/>
        <v>0</v>
      </c>
      <c r="AG25" s="19">
        <f t="shared" si="0"/>
        <v>0</v>
      </c>
      <c r="AH25" s="19">
        <f t="shared" si="0"/>
        <v>0</v>
      </c>
      <c r="AI25" s="19">
        <f t="shared" si="0"/>
        <v>0</v>
      </c>
      <c r="AJ25" s="19">
        <f t="shared" si="0"/>
        <v>0</v>
      </c>
      <c r="AK25" s="19">
        <f t="shared" si="0"/>
        <v>0</v>
      </c>
      <c r="AL25" s="20">
        <f t="shared" si="0"/>
        <v>0</v>
      </c>
      <c r="AM25" s="201"/>
      <c r="AN25" s="202"/>
      <c r="AO25" s="202"/>
      <c r="AP25" s="202"/>
      <c r="AQ25" s="202"/>
      <c r="AR25" s="202"/>
      <c r="AS25" s="202"/>
      <c r="AT25" s="203"/>
      <c r="AU25" s="369"/>
      <c r="AV25" s="372"/>
      <c r="BD25" s="145"/>
    </row>
    <row r="26" spans="1:93" ht="11.1" customHeight="1" x14ac:dyDescent="0.2">
      <c r="A26" s="284"/>
      <c r="B26" s="288"/>
      <c r="C26" s="289"/>
      <c r="D26" s="289"/>
      <c r="E26" s="289"/>
      <c r="F26" s="289"/>
      <c r="G26" s="289"/>
      <c r="H26" s="289"/>
      <c r="I26" s="330"/>
      <c r="J26" s="331"/>
      <c r="K26" s="292" t="s">
        <v>13</v>
      </c>
      <c r="L26" s="292" t="s">
        <v>13</v>
      </c>
      <c r="M26" s="292" t="s">
        <v>13</v>
      </c>
      <c r="N26" s="292" t="s">
        <v>13</v>
      </c>
      <c r="O26" s="292" t="s">
        <v>13</v>
      </c>
      <c r="P26" s="292" t="s">
        <v>13</v>
      </c>
      <c r="Q26" s="292" t="s">
        <v>13</v>
      </c>
      <c r="R26" s="292" t="s">
        <v>13</v>
      </c>
      <c r="S26" s="292" t="s">
        <v>13</v>
      </c>
      <c r="T26" s="292" t="s">
        <v>13</v>
      </c>
      <c r="U26" s="292" t="s">
        <v>13</v>
      </c>
      <c r="V26" s="292" t="s">
        <v>13</v>
      </c>
      <c r="W26" s="292" t="s">
        <v>13</v>
      </c>
      <c r="X26" s="292" t="s">
        <v>13</v>
      </c>
      <c r="Y26" s="292" t="s">
        <v>13</v>
      </c>
      <c r="Z26" s="292" t="s">
        <v>13</v>
      </c>
      <c r="AA26" s="292" t="s">
        <v>13</v>
      </c>
      <c r="AB26" s="292" t="s">
        <v>13</v>
      </c>
      <c r="AC26" s="292" t="s">
        <v>13</v>
      </c>
      <c r="AD26" s="292" t="s">
        <v>13</v>
      </c>
      <c r="AE26" s="292" t="s">
        <v>13</v>
      </c>
      <c r="AF26" s="292" t="s">
        <v>13</v>
      </c>
      <c r="AG26" s="292" t="s">
        <v>13</v>
      </c>
      <c r="AH26" s="292" t="s">
        <v>13</v>
      </c>
      <c r="AI26" s="292" t="s">
        <v>13</v>
      </c>
      <c r="AJ26" s="292" t="s">
        <v>13</v>
      </c>
      <c r="AK26" s="292" t="s">
        <v>13</v>
      </c>
      <c r="AL26" s="295" t="s">
        <v>13</v>
      </c>
      <c r="AM26" s="298" t="s">
        <v>11</v>
      </c>
      <c r="AN26" s="299"/>
      <c r="AO26" s="299"/>
      <c r="AP26" s="299"/>
      <c r="AQ26" s="299"/>
      <c r="AR26" s="300"/>
      <c r="AS26" s="347" t="s">
        <v>10</v>
      </c>
      <c r="AT26" s="348"/>
      <c r="AU26" s="369"/>
      <c r="AV26" s="372"/>
      <c r="AX26" s="132"/>
      <c r="AY26" s="146" t="str">
        <f>LEFT(Anwesenheitsliste!$AF$10,1)</f>
        <v/>
      </c>
      <c r="AZ26" s="133"/>
      <c r="BA26" s="159" t="s">
        <v>155</v>
      </c>
      <c r="BF26" s="388" t="s">
        <v>158</v>
      </c>
      <c r="BG26" s="365" t="str">
        <f>IF(OR(K26="Datum eintragen!",K26=""),"",K26)</f>
        <v/>
      </c>
      <c r="BH26" s="365" t="str">
        <f t="shared" ref="BH26:CH26" si="1">IF(OR(L26="Datum eintragen!",L26=""),"",L26)</f>
        <v/>
      </c>
      <c r="BI26" s="365" t="str">
        <f t="shared" si="1"/>
        <v/>
      </c>
      <c r="BJ26" s="365" t="str">
        <f t="shared" si="1"/>
        <v/>
      </c>
      <c r="BK26" s="365" t="str">
        <f t="shared" si="1"/>
        <v/>
      </c>
      <c r="BL26" s="365" t="str">
        <f t="shared" si="1"/>
        <v/>
      </c>
      <c r="BM26" s="365" t="str">
        <f t="shared" si="1"/>
        <v/>
      </c>
      <c r="BN26" s="365" t="str">
        <f t="shared" si="1"/>
        <v/>
      </c>
      <c r="BO26" s="365" t="str">
        <f t="shared" si="1"/>
        <v/>
      </c>
      <c r="BP26" s="365" t="str">
        <f t="shared" si="1"/>
        <v/>
      </c>
      <c r="BQ26" s="365" t="str">
        <f t="shared" si="1"/>
        <v/>
      </c>
      <c r="BR26" s="365" t="str">
        <f t="shared" si="1"/>
        <v/>
      </c>
      <c r="BS26" s="365" t="str">
        <f t="shared" si="1"/>
        <v/>
      </c>
      <c r="BT26" s="365" t="str">
        <f t="shared" si="1"/>
        <v/>
      </c>
      <c r="BU26" s="365" t="str">
        <f t="shared" si="1"/>
        <v/>
      </c>
      <c r="BV26" s="365" t="str">
        <f t="shared" si="1"/>
        <v/>
      </c>
      <c r="BW26" s="365" t="str">
        <f t="shared" si="1"/>
        <v/>
      </c>
      <c r="BX26" s="365" t="str">
        <f t="shared" si="1"/>
        <v/>
      </c>
      <c r="BY26" s="365" t="str">
        <f t="shared" si="1"/>
        <v/>
      </c>
      <c r="BZ26" s="365" t="str">
        <f t="shared" si="1"/>
        <v/>
      </c>
      <c r="CA26" s="365" t="str">
        <f t="shared" si="1"/>
        <v/>
      </c>
      <c r="CB26" s="365" t="str">
        <f t="shared" si="1"/>
        <v/>
      </c>
      <c r="CC26" s="365" t="str">
        <f t="shared" si="1"/>
        <v/>
      </c>
      <c r="CD26" s="365" t="str">
        <f t="shared" si="1"/>
        <v/>
      </c>
      <c r="CE26" s="365" t="str">
        <f t="shared" si="1"/>
        <v/>
      </c>
      <c r="CF26" s="365" t="str">
        <f t="shared" si="1"/>
        <v/>
      </c>
      <c r="CG26" s="365" t="str">
        <f t="shared" si="1"/>
        <v/>
      </c>
      <c r="CH26" s="365" t="str">
        <f t="shared" si="1"/>
        <v/>
      </c>
    </row>
    <row r="27" spans="1:93" ht="11.1" customHeight="1" x14ac:dyDescent="0.2">
      <c r="A27" s="284"/>
      <c r="B27" s="288"/>
      <c r="C27" s="289"/>
      <c r="D27" s="289"/>
      <c r="E27" s="289"/>
      <c r="F27" s="289"/>
      <c r="G27" s="289"/>
      <c r="H27" s="289"/>
      <c r="I27" s="330"/>
      <c r="J27" s="331"/>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6"/>
      <c r="AM27" s="301"/>
      <c r="AN27" s="302"/>
      <c r="AO27" s="302"/>
      <c r="AP27" s="302"/>
      <c r="AQ27" s="302"/>
      <c r="AR27" s="303"/>
      <c r="AS27" s="349"/>
      <c r="AT27" s="350"/>
      <c r="AU27" s="369"/>
      <c r="AV27" s="372"/>
      <c r="AX27" s="134"/>
      <c r="AY27" s="147" t="str">
        <f>CONCATENATE(IFERROR(IF(VALUE(AY26)=2,2,IF(VALUE(AY26)=5,5,$AF$10)),""),"_",$AF$12)</f>
        <v>_Bitte auswählen!</v>
      </c>
      <c r="AZ27" s="135"/>
      <c r="BA27" s="160" t="s">
        <v>156</v>
      </c>
      <c r="BF27" s="389"/>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row>
    <row r="28" spans="1:93" ht="11.1" customHeight="1" x14ac:dyDescent="0.2">
      <c r="A28" s="284"/>
      <c r="B28" s="288"/>
      <c r="C28" s="289"/>
      <c r="D28" s="289"/>
      <c r="E28" s="289"/>
      <c r="F28" s="289"/>
      <c r="G28" s="289"/>
      <c r="H28" s="289"/>
      <c r="I28" s="330"/>
      <c r="J28" s="331"/>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6"/>
      <c r="AM28" s="301"/>
      <c r="AN28" s="302"/>
      <c r="AO28" s="302"/>
      <c r="AP28" s="302"/>
      <c r="AQ28" s="302"/>
      <c r="AR28" s="303"/>
      <c r="AS28" s="349"/>
      <c r="AT28" s="350"/>
      <c r="AU28" s="369"/>
      <c r="AV28" s="372"/>
      <c r="AX28" s="136" t="s">
        <v>132</v>
      </c>
      <c r="AY28" s="148" t="str">
        <f>IFERROR(VLOOKUP($AY$27,Berufsfelder!$F$3:$F$14,1,FALSE),"nein")</f>
        <v>nein</v>
      </c>
      <c r="AZ28" s="135" t="str">
        <f>IF($AY$27=$AY$28,"X","")</f>
        <v/>
      </c>
      <c r="BA28" s="161" t="s">
        <v>157</v>
      </c>
      <c r="BF28" s="389"/>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row>
    <row r="29" spans="1:93" ht="11.1" customHeight="1" x14ac:dyDescent="0.2">
      <c r="A29" s="284"/>
      <c r="B29" s="288"/>
      <c r="C29" s="289"/>
      <c r="D29" s="289"/>
      <c r="E29" s="289"/>
      <c r="F29" s="289"/>
      <c r="G29" s="289"/>
      <c r="H29" s="289"/>
      <c r="I29" s="330"/>
      <c r="J29" s="331"/>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6"/>
      <c r="AM29" s="304" t="s">
        <v>12</v>
      </c>
      <c r="AN29" s="305"/>
      <c r="AO29" s="305" t="s">
        <v>9</v>
      </c>
      <c r="AP29" s="305"/>
      <c r="AQ29" s="305" t="s">
        <v>15</v>
      </c>
      <c r="AR29" s="310"/>
      <c r="AS29" s="349"/>
      <c r="AT29" s="350"/>
      <c r="AU29" s="369"/>
      <c r="AV29" s="372"/>
      <c r="AW29" s="154"/>
      <c r="AX29" s="137" t="s">
        <v>133</v>
      </c>
      <c r="AY29" s="149" t="str">
        <f>IFERROR(VLOOKUP($AY$27,Berufsfelder!$J$3:$J$8,1,FALSE),"nein")</f>
        <v>nein</v>
      </c>
      <c r="AZ29" s="138" t="str">
        <f>IF($AY$27=$AY$29,"X","")</f>
        <v/>
      </c>
      <c r="BF29" s="389"/>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J29" s="242" t="s">
        <v>164</v>
      </c>
      <c r="CK29" s="243"/>
      <c r="CL29" s="243"/>
      <c r="CM29" s="243"/>
      <c r="CN29" s="243"/>
      <c r="CO29" s="244"/>
    </row>
    <row r="30" spans="1:93" ht="11.1" customHeight="1" x14ac:dyDescent="0.2">
      <c r="A30" s="284"/>
      <c r="B30" s="288"/>
      <c r="C30" s="289"/>
      <c r="D30" s="289"/>
      <c r="E30" s="289"/>
      <c r="F30" s="289"/>
      <c r="G30" s="289"/>
      <c r="H30" s="289"/>
      <c r="I30" s="332"/>
      <c r="J30" s="33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6"/>
      <c r="AM30" s="306"/>
      <c r="AN30" s="307"/>
      <c r="AO30" s="307"/>
      <c r="AP30" s="307"/>
      <c r="AQ30" s="307"/>
      <c r="AR30" s="311"/>
      <c r="AS30" s="349"/>
      <c r="AT30" s="350"/>
      <c r="AU30" s="369"/>
      <c r="AV30" s="372"/>
      <c r="AW30" s="154"/>
      <c r="BF30" s="389"/>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J30" s="245"/>
      <c r="CK30" s="246"/>
      <c r="CL30" s="246"/>
      <c r="CM30" s="246"/>
      <c r="CN30" s="246"/>
      <c r="CO30" s="247"/>
    </row>
    <row r="31" spans="1:93" ht="11.1" customHeight="1" x14ac:dyDescent="0.15">
      <c r="A31" s="284"/>
      <c r="B31" s="288"/>
      <c r="C31" s="289"/>
      <c r="D31" s="289"/>
      <c r="E31" s="289"/>
      <c r="F31" s="289"/>
      <c r="G31" s="289"/>
      <c r="H31" s="289"/>
      <c r="I31" s="304" t="s">
        <v>6</v>
      </c>
      <c r="J31" s="334" t="s">
        <v>7</v>
      </c>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6"/>
      <c r="AM31" s="306"/>
      <c r="AN31" s="307"/>
      <c r="AO31" s="307"/>
      <c r="AP31" s="307"/>
      <c r="AQ31" s="307"/>
      <c r="AR31" s="311"/>
      <c r="AS31" s="345" t="s">
        <v>123</v>
      </c>
      <c r="AT31" s="346"/>
      <c r="AU31" s="369"/>
      <c r="AV31" s="372"/>
      <c r="AW31" s="154"/>
      <c r="BF31" s="389"/>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J31" s="245"/>
      <c r="CK31" s="246"/>
      <c r="CL31" s="246"/>
      <c r="CM31" s="246"/>
      <c r="CN31" s="246"/>
      <c r="CO31" s="247"/>
    </row>
    <row r="32" spans="1:93" ht="18" customHeight="1" x14ac:dyDescent="0.2">
      <c r="A32" s="285"/>
      <c r="B32" s="290"/>
      <c r="C32" s="291"/>
      <c r="D32" s="291"/>
      <c r="E32" s="291"/>
      <c r="F32" s="291"/>
      <c r="G32" s="291"/>
      <c r="H32" s="291"/>
      <c r="I32" s="308"/>
      <c r="J32" s="335"/>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7"/>
      <c r="AM32" s="308"/>
      <c r="AN32" s="309"/>
      <c r="AO32" s="309"/>
      <c r="AP32" s="309"/>
      <c r="AQ32" s="309"/>
      <c r="AR32" s="312"/>
      <c r="AS32" s="380">
        <f>SUM(AS33:AT150)</f>
        <v>0</v>
      </c>
      <c r="AT32" s="381"/>
      <c r="AU32" s="370"/>
      <c r="AV32" s="373"/>
      <c r="AX32" s="180" t="s">
        <v>112</v>
      </c>
      <c r="AY32" s="181" t="s">
        <v>113</v>
      </c>
      <c r="AZ32" s="181" t="s">
        <v>141</v>
      </c>
      <c r="BA32" s="182" t="s">
        <v>114</v>
      </c>
      <c r="BB32" s="215" t="s">
        <v>166</v>
      </c>
      <c r="BC32" s="215" t="s">
        <v>172</v>
      </c>
      <c r="BF32" s="390"/>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J32" s="248"/>
      <c r="CK32" s="249"/>
      <c r="CL32" s="249"/>
      <c r="CM32" s="249"/>
      <c r="CN32" s="249"/>
      <c r="CO32" s="250"/>
    </row>
    <row r="33" spans="1:93" ht="18" customHeight="1" x14ac:dyDescent="0.2">
      <c r="A33" s="313">
        <v>1</v>
      </c>
      <c r="B33" s="316" t="str">
        <f>'Kopierhilfe TN-Daten'!D2</f>
        <v/>
      </c>
      <c r="C33" s="317"/>
      <c r="D33" s="317"/>
      <c r="E33" s="317"/>
      <c r="F33" s="317"/>
      <c r="G33" s="317"/>
      <c r="H33" s="318"/>
      <c r="I33" s="259"/>
      <c r="J33" s="256"/>
      <c r="K33" s="21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40"/>
      <c r="AM33" s="262" t="str">
        <f>IF(OR($Y$14=0,SUM($K$25:$AL$25)=0),"",AX33)</f>
        <v/>
      </c>
      <c r="AN33" s="263"/>
      <c r="AO33" s="268" t="str">
        <f>IF(OR($Y$14=0,SUM($K$25:$AL$25)=0),"",AY33)</f>
        <v/>
      </c>
      <c r="AP33" s="263"/>
      <c r="AQ33" s="271" t="str">
        <f>IF(AM33="","",IF(AM33=0,0,BA33))</f>
        <v/>
      </c>
      <c r="AR33" s="272"/>
      <c r="AS33" s="277" t="str">
        <f>IF(AM33="","",IF(OR(BB33="ja",BC33="ja"),0,IF(AND($Y$14=0,SUMPRODUCT(($K$25:$AL$25=$AR$8)*(K33:AL33&lt;&gt;""))=0),"",IF(BA33&gt;=60%,AY33+AZ33,AY33))))</f>
        <v/>
      </c>
      <c r="AT33" s="278"/>
      <c r="AU33" s="357" t="str">
        <f>IF(B33="","",$AZ$28)</f>
        <v/>
      </c>
      <c r="AV33" s="354" t="str">
        <f>IF(B33="","",$AZ$29)</f>
        <v/>
      </c>
      <c r="AW33" s="387" t="str">
        <f>IF(AND(B33="",AX33&gt;0),"Bitte den Name der Schülerin/des Schülers in die »Kopierhilfe TN-Daten« eingeben!",IF(BB33="ja","Es fehlt die Angabe des Berufsfeldes!",IF(BC33="ja","Es fehlt die Art der BO!",IF(AND(BF34=1,BF35=0),"Bitte die maximale Anzahl an Geamtstunden bzw. Stunden pro Tag beachten!",IF(AND(BF34=0,BF35=1),"Bitte erfassen Sie alle Stunden mit dem entsprechenden Kennzeichen »a«, »e« oder »u«! (Es fehlen Kursstunden!)",IF(AND(BF34=1,BF35=1),"Bitte die maximale Anzahl an Stunden pro Tag beachten!",""))))))</f>
        <v/>
      </c>
      <c r="AX33" s="183">
        <f>SUMPRODUCT(($K$25:$AL$25=$AR$8)*(K33:AL33&lt;&gt;"")*(K36:AL36))</f>
        <v>0</v>
      </c>
      <c r="AY33" s="184">
        <f>SUMPRODUCT(($K$25:$AL$25=$AR$8)*(K33:AL33="a")*(K36:AL36))</f>
        <v>0</v>
      </c>
      <c r="AZ33" s="184">
        <f>SUMPRODUCT(($K$25:$AL$25=$AR$8)*(K33:AL33="e")*(K36:AL36))</f>
        <v>0</v>
      </c>
      <c r="BA33" s="185">
        <f>IF(AX33=0,0,ROUND(AY33/AX33,4))</f>
        <v>0</v>
      </c>
      <c r="BB33" s="216" t="str">
        <f>IF(SUMPRODUCT((K33:AL33="a")*(K34:AL34="")*($K$25:$AL$25&lt;&gt;0))&gt;0,"ja",
IF(SUMPRODUCT((K33:AL33="e")*(K34:AL34="")*($K$25:$AL$25&lt;&gt;0))&gt;0,"ja","nein"))</f>
        <v>nein</v>
      </c>
      <c r="BC33" s="216" t="str">
        <f>IF(SUMPRODUCT((K33:AL33="a")*(K35:AL35="")*($K$25:$AL$25&lt;&gt;0))&gt;0,"ja",
IF(SUMPRODUCT((K33:AL33="e")*(K35:AL35="")*($K$25:$AL$25&lt;&gt;0))&gt;0,"ja","nein"))</f>
        <v>nein</v>
      </c>
      <c r="BE33" s="193" t="s">
        <v>159</v>
      </c>
      <c r="BF33" s="194"/>
      <c r="BG33" s="151">
        <f t="shared" ref="BG33:CH33" si="2">IF(OR(BG$26="",BG$26="Datum eintragen!"),0,SUMPRODUCT(($K33:$AL33&lt;&gt;"")*($K36:$AL36)*($K$26:$AL$32=BG$26)))</f>
        <v>0</v>
      </c>
      <c r="BH33" s="151">
        <f t="shared" si="2"/>
        <v>0</v>
      </c>
      <c r="BI33" s="151">
        <f t="shared" si="2"/>
        <v>0</v>
      </c>
      <c r="BJ33" s="151">
        <f t="shared" si="2"/>
        <v>0</v>
      </c>
      <c r="BK33" s="151">
        <f t="shared" si="2"/>
        <v>0</v>
      </c>
      <c r="BL33" s="151">
        <f t="shared" si="2"/>
        <v>0</v>
      </c>
      <c r="BM33" s="151">
        <f t="shared" si="2"/>
        <v>0</v>
      </c>
      <c r="BN33" s="151">
        <f t="shared" si="2"/>
        <v>0</v>
      </c>
      <c r="BO33" s="151">
        <f t="shared" si="2"/>
        <v>0</v>
      </c>
      <c r="BP33" s="151">
        <f t="shared" si="2"/>
        <v>0</v>
      </c>
      <c r="BQ33" s="151">
        <f t="shared" si="2"/>
        <v>0</v>
      </c>
      <c r="BR33" s="151">
        <f t="shared" si="2"/>
        <v>0</v>
      </c>
      <c r="BS33" s="151">
        <f t="shared" si="2"/>
        <v>0</v>
      </c>
      <c r="BT33" s="151">
        <f t="shared" si="2"/>
        <v>0</v>
      </c>
      <c r="BU33" s="151">
        <f t="shared" si="2"/>
        <v>0</v>
      </c>
      <c r="BV33" s="151">
        <f t="shared" si="2"/>
        <v>0</v>
      </c>
      <c r="BW33" s="151">
        <f t="shared" si="2"/>
        <v>0</v>
      </c>
      <c r="BX33" s="151">
        <f t="shared" si="2"/>
        <v>0</v>
      </c>
      <c r="BY33" s="151">
        <f t="shared" si="2"/>
        <v>0</v>
      </c>
      <c r="BZ33" s="151">
        <f t="shared" si="2"/>
        <v>0</v>
      </c>
      <c r="CA33" s="151">
        <f t="shared" si="2"/>
        <v>0</v>
      </c>
      <c r="CB33" s="151">
        <f t="shared" si="2"/>
        <v>0</v>
      </c>
      <c r="CC33" s="151">
        <f t="shared" si="2"/>
        <v>0</v>
      </c>
      <c r="CD33" s="151">
        <f t="shared" si="2"/>
        <v>0</v>
      </c>
      <c r="CE33" s="151">
        <f t="shared" si="2"/>
        <v>0</v>
      </c>
      <c r="CF33" s="151">
        <f t="shared" si="2"/>
        <v>0</v>
      </c>
      <c r="CG33" s="151">
        <f t="shared" si="2"/>
        <v>0</v>
      </c>
      <c r="CH33" s="151">
        <f t="shared" si="2"/>
        <v>0</v>
      </c>
      <c r="CJ33" s="204" t="str">
        <f>IF(CK33=FALSE,"",COUNTIFS($CK$33:CK33,"&lt;&gt;",$CK$33:CK33,"&lt;&gt;falsch"))</f>
        <v/>
      </c>
      <c r="CK33" s="205" t="b">
        <f>IF(AS33="",FALSE,IF(AS33&gt;0,B33,FALSE))</f>
        <v>0</v>
      </c>
      <c r="CL33" s="205" t="str">
        <f>IF(AND($S$8="2.2.2 Berufsorientierung MINT",B33&lt;&gt;""),"TN MINT",IF(AND($S$8="2.2.1 Berufsorientierung Ausbildung",I33&lt;&gt;"",J33="",B33&lt;&gt;""),"TN mit Förderbedarf",IF(AND($S$8="2.2.1 Berufsorientierung Ausbildung",I33="",J33&lt;&gt;"",B33&lt;&gt;""),"TN ohne Förderbedarf","")))</f>
        <v/>
      </c>
      <c r="CM33" s="206">
        <v>1</v>
      </c>
      <c r="CN33" s="207" t="str">
        <f t="shared" ref="CN33:CN62" si="3">IFERROR(VLOOKUP(CM33,$CJ$33:$CK$152,2,FALSE),"")</f>
        <v/>
      </c>
      <c r="CO33" s="207" t="str">
        <f t="shared" ref="CO33:CO62" si="4">IFERROR(VLOOKUP(CN33,$CK$33:$CL$152,2,FALSE),"")</f>
        <v/>
      </c>
    </row>
    <row r="34" spans="1:93" ht="18" customHeight="1" x14ac:dyDescent="0.2">
      <c r="A34" s="314"/>
      <c r="B34" s="319"/>
      <c r="C34" s="320"/>
      <c r="D34" s="320"/>
      <c r="E34" s="320"/>
      <c r="F34" s="320"/>
      <c r="G34" s="320"/>
      <c r="H34" s="321"/>
      <c r="I34" s="260"/>
      <c r="J34" s="257"/>
      <c r="K34" s="220"/>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7"/>
      <c r="AM34" s="264"/>
      <c r="AN34" s="265"/>
      <c r="AO34" s="269"/>
      <c r="AP34" s="265"/>
      <c r="AQ34" s="273"/>
      <c r="AR34" s="274"/>
      <c r="AS34" s="279"/>
      <c r="AT34" s="280"/>
      <c r="AU34" s="358"/>
      <c r="AV34" s="355"/>
      <c r="AW34" s="387"/>
      <c r="AX34" s="183"/>
      <c r="AY34" s="184"/>
      <c r="AZ34" s="184"/>
      <c r="BA34" s="185"/>
      <c r="BB34" s="213"/>
      <c r="BC34" s="213"/>
      <c r="BE34" s="195" t="s">
        <v>160</v>
      </c>
      <c r="BF34" s="196">
        <f>IF($Y$14=0,0,IF(SUM(BG34:CH34)&gt;0,1,IF(AND(AX33&gt;0,$Y$14&lt;AX33),1,0)))</f>
        <v>0</v>
      </c>
      <c r="BG34" s="152" t="str">
        <f>IF(BG33=0,"",IF(BG33&gt;$S$14,1,0))</f>
        <v/>
      </c>
      <c r="BH34" s="152" t="str">
        <f t="shared" ref="BH34:CH34" si="5">IF(BH33=0,"",IF(BH33&gt;$S$14,1,0))</f>
        <v/>
      </c>
      <c r="BI34" s="152" t="str">
        <f t="shared" si="5"/>
        <v/>
      </c>
      <c r="BJ34" s="152" t="str">
        <f t="shared" si="5"/>
        <v/>
      </c>
      <c r="BK34" s="152" t="str">
        <f t="shared" si="5"/>
        <v/>
      </c>
      <c r="BL34" s="152" t="str">
        <f t="shared" si="5"/>
        <v/>
      </c>
      <c r="BM34" s="152" t="str">
        <f t="shared" si="5"/>
        <v/>
      </c>
      <c r="BN34" s="152" t="str">
        <f t="shared" si="5"/>
        <v/>
      </c>
      <c r="BO34" s="152" t="str">
        <f t="shared" si="5"/>
        <v/>
      </c>
      <c r="BP34" s="152" t="str">
        <f t="shared" si="5"/>
        <v/>
      </c>
      <c r="BQ34" s="152" t="str">
        <f t="shared" si="5"/>
        <v/>
      </c>
      <c r="BR34" s="152" t="str">
        <f t="shared" si="5"/>
        <v/>
      </c>
      <c r="BS34" s="152" t="str">
        <f t="shared" si="5"/>
        <v/>
      </c>
      <c r="BT34" s="152" t="str">
        <f t="shared" si="5"/>
        <v/>
      </c>
      <c r="BU34" s="152" t="str">
        <f t="shared" si="5"/>
        <v/>
      </c>
      <c r="BV34" s="152" t="str">
        <f t="shared" si="5"/>
        <v/>
      </c>
      <c r="BW34" s="152" t="str">
        <f t="shared" si="5"/>
        <v/>
      </c>
      <c r="BX34" s="152" t="str">
        <f t="shared" si="5"/>
        <v/>
      </c>
      <c r="BY34" s="152" t="str">
        <f t="shared" si="5"/>
        <v/>
      </c>
      <c r="BZ34" s="152" t="str">
        <f t="shared" si="5"/>
        <v/>
      </c>
      <c r="CA34" s="152" t="str">
        <f t="shared" si="5"/>
        <v/>
      </c>
      <c r="CB34" s="152" t="str">
        <f t="shared" si="5"/>
        <v/>
      </c>
      <c r="CC34" s="152" t="str">
        <f t="shared" si="5"/>
        <v/>
      </c>
      <c r="CD34" s="152" t="str">
        <f t="shared" si="5"/>
        <v/>
      </c>
      <c r="CE34" s="152" t="str">
        <f t="shared" si="5"/>
        <v/>
      </c>
      <c r="CF34" s="152" t="str">
        <f t="shared" si="5"/>
        <v/>
      </c>
      <c r="CG34" s="152" t="str">
        <f t="shared" si="5"/>
        <v/>
      </c>
      <c r="CH34" s="152" t="str">
        <f t="shared" si="5"/>
        <v/>
      </c>
      <c r="CJ34" s="204" t="str">
        <f>IF(CK34=FALSE,"",COUNTIFS($CK$33:CK34,"&lt;&gt;",$CK$33:CK34,"&lt;&gt;falsch"))</f>
        <v/>
      </c>
      <c r="CK34" s="205"/>
      <c r="CL34" s="205"/>
      <c r="CM34" s="206">
        <v>2</v>
      </c>
      <c r="CN34" s="207" t="str">
        <f t="shared" si="3"/>
        <v/>
      </c>
      <c r="CO34" s="207" t="str">
        <f t="shared" si="4"/>
        <v/>
      </c>
    </row>
    <row r="35" spans="1:93" ht="18" customHeight="1" x14ac:dyDescent="0.2">
      <c r="A35" s="314"/>
      <c r="B35" s="319"/>
      <c r="C35" s="320"/>
      <c r="D35" s="320"/>
      <c r="E35" s="320"/>
      <c r="F35" s="320"/>
      <c r="G35" s="320"/>
      <c r="H35" s="321"/>
      <c r="I35" s="260"/>
      <c r="J35" s="257"/>
      <c r="K35" s="220"/>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7"/>
      <c r="AM35" s="264"/>
      <c r="AN35" s="265"/>
      <c r="AO35" s="269"/>
      <c r="AP35" s="265"/>
      <c r="AQ35" s="273"/>
      <c r="AR35" s="274"/>
      <c r="AS35" s="279"/>
      <c r="AT35" s="280"/>
      <c r="AU35" s="358"/>
      <c r="AV35" s="355"/>
      <c r="AW35" s="387"/>
      <c r="AX35" s="183"/>
      <c r="AY35" s="184"/>
      <c r="AZ35" s="184"/>
      <c r="BA35" s="185"/>
      <c r="BB35" s="213"/>
      <c r="BC35" s="213"/>
      <c r="BE35" s="197" t="s">
        <v>161</v>
      </c>
      <c r="BF35" s="198">
        <f>IF($Y$14=0,0,IF(SUM(BG35:CH35)&gt;0,1,IF(AND(AX33&gt;0,$Y$14&gt;AX33),1,0)))</f>
        <v>0</v>
      </c>
      <c r="BG35" s="153" t="str">
        <f t="shared" ref="BG35:CH35" si="6">IF(BG33=0,"",IF(BG33&lt;$S$14,1,0))</f>
        <v/>
      </c>
      <c r="BH35" s="153" t="str">
        <f t="shared" si="6"/>
        <v/>
      </c>
      <c r="BI35" s="153" t="str">
        <f t="shared" si="6"/>
        <v/>
      </c>
      <c r="BJ35" s="153" t="str">
        <f t="shared" si="6"/>
        <v/>
      </c>
      <c r="BK35" s="153" t="str">
        <f t="shared" si="6"/>
        <v/>
      </c>
      <c r="BL35" s="153" t="str">
        <f t="shared" si="6"/>
        <v/>
      </c>
      <c r="BM35" s="153" t="str">
        <f t="shared" si="6"/>
        <v/>
      </c>
      <c r="BN35" s="153" t="str">
        <f t="shared" si="6"/>
        <v/>
      </c>
      <c r="BO35" s="153" t="str">
        <f t="shared" si="6"/>
        <v/>
      </c>
      <c r="BP35" s="153" t="str">
        <f t="shared" si="6"/>
        <v/>
      </c>
      <c r="BQ35" s="153" t="str">
        <f t="shared" si="6"/>
        <v/>
      </c>
      <c r="BR35" s="153" t="str">
        <f t="shared" si="6"/>
        <v/>
      </c>
      <c r="BS35" s="153" t="str">
        <f t="shared" si="6"/>
        <v/>
      </c>
      <c r="BT35" s="153" t="str">
        <f t="shared" si="6"/>
        <v/>
      </c>
      <c r="BU35" s="153" t="str">
        <f t="shared" si="6"/>
        <v/>
      </c>
      <c r="BV35" s="153" t="str">
        <f t="shared" si="6"/>
        <v/>
      </c>
      <c r="BW35" s="153" t="str">
        <f t="shared" si="6"/>
        <v/>
      </c>
      <c r="BX35" s="153" t="str">
        <f t="shared" si="6"/>
        <v/>
      </c>
      <c r="BY35" s="153" t="str">
        <f t="shared" si="6"/>
        <v/>
      </c>
      <c r="BZ35" s="153" t="str">
        <f t="shared" si="6"/>
        <v/>
      </c>
      <c r="CA35" s="153" t="str">
        <f t="shared" si="6"/>
        <v/>
      </c>
      <c r="CB35" s="153" t="str">
        <f t="shared" si="6"/>
        <v/>
      </c>
      <c r="CC35" s="153" t="str">
        <f t="shared" si="6"/>
        <v/>
      </c>
      <c r="CD35" s="153" t="str">
        <f t="shared" si="6"/>
        <v/>
      </c>
      <c r="CE35" s="153" t="str">
        <f t="shared" si="6"/>
        <v/>
      </c>
      <c r="CF35" s="153" t="str">
        <f t="shared" si="6"/>
        <v/>
      </c>
      <c r="CG35" s="153" t="str">
        <f t="shared" si="6"/>
        <v/>
      </c>
      <c r="CH35" s="153" t="str">
        <f t="shared" si="6"/>
        <v/>
      </c>
      <c r="CJ35" s="204"/>
      <c r="CK35" s="205"/>
      <c r="CL35" s="205"/>
      <c r="CM35" s="206">
        <v>3</v>
      </c>
      <c r="CN35" s="207" t="str">
        <f t="shared" si="3"/>
        <v/>
      </c>
      <c r="CO35" s="207" t="str">
        <f t="shared" si="4"/>
        <v/>
      </c>
    </row>
    <row r="36" spans="1:93" ht="18" customHeight="1" x14ac:dyDescent="0.2">
      <c r="A36" s="315"/>
      <c r="B36" s="322"/>
      <c r="C36" s="323"/>
      <c r="D36" s="323"/>
      <c r="E36" s="323"/>
      <c r="F36" s="323"/>
      <c r="G36" s="323"/>
      <c r="H36" s="324"/>
      <c r="I36" s="261"/>
      <c r="J36" s="258"/>
      <c r="K36" s="221"/>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8"/>
      <c r="AM36" s="266"/>
      <c r="AN36" s="267"/>
      <c r="AO36" s="270"/>
      <c r="AP36" s="267"/>
      <c r="AQ36" s="275"/>
      <c r="AR36" s="276"/>
      <c r="AS36" s="281"/>
      <c r="AT36" s="282"/>
      <c r="AU36" s="359"/>
      <c r="AV36" s="356"/>
      <c r="AW36" s="387"/>
      <c r="AX36" s="183"/>
      <c r="AY36" s="184"/>
      <c r="AZ36" s="184"/>
      <c r="BA36" s="185"/>
      <c r="BB36" s="213"/>
      <c r="BC36" s="213"/>
      <c r="CJ36" s="204" t="str">
        <f>IF(CK36=FALSE,"",COUNTIFS($CK$33:CK36,"&lt;&gt;",$CK$33:CK36,"&lt;&gt;falsch"))</f>
        <v/>
      </c>
      <c r="CK36" s="205"/>
      <c r="CL36" s="205"/>
      <c r="CM36" s="206">
        <v>4</v>
      </c>
      <c r="CN36" s="207" t="str">
        <f t="shared" si="3"/>
        <v/>
      </c>
      <c r="CO36" s="207" t="str">
        <f t="shared" si="4"/>
        <v/>
      </c>
    </row>
    <row r="37" spans="1:93" ht="18" customHeight="1" x14ac:dyDescent="0.2">
      <c r="A37" s="313">
        <v>2</v>
      </c>
      <c r="B37" s="316" t="str">
        <f>'Kopierhilfe TN-Daten'!D3</f>
        <v/>
      </c>
      <c r="C37" s="317"/>
      <c r="D37" s="317"/>
      <c r="E37" s="317"/>
      <c r="F37" s="317"/>
      <c r="G37" s="317"/>
      <c r="H37" s="318"/>
      <c r="I37" s="259"/>
      <c r="J37" s="256"/>
      <c r="K37" s="21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40"/>
      <c r="AM37" s="262" t="str">
        <f t="shared" ref="AM37" si="7">IF(OR($Y$14=0,SUM($K$25:$AL$25)=0),"",AX37)</f>
        <v/>
      </c>
      <c r="AN37" s="263"/>
      <c r="AO37" s="268" t="str">
        <f t="shared" ref="AO37" si="8">IF(OR($Y$14=0,SUM($K$25:$AL$25)=0),"",AY37)</f>
        <v/>
      </c>
      <c r="AP37" s="263"/>
      <c r="AQ37" s="271" t="str">
        <f>IF(AM37="","",IF(AM37=0,0,BA37))</f>
        <v/>
      </c>
      <c r="AR37" s="272"/>
      <c r="AS37" s="277" t="str">
        <f t="shared" ref="AS37" si="9">IF(AM37="","",IF(OR(BB37="ja",BC37="ja"),0,IF(AND($Y$14=0,SUMPRODUCT(($K$25:$AL$25=$AR$8)*(K37:AL37&lt;&gt;""))=0),"",IF(BA37&gt;=60%,AY37+AZ37,AY37))))</f>
        <v/>
      </c>
      <c r="AT37" s="278"/>
      <c r="AU37" s="357" t="str">
        <f>IF(B37="","",$AZ$28)</f>
        <v/>
      </c>
      <c r="AV37" s="354" t="str">
        <f>IF(B37="","",$AZ$29)</f>
        <v/>
      </c>
      <c r="AW37" s="387" t="str">
        <f>IF(AND(B37="",AX37&gt;0),"Bitte den Name der Schülerin/des Schülers in die »Kopierhilfe TN-Daten« eingeben!",IF(BB37="ja","Es fehlt die Angabe des Berufsfeldes!",IF(BC37="ja","Es fehlt die Art der BO!",IF(AND(BF38=1,BF39=0),"Bitte die maximale Anzahl an Geamtstunden bzw. Stunden pro Tag beachten!",IF(AND(BF38=0,BF39=1),"Bitte erfassen Sie alle Stunden mit dem entsprechenden Kennzeichen »a«, »e« oder »u«! (Es fehlen Kursstunden!)",IF(AND(BF38=1,BF39=1),"Bitte die maximale Anzahl an Stunden pro Tag beachten!",""))))))</f>
        <v/>
      </c>
      <c r="AX37" s="183">
        <f>SUMPRODUCT(($K$25:$AL$25=$AR$8)*(K37:AL37&lt;&gt;"")*(K40:AL40))</f>
        <v>0</v>
      </c>
      <c r="AY37" s="184">
        <f>SUMPRODUCT(($K$25:$AL$25=$AR$8)*(K37:AL37="a")*(K40:AL40))</f>
        <v>0</v>
      </c>
      <c r="AZ37" s="184">
        <f>SUMPRODUCT(($K$25:$AL$25=$AR$8)*(K37:AL37="e")*(K40:AL40))</f>
        <v>0</v>
      </c>
      <c r="BA37" s="185">
        <f>IF(AX37=0,0,ROUND(AY37/AX37,4))</f>
        <v>0</v>
      </c>
      <c r="BB37" s="216" t="str">
        <f t="shared" ref="BB37" si="10">IF(SUMPRODUCT((K37:AL37="a")*(K38:AL38="")*($K$25:$AL$25&lt;&gt;0))&gt;0,"ja",
IF(SUMPRODUCT((K37:AL37="e")*(K38:AL38="")*($K$25:$AL$25&lt;&gt;0))&gt;0,"ja","nein"))</f>
        <v>nein</v>
      </c>
      <c r="BC37" s="216" t="str">
        <f t="shared" ref="BC37" si="11">IF(SUMPRODUCT((K37:AL37="a")*(K39:AL39="")*($K$25:$AL$25&lt;&gt;0))&gt;0,"ja",
IF(SUMPRODUCT((K37:AL37="e")*(K39:AL39="")*($K$25:$AL$25&lt;&gt;0))&gt;0,"ja","nein"))</f>
        <v>nein</v>
      </c>
      <c r="BF37" s="194"/>
      <c r="BG37" s="151">
        <f t="shared" ref="BG37:CH37" si="12">IF(OR(BG$26="",BG$26="Datum eintragen!"),0,SUMPRODUCT(($K37:$AL37&lt;&gt;"")*($K40:$AL40)*($K$26:$AL$32=BG$26)))</f>
        <v>0</v>
      </c>
      <c r="BH37" s="151">
        <f t="shared" si="12"/>
        <v>0</v>
      </c>
      <c r="BI37" s="151">
        <f t="shared" si="12"/>
        <v>0</v>
      </c>
      <c r="BJ37" s="151">
        <f t="shared" si="12"/>
        <v>0</v>
      </c>
      <c r="BK37" s="151">
        <f t="shared" si="12"/>
        <v>0</v>
      </c>
      <c r="BL37" s="151">
        <f t="shared" si="12"/>
        <v>0</v>
      </c>
      <c r="BM37" s="151">
        <f t="shared" si="12"/>
        <v>0</v>
      </c>
      <c r="BN37" s="151">
        <f t="shared" si="12"/>
        <v>0</v>
      </c>
      <c r="BO37" s="151">
        <f t="shared" si="12"/>
        <v>0</v>
      </c>
      <c r="BP37" s="151">
        <f t="shared" si="12"/>
        <v>0</v>
      </c>
      <c r="BQ37" s="151">
        <f t="shared" si="12"/>
        <v>0</v>
      </c>
      <c r="BR37" s="151">
        <f t="shared" si="12"/>
        <v>0</v>
      </c>
      <c r="BS37" s="151">
        <f t="shared" si="12"/>
        <v>0</v>
      </c>
      <c r="BT37" s="151">
        <f t="shared" si="12"/>
        <v>0</v>
      </c>
      <c r="BU37" s="151">
        <f t="shared" si="12"/>
        <v>0</v>
      </c>
      <c r="BV37" s="151">
        <f t="shared" si="12"/>
        <v>0</v>
      </c>
      <c r="BW37" s="151">
        <f t="shared" si="12"/>
        <v>0</v>
      </c>
      <c r="BX37" s="151">
        <f t="shared" si="12"/>
        <v>0</v>
      </c>
      <c r="BY37" s="151">
        <f t="shared" si="12"/>
        <v>0</v>
      </c>
      <c r="BZ37" s="151">
        <f t="shared" si="12"/>
        <v>0</v>
      </c>
      <c r="CA37" s="151">
        <f t="shared" si="12"/>
        <v>0</v>
      </c>
      <c r="CB37" s="151">
        <f t="shared" si="12"/>
        <v>0</v>
      </c>
      <c r="CC37" s="151">
        <f t="shared" si="12"/>
        <v>0</v>
      </c>
      <c r="CD37" s="151">
        <f t="shared" si="12"/>
        <v>0</v>
      </c>
      <c r="CE37" s="151">
        <f t="shared" si="12"/>
        <v>0</v>
      </c>
      <c r="CF37" s="151">
        <f t="shared" si="12"/>
        <v>0</v>
      </c>
      <c r="CG37" s="151">
        <f t="shared" si="12"/>
        <v>0</v>
      </c>
      <c r="CH37" s="151">
        <f t="shared" si="12"/>
        <v>0</v>
      </c>
      <c r="CJ37" s="204" t="str">
        <f>IF(CK37=FALSE,"",COUNTIFS($CK$33:CK37,"&lt;&gt;",$CK$33:CK37,"&lt;&gt;falsch"))</f>
        <v/>
      </c>
      <c r="CK37" s="205" t="b">
        <f t="shared" ref="CK37" si="13">IF(AS37="",FALSE,IF(AS37&gt;0,B37,FALSE))</f>
        <v>0</v>
      </c>
      <c r="CL37" s="205" t="str">
        <f>IF(AND($S$8="2.2.2 Berufsorientierung MINT",B37&lt;&gt;""),"TN MINT",IF(AND($S$8="2.2.1 Berufsorientierung Ausbildung",I37&lt;&gt;"",J37="",B37&lt;&gt;""),"TN mit Förderbedarf",IF(AND($S$8="2.2.1 Berufsorientierung Ausbildung",I37="",J37&lt;&gt;"",B37&lt;&gt;""),"TN ohne Förderbedarf","")))</f>
        <v/>
      </c>
      <c r="CM37" s="206">
        <v>5</v>
      </c>
      <c r="CN37" s="207" t="str">
        <f t="shared" si="3"/>
        <v/>
      </c>
      <c r="CO37" s="207" t="str">
        <f t="shared" si="4"/>
        <v/>
      </c>
    </row>
    <row r="38" spans="1:93" ht="18" customHeight="1" x14ac:dyDescent="0.2">
      <c r="A38" s="314"/>
      <c r="B38" s="319"/>
      <c r="C38" s="320"/>
      <c r="D38" s="320"/>
      <c r="E38" s="320"/>
      <c r="F38" s="320"/>
      <c r="G38" s="320"/>
      <c r="H38" s="321"/>
      <c r="I38" s="260"/>
      <c r="J38" s="257"/>
      <c r="K38" s="220"/>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7"/>
      <c r="AM38" s="264"/>
      <c r="AN38" s="265"/>
      <c r="AO38" s="269"/>
      <c r="AP38" s="265"/>
      <c r="AQ38" s="273"/>
      <c r="AR38" s="274"/>
      <c r="AS38" s="279"/>
      <c r="AT38" s="280"/>
      <c r="AU38" s="358"/>
      <c r="AV38" s="355"/>
      <c r="AW38" s="387"/>
      <c r="AX38" s="183"/>
      <c r="AY38" s="184"/>
      <c r="AZ38" s="184"/>
      <c r="BA38" s="185"/>
      <c r="BB38" s="213"/>
      <c r="BC38" s="213"/>
      <c r="BF38" s="196">
        <f t="shared" ref="BF38" si="14">IF($Y$14=0,0,IF(SUM(BG38:CH38)&gt;0,1,IF(AND(AX37&gt;0,$Y$14&lt;AX37),1,0)))</f>
        <v>0</v>
      </c>
      <c r="BG38" s="152" t="str">
        <f t="shared" ref="BG38:BV38" si="15">IF(BG37=0,"",IF(BG37&gt;$S$14,1,0))</f>
        <v/>
      </c>
      <c r="BH38" s="152" t="str">
        <f t="shared" si="15"/>
        <v/>
      </c>
      <c r="BI38" s="152" t="str">
        <f t="shared" si="15"/>
        <v/>
      </c>
      <c r="BJ38" s="152" t="str">
        <f t="shared" si="15"/>
        <v/>
      </c>
      <c r="BK38" s="152" t="str">
        <f t="shared" si="15"/>
        <v/>
      </c>
      <c r="BL38" s="152" t="str">
        <f t="shared" si="15"/>
        <v/>
      </c>
      <c r="BM38" s="152" t="str">
        <f t="shared" si="15"/>
        <v/>
      </c>
      <c r="BN38" s="152" t="str">
        <f t="shared" si="15"/>
        <v/>
      </c>
      <c r="BO38" s="152" t="str">
        <f t="shared" si="15"/>
        <v/>
      </c>
      <c r="BP38" s="152" t="str">
        <f t="shared" si="15"/>
        <v/>
      </c>
      <c r="BQ38" s="152" t="str">
        <f t="shared" si="15"/>
        <v/>
      </c>
      <c r="BR38" s="152" t="str">
        <f t="shared" si="15"/>
        <v/>
      </c>
      <c r="BS38" s="152" t="str">
        <f t="shared" si="15"/>
        <v/>
      </c>
      <c r="BT38" s="152" t="str">
        <f t="shared" si="15"/>
        <v/>
      </c>
      <c r="BU38" s="152" t="str">
        <f t="shared" si="15"/>
        <v/>
      </c>
      <c r="BV38" s="152" t="str">
        <f t="shared" si="15"/>
        <v/>
      </c>
      <c r="BW38" s="152" t="str">
        <f t="shared" ref="BW38:CH38" si="16">IF(BW37=0,"",IF(BW37&gt;$S$14,1,0))</f>
        <v/>
      </c>
      <c r="BX38" s="152" t="str">
        <f t="shared" si="16"/>
        <v/>
      </c>
      <c r="BY38" s="152" t="str">
        <f t="shared" si="16"/>
        <v/>
      </c>
      <c r="BZ38" s="152" t="str">
        <f t="shared" si="16"/>
        <v/>
      </c>
      <c r="CA38" s="152" t="str">
        <f t="shared" si="16"/>
        <v/>
      </c>
      <c r="CB38" s="152" t="str">
        <f t="shared" si="16"/>
        <v/>
      </c>
      <c r="CC38" s="152" t="str">
        <f t="shared" si="16"/>
        <v/>
      </c>
      <c r="CD38" s="152" t="str">
        <f t="shared" si="16"/>
        <v/>
      </c>
      <c r="CE38" s="152" t="str">
        <f t="shared" si="16"/>
        <v/>
      </c>
      <c r="CF38" s="152" t="str">
        <f t="shared" si="16"/>
        <v/>
      </c>
      <c r="CG38" s="152" t="str">
        <f t="shared" si="16"/>
        <v/>
      </c>
      <c r="CH38" s="152" t="str">
        <f t="shared" si="16"/>
        <v/>
      </c>
      <c r="CJ38" s="204" t="str">
        <f>IF(CK38=FALSE,"",COUNTIFS($CK$33:CK38,"&lt;&gt;",$CK$33:CK38,"&lt;&gt;falsch"))</f>
        <v/>
      </c>
      <c r="CK38" s="205"/>
      <c r="CL38" s="205"/>
      <c r="CM38" s="206">
        <v>6</v>
      </c>
      <c r="CN38" s="207" t="str">
        <f t="shared" si="3"/>
        <v/>
      </c>
      <c r="CO38" s="207" t="str">
        <f t="shared" si="4"/>
        <v/>
      </c>
    </row>
    <row r="39" spans="1:93" ht="18" customHeight="1" x14ac:dyDescent="0.2">
      <c r="A39" s="314"/>
      <c r="B39" s="319"/>
      <c r="C39" s="320"/>
      <c r="D39" s="320"/>
      <c r="E39" s="320"/>
      <c r="F39" s="320"/>
      <c r="G39" s="320"/>
      <c r="H39" s="321"/>
      <c r="I39" s="260"/>
      <c r="J39" s="257"/>
      <c r="K39" s="220"/>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7"/>
      <c r="AM39" s="264"/>
      <c r="AN39" s="265"/>
      <c r="AO39" s="269"/>
      <c r="AP39" s="265"/>
      <c r="AQ39" s="273"/>
      <c r="AR39" s="274"/>
      <c r="AS39" s="279"/>
      <c r="AT39" s="280"/>
      <c r="AU39" s="358"/>
      <c r="AV39" s="355"/>
      <c r="AW39" s="387"/>
      <c r="AX39" s="183"/>
      <c r="AY39" s="184"/>
      <c r="AZ39" s="184"/>
      <c r="BA39" s="185"/>
      <c r="BB39" s="213"/>
      <c r="BC39" s="213"/>
      <c r="BF39" s="198">
        <f>IF($Y$14=0,0,IF(SUM(BG39:CH39)&gt;0,1,IF(AND(AX37&gt;0,$Y$14&gt;AX37),1,0)))</f>
        <v>0</v>
      </c>
      <c r="BG39" s="153" t="str">
        <f t="shared" ref="BG39:CH39" si="17">IF(BG37=0,"",IF(BG37&lt;$S$14,1,0))</f>
        <v/>
      </c>
      <c r="BH39" s="153" t="str">
        <f t="shared" si="17"/>
        <v/>
      </c>
      <c r="BI39" s="153" t="str">
        <f t="shared" si="17"/>
        <v/>
      </c>
      <c r="BJ39" s="153" t="str">
        <f t="shared" si="17"/>
        <v/>
      </c>
      <c r="BK39" s="153" t="str">
        <f t="shared" si="17"/>
        <v/>
      </c>
      <c r="BL39" s="153" t="str">
        <f t="shared" si="17"/>
        <v/>
      </c>
      <c r="BM39" s="153" t="str">
        <f t="shared" si="17"/>
        <v/>
      </c>
      <c r="BN39" s="153" t="str">
        <f t="shared" si="17"/>
        <v/>
      </c>
      <c r="BO39" s="153" t="str">
        <f t="shared" si="17"/>
        <v/>
      </c>
      <c r="BP39" s="153" t="str">
        <f t="shared" si="17"/>
        <v/>
      </c>
      <c r="BQ39" s="153" t="str">
        <f t="shared" si="17"/>
        <v/>
      </c>
      <c r="BR39" s="153" t="str">
        <f t="shared" si="17"/>
        <v/>
      </c>
      <c r="BS39" s="153" t="str">
        <f t="shared" si="17"/>
        <v/>
      </c>
      <c r="BT39" s="153" t="str">
        <f t="shared" si="17"/>
        <v/>
      </c>
      <c r="BU39" s="153" t="str">
        <f t="shared" si="17"/>
        <v/>
      </c>
      <c r="BV39" s="153" t="str">
        <f t="shared" si="17"/>
        <v/>
      </c>
      <c r="BW39" s="153" t="str">
        <f t="shared" si="17"/>
        <v/>
      </c>
      <c r="BX39" s="153" t="str">
        <f t="shared" si="17"/>
        <v/>
      </c>
      <c r="BY39" s="153" t="str">
        <f t="shared" si="17"/>
        <v/>
      </c>
      <c r="BZ39" s="153" t="str">
        <f t="shared" si="17"/>
        <v/>
      </c>
      <c r="CA39" s="153" t="str">
        <f t="shared" si="17"/>
        <v/>
      </c>
      <c r="CB39" s="153" t="str">
        <f t="shared" si="17"/>
        <v/>
      </c>
      <c r="CC39" s="153" t="str">
        <f t="shared" si="17"/>
        <v/>
      </c>
      <c r="CD39" s="153" t="str">
        <f t="shared" si="17"/>
        <v/>
      </c>
      <c r="CE39" s="153" t="str">
        <f t="shared" si="17"/>
        <v/>
      </c>
      <c r="CF39" s="153" t="str">
        <f t="shared" si="17"/>
        <v/>
      </c>
      <c r="CG39" s="153" t="str">
        <f t="shared" si="17"/>
        <v/>
      </c>
      <c r="CH39" s="153" t="str">
        <f t="shared" si="17"/>
        <v/>
      </c>
      <c r="CJ39" s="204"/>
      <c r="CK39" s="205"/>
      <c r="CL39" s="205"/>
      <c r="CM39" s="206">
        <v>7</v>
      </c>
      <c r="CN39" s="207" t="str">
        <f t="shared" si="3"/>
        <v/>
      </c>
      <c r="CO39" s="207" t="str">
        <f t="shared" si="4"/>
        <v/>
      </c>
    </row>
    <row r="40" spans="1:93" ht="18" customHeight="1" x14ac:dyDescent="0.2">
      <c r="A40" s="315"/>
      <c r="B40" s="322"/>
      <c r="C40" s="323"/>
      <c r="D40" s="323"/>
      <c r="E40" s="323"/>
      <c r="F40" s="323"/>
      <c r="G40" s="323"/>
      <c r="H40" s="324"/>
      <c r="I40" s="261"/>
      <c r="J40" s="258"/>
      <c r="K40" s="221"/>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8"/>
      <c r="AM40" s="266"/>
      <c r="AN40" s="267"/>
      <c r="AO40" s="270"/>
      <c r="AP40" s="267"/>
      <c r="AQ40" s="275"/>
      <c r="AR40" s="276"/>
      <c r="AS40" s="281"/>
      <c r="AT40" s="282"/>
      <c r="AU40" s="359"/>
      <c r="AV40" s="356"/>
      <c r="AW40" s="387"/>
      <c r="AX40" s="183"/>
      <c r="AY40" s="184"/>
      <c r="AZ40" s="184"/>
      <c r="BA40" s="185"/>
      <c r="BB40" s="213"/>
      <c r="BC40" s="213"/>
      <c r="CJ40" s="204" t="str">
        <f>IF(CK40=FALSE,"",COUNTIFS($CK$33:CK40,"&lt;&gt;",$CK$33:CK40,"&lt;&gt;falsch"))</f>
        <v/>
      </c>
      <c r="CK40" s="205"/>
      <c r="CL40" s="205"/>
      <c r="CM40" s="206">
        <v>8</v>
      </c>
      <c r="CN40" s="207" t="str">
        <f t="shared" si="3"/>
        <v/>
      </c>
      <c r="CO40" s="207" t="str">
        <f t="shared" si="4"/>
        <v/>
      </c>
    </row>
    <row r="41" spans="1:93" ht="18" customHeight="1" x14ac:dyDescent="0.2">
      <c r="A41" s="313">
        <v>3</v>
      </c>
      <c r="B41" s="316" t="str">
        <f>'Kopierhilfe TN-Daten'!D4</f>
        <v/>
      </c>
      <c r="C41" s="317"/>
      <c r="D41" s="317"/>
      <c r="E41" s="317"/>
      <c r="F41" s="317"/>
      <c r="G41" s="317"/>
      <c r="H41" s="318"/>
      <c r="I41" s="259"/>
      <c r="J41" s="256"/>
      <c r="K41" s="21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40"/>
      <c r="AM41" s="262" t="str">
        <f t="shared" ref="AM41" si="18">IF(OR($Y$14=0,SUM($K$25:$AL$25)=0),"",AX41)</f>
        <v/>
      </c>
      <c r="AN41" s="263"/>
      <c r="AO41" s="268" t="str">
        <f t="shared" ref="AO41" si="19">IF(OR($Y$14=0,SUM($K$25:$AL$25)=0),"",AY41)</f>
        <v/>
      </c>
      <c r="AP41" s="263"/>
      <c r="AQ41" s="271" t="str">
        <f>IF(AM41="","",IF(AM41=0,0,BA41))</f>
        <v/>
      </c>
      <c r="AR41" s="272"/>
      <c r="AS41" s="277" t="str">
        <f t="shared" ref="AS41" si="20">IF(AM41="","",IF(OR(BB41="ja",BC41="ja"),0,IF(AND($Y$14=0,SUMPRODUCT(($K$25:$AL$25=$AR$8)*(K41:AL41&lt;&gt;""))=0),"",IF(BA41&gt;=60%,AY41+AZ41,AY41))))</f>
        <v/>
      </c>
      <c r="AT41" s="278"/>
      <c r="AU41" s="357" t="str">
        <f>IF(B41="","",$AZ$28)</f>
        <v/>
      </c>
      <c r="AV41" s="354" t="str">
        <f>IF(B41="","",$AZ$29)</f>
        <v/>
      </c>
      <c r="AW41" s="387" t="str">
        <f>IF(AND(B41="",AX41&gt;0),"Bitte den Name der Schülerin/des Schülers in die »Kopierhilfe TN-Daten« eingeben!",IF(BB41="ja","Es fehlt die Angabe des Berufsfeldes!",IF(BC41="ja","Es fehlt die Art der BO!",IF(AND(BF42=1,BF43=0),"Bitte die maximale Anzahl an Geamtstunden bzw. Stunden pro Tag beachten!",IF(AND(BF42=0,BF43=1),"Bitte erfassen Sie alle Stunden mit dem entsprechenden Kennzeichen »a«, »e« oder »u«! (Es fehlen Kursstunden!)",IF(AND(BF42=1,BF43=1),"Bitte die maximale Anzahl an Stunden pro Tag beachten!",""))))))</f>
        <v/>
      </c>
      <c r="AX41" s="183">
        <f>SUMPRODUCT(($K$25:$AL$25=$AR$8)*(K41:AL41&lt;&gt;"")*(K44:AL44))</f>
        <v>0</v>
      </c>
      <c r="AY41" s="184">
        <f>SUMPRODUCT(($K$25:$AL$25=$AR$8)*(K41:AL41="a")*(K44:AL44))</f>
        <v>0</v>
      </c>
      <c r="AZ41" s="184">
        <f>SUMPRODUCT(($K$25:$AL$25=$AR$8)*(K41:AL41="e")*(K44:AL44))</f>
        <v>0</v>
      </c>
      <c r="BA41" s="185">
        <f>IF(AX41=0,0,ROUND(AY41/AX41,4))</f>
        <v>0</v>
      </c>
      <c r="BB41" s="216" t="str">
        <f t="shared" ref="BB41" si="21">IF(SUMPRODUCT((K41:AL41="a")*(K42:AL42="")*($K$25:$AL$25&lt;&gt;0))&gt;0,"ja",
IF(SUMPRODUCT((K41:AL41="e")*(K42:AL42="")*($K$25:$AL$25&lt;&gt;0))&gt;0,"ja","nein"))</f>
        <v>nein</v>
      </c>
      <c r="BC41" s="216" t="str">
        <f t="shared" ref="BC41" si="22">IF(SUMPRODUCT((K41:AL41="a")*(K43:AL43="")*($K$25:$AL$25&lt;&gt;0))&gt;0,"ja",
IF(SUMPRODUCT((K41:AL41="e")*(K43:AL43="")*($K$25:$AL$25&lt;&gt;0))&gt;0,"ja","nein"))</f>
        <v>nein</v>
      </c>
      <c r="BF41" s="194"/>
      <c r="BG41" s="151">
        <f t="shared" ref="BG41:CH41" si="23">IF(OR(BG$26="",BG$26="Datum eintragen!"),0,SUMPRODUCT(($K41:$AL41&lt;&gt;"")*($K44:$AL44)*($K$26:$AL$32=BG$26)))</f>
        <v>0</v>
      </c>
      <c r="BH41" s="151">
        <f t="shared" si="23"/>
        <v>0</v>
      </c>
      <c r="BI41" s="151">
        <f t="shared" si="23"/>
        <v>0</v>
      </c>
      <c r="BJ41" s="151">
        <f t="shared" si="23"/>
        <v>0</v>
      </c>
      <c r="BK41" s="151">
        <f t="shared" si="23"/>
        <v>0</v>
      </c>
      <c r="BL41" s="151">
        <f t="shared" si="23"/>
        <v>0</v>
      </c>
      <c r="BM41" s="151">
        <f t="shared" si="23"/>
        <v>0</v>
      </c>
      <c r="BN41" s="151">
        <f t="shared" si="23"/>
        <v>0</v>
      </c>
      <c r="BO41" s="151">
        <f t="shared" si="23"/>
        <v>0</v>
      </c>
      <c r="BP41" s="151">
        <f t="shared" si="23"/>
        <v>0</v>
      </c>
      <c r="BQ41" s="151">
        <f t="shared" si="23"/>
        <v>0</v>
      </c>
      <c r="BR41" s="151">
        <f t="shared" si="23"/>
        <v>0</v>
      </c>
      <c r="BS41" s="151">
        <f t="shared" si="23"/>
        <v>0</v>
      </c>
      <c r="BT41" s="151">
        <f t="shared" si="23"/>
        <v>0</v>
      </c>
      <c r="BU41" s="151">
        <f t="shared" si="23"/>
        <v>0</v>
      </c>
      <c r="BV41" s="151">
        <f t="shared" si="23"/>
        <v>0</v>
      </c>
      <c r="BW41" s="151">
        <f t="shared" si="23"/>
        <v>0</v>
      </c>
      <c r="BX41" s="151">
        <f t="shared" si="23"/>
        <v>0</v>
      </c>
      <c r="BY41" s="151">
        <f t="shared" si="23"/>
        <v>0</v>
      </c>
      <c r="BZ41" s="151">
        <f t="shared" si="23"/>
        <v>0</v>
      </c>
      <c r="CA41" s="151">
        <f t="shared" si="23"/>
        <v>0</v>
      </c>
      <c r="CB41" s="151">
        <f t="shared" si="23"/>
        <v>0</v>
      </c>
      <c r="CC41" s="151">
        <f t="shared" si="23"/>
        <v>0</v>
      </c>
      <c r="CD41" s="151">
        <f t="shared" si="23"/>
        <v>0</v>
      </c>
      <c r="CE41" s="151">
        <f t="shared" si="23"/>
        <v>0</v>
      </c>
      <c r="CF41" s="151">
        <f t="shared" si="23"/>
        <v>0</v>
      </c>
      <c r="CG41" s="151">
        <f t="shared" si="23"/>
        <v>0</v>
      </c>
      <c r="CH41" s="151">
        <f t="shared" si="23"/>
        <v>0</v>
      </c>
      <c r="CJ41" s="204" t="str">
        <f>IF(CK41=FALSE,"",COUNTIFS($CK$33:CK41,"&lt;&gt;",$CK$33:CK41,"&lt;&gt;falsch"))</f>
        <v/>
      </c>
      <c r="CK41" s="205" t="b">
        <f t="shared" ref="CK41" si="24">IF(AS41="",FALSE,IF(AS41&gt;0,B41,FALSE))</f>
        <v>0</v>
      </c>
      <c r="CL41" s="205" t="str">
        <f>IF(AND($S$8="2.2.2 Berufsorientierung MINT",B41&lt;&gt;""),"TN MINT",IF(AND($S$8="2.2.1 Berufsorientierung Ausbildung",I41&lt;&gt;"",J41="",B41&lt;&gt;""),"TN mit Förderbedarf",IF(AND($S$8="2.2.1 Berufsorientierung Ausbildung",I41="",J41&lt;&gt;"",B41&lt;&gt;""),"TN ohne Förderbedarf","")))</f>
        <v/>
      </c>
      <c r="CM41" s="206">
        <v>9</v>
      </c>
      <c r="CN41" s="207" t="str">
        <f t="shared" si="3"/>
        <v/>
      </c>
      <c r="CO41" s="207" t="str">
        <f t="shared" si="4"/>
        <v/>
      </c>
    </row>
    <row r="42" spans="1:93" ht="18" customHeight="1" x14ac:dyDescent="0.2">
      <c r="A42" s="314"/>
      <c r="B42" s="319"/>
      <c r="C42" s="320"/>
      <c r="D42" s="320"/>
      <c r="E42" s="320"/>
      <c r="F42" s="320"/>
      <c r="G42" s="320"/>
      <c r="H42" s="321"/>
      <c r="I42" s="260"/>
      <c r="J42" s="257"/>
      <c r="K42" s="220"/>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7"/>
      <c r="AM42" s="264"/>
      <c r="AN42" s="265"/>
      <c r="AO42" s="269"/>
      <c r="AP42" s="265"/>
      <c r="AQ42" s="273"/>
      <c r="AR42" s="274"/>
      <c r="AS42" s="279"/>
      <c r="AT42" s="280"/>
      <c r="AU42" s="358"/>
      <c r="AV42" s="355"/>
      <c r="AW42" s="387"/>
      <c r="AX42" s="183"/>
      <c r="AY42" s="184"/>
      <c r="AZ42" s="184"/>
      <c r="BA42" s="185"/>
      <c r="BB42" s="213"/>
      <c r="BC42" s="213"/>
      <c r="BF42" s="196">
        <f t="shared" ref="BF42" si="25">IF($Y$14=0,0,IF(SUM(BG42:CH42)&gt;0,1,IF(AND(AX41&gt;0,$Y$14&lt;AX41),1,0)))</f>
        <v>0</v>
      </c>
      <c r="BG42" s="152" t="str">
        <f t="shared" ref="BG42:BV42" si="26">IF(BG41=0,"",IF(BG41&gt;$S$14,1,0))</f>
        <v/>
      </c>
      <c r="BH42" s="152" t="str">
        <f t="shared" si="26"/>
        <v/>
      </c>
      <c r="BI42" s="152" t="str">
        <f t="shared" si="26"/>
        <v/>
      </c>
      <c r="BJ42" s="152" t="str">
        <f t="shared" si="26"/>
        <v/>
      </c>
      <c r="BK42" s="152" t="str">
        <f t="shared" si="26"/>
        <v/>
      </c>
      <c r="BL42" s="152" t="str">
        <f t="shared" si="26"/>
        <v/>
      </c>
      <c r="BM42" s="152" t="str">
        <f t="shared" si="26"/>
        <v/>
      </c>
      <c r="BN42" s="152" t="str">
        <f t="shared" si="26"/>
        <v/>
      </c>
      <c r="BO42" s="152" t="str">
        <f t="shared" si="26"/>
        <v/>
      </c>
      <c r="BP42" s="152" t="str">
        <f t="shared" si="26"/>
        <v/>
      </c>
      <c r="BQ42" s="152" t="str">
        <f t="shared" si="26"/>
        <v/>
      </c>
      <c r="BR42" s="152" t="str">
        <f t="shared" si="26"/>
        <v/>
      </c>
      <c r="BS42" s="152" t="str">
        <f t="shared" si="26"/>
        <v/>
      </c>
      <c r="BT42" s="152" t="str">
        <f t="shared" si="26"/>
        <v/>
      </c>
      <c r="BU42" s="152" t="str">
        <f t="shared" si="26"/>
        <v/>
      </c>
      <c r="BV42" s="152" t="str">
        <f t="shared" si="26"/>
        <v/>
      </c>
      <c r="BW42" s="152" t="str">
        <f t="shared" ref="BW42:CH42" si="27">IF(BW41=0,"",IF(BW41&gt;$S$14,1,0))</f>
        <v/>
      </c>
      <c r="BX42" s="152" t="str">
        <f t="shared" si="27"/>
        <v/>
      </c>
      <c r="BY42" s="152" t="str">
        <f t="shared" si="27"/>
        <v/>
      </c>
      <c r="BZ42" s="152" t="str">
        <f t="shared" si="27"/>
        <v/>
      </c>
      <c r="CA42" s="152" t="str">
        <f t="shared" si="27"/>
        <v/>
      </c>
      <c r="CB42" s="152" t="str">
        <f t="shared" si="27"/>
        <v/>
      </c>
      <c r="CC42" s="152" t="str">
        <f t="shared" si="27"/>
        <v/>
      </c>
      <c r="CD42" s="152" t="str">
        <f t="shared" si="27"/>
        <v/>
      </c>
      <c r="CE42" s="152" t="str">
        <f t="shared" si="27"/>
        <v/>
      </c>
      <c r="CF42" s="152" t="str">
        <f t="shared" si="27"/>
        <v/>
      </c>
      <c r="CG42" s="152" t="str">
        <f t="shared" si="27"/>
        <v/>
      </c>
      <c r="CH42" s="152" t="str">
        <f t="shared" si="27"/>
        <v/>
      </c>
      <c r="CJ42" s="204" t="str">
        <f>IF(CK42=FALSE,"",COUNTIFS($CK$33:CK42,"&lt;&gt;",$CK$33:CK42,"&lt;&gt;falsch"))</f>
        <v/>
      </c>
      <c r="CK42" s="205"/>
      <c r="CL42" s="205"/>
      <c r="CM42" s="206">
        <v>10</v>
      </c>
      <c r="CN42" s="207" t="str">
        <f t="shared" si="3"/>
        <v/>
      </c>
      <c r="CO42" s="207" t="str">
        <f t="shared" si="4"/>
        <v/>
      </c>
    </row>
    <row r="43" spans="1:93" ht="18" customHeight="1" x14ac:dyDescent="0.2">
      <c r="A43" s="314"/>
      <c r="B43" s="319"/>
      <c r="C43" s="320"/>
      <c r="D43" s="320"/>
      <c r="E43" s="320"/>
      <c r="F43" s="320"/>
      <c r="G43" s="320"/>
      <c r="H43" s="321"/>
      <c r="I43" s="260"/>
      <c r="J43" s="257"/>
      <c r="K43" s="220"/>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7"/>
      <c r="AM43" s="264"/>
      <c r="AN43" s="265"/>
      <c r="AO43" s="269"/>
      <c r="AP43" s="265"/>
      <c r="AQ43" s="273"/>
      <c r="AR43" s="274"/>
      <c r="AS43" s="279"/>
      <c r="AT43" s="280"/>
      <c r="AU43" s="358"/>
      <c r="AV43" s="355"/>
      <c r="AW43" s="387"/>
      <c r="AX43" s="183"/>
      <c r="AY43" s="184"/>
      <c r="AZ43" s="184"/>
      <c r="BA43" s="185"/>
      <c r="BB43" s="213"/>
      <c r="BC43" s="213"/>
      <c r="BF43" s="198">
        <f>IF($Y$14=0,0,IF(SUM(BG43:CH43)&gt;0,1,IF(AND(AX41&gt;0,$Y$14&gt;AX41),1,0)))</f>
        <v>0</v>
      </c>
      <c r="BG43" s="153" t="str">
        <f t="shared" ref="BG43:CH43" si="28">IF(BG41=0,"",IF(BG41&lt;$S$14,1,0))</f>
        <v/>
      </c>
      <c r="BH43" s="153" t="str">
        <f t="shared" si="28"/>
        <v/>
      </c>
      <c r="BI43" s="153" t="str">
        <f t="shared" si="28"/>
        <v/>
      </c>
      <c r="BJ43" s="153" t="str">
        <f t="shared" si="28"/>
        <v/>
      </c>
      <c r="BK43" s="153" t="str">
        <f t="shared" si="28"/>
        <v/>
      </c>
      <c r="BL43" s="153" t="str">
        <f t="shared" si="28"/>
        <v/>
      </c>
      <c r="BM43" s="153" t="str">
        <f t="shared" si="28"/>
        <v/>
      </c>
      <c r="BN43" s="153" t="str">
        <f t="shared" si="28"/>
        <v/>
      </c>
      <c r="BO43" s="153" t="str">
        <f t="shared" si="28"/>
        <v/>
      </c>
      <c r="BP43" s="153" t="str">
        <f t="shared" si="28"/>
        <v/>
      </c>
      <c r="BQ43" s="153" t="str">
        <f t="shared" si="28"/>
        <v/>
      </c>
      <c r="BR43" s="153" t="str">
        <f t="shared" si="28"/>
        <v/>
      </c>
      <c r="BS43" s="153" t="str">
        <f t="shared" si="28"/>
        <v/>
      </c>
      <c r="BT43" s="153" t="str">
        <f t="shared" si="28"/>
        <v/>
      </c>
      <c r="BU43" s="153" t="str">
        <f t="shared" si="28"/>
        <v/>
      </c>
      <c r="BV43" s="153" t="str">
        <f t="shared" si="28"/>
        <v/>
      </c>
      <c r="BW43" s="153" t="str">
        <f t="shared" si="28"/>
        <v/>
      </c>
      <c r="BX43" s="153" t="str">
        <f t="shared" si="28"/>
        <v/>
      </c>
      <c r="BY43" s="153" t="str">
        <f t="shared" si="28"/>
        <v/>
      </c>
      <c r="BZ43" s="153" t="str">
        <f t="shared" si="28"/>
        <v/>
      </c>
      <c r="CA43" s="153" t="str">
        <f t="shared" si="28"/>
        <v/>
      </c>
      <c r="CB43" s="153" t="str">
        <f t="shared" si="28"/>
        <v/>
      </c>
      <c r="CC43" s="153" t="str">
        <f t="shared" si="28"/>
        <v/>
      </c>
      <c r="CD43" s="153" t="str">
        <f t="shared" si="28"/>
        <v/>
      </c>
      <c r="CE43" s="153" t="str">
        <f t="shared" si="28"/>
        <v/>
      </c>
      <c r="CF43" s="153" t="str">
        <f t="shared" si="28"/>
        <v/>
      </c>
      <c r="CG43" s="153" t="str">
        <f t="shared" si="28"/>
        <v/>
      </c>
      <c r="CH43" s="153" t="str">
        <f t="shared" si="28"/>
        <v/>
      </c>
      <c r="CJ43" s="204"/>
      <c r="CK43" s="205"/>
      <c r="CL43" s="205"/>
      <c r="CM43" s="206">
        <v>11</v>
      </c>
      <c r="CN43" s="207" t="str">
        <f t="shared" si="3"/>
        <v/>
      </c>
      <c r="CO43" s="207" t="str">
        <f t="shared" si="4"/>
        <v/>
      </c>
    </row>
    <row r="44" spans="1:93" ht="18" customHeight="1" x14ac:dyDescent="0.2">
      <c r="A44" s="315"/>
      <c r="B44" s="322"/>
      <c r="C44" s="323"/>
      <c r="D44" s="323"/>
      <c r="E44" s="323"/>
      <c r="F44" s="323"/>
      <c r="G44" s="323"/>
      <c r="H44" s="324"/>
      <c r="I44" s="261"/>
      <c r="J44" s="258"/>
      <c r="K44" s="221"/>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8"/>
      <c r="AM44" s="266"/>
      <c r="AN44" s="267"/>
      <c r="AO44" s="270"/>
      <c r="AP44" s="267"/>
      <c r="AQ44" s="275"/>
      <c r="AR44" s="276"/>
      <c r="AS44" s="281"/>
      <c r="AT44" s="282"/>
      <c r="AU44" s="359"/>
      <c r="AV44" s="356"/>
      <c r="AW44" s="387"/>
      <c r="AX44" s="183"/>
      <c r="AY44" s="184"/>
      <c r="AZ44" s="184"/>
      <c r="BA44" s="185"/>
      <c r="BB44" s="213"/>
      <c r="BC44" s="213"/>
      <c r="CJ44" s="204" t="str">
        <f>IF(CK44=FALSE,"",COUNTIFS($CK$33:CK44,"&lt;&gt;",$CK$33:CK44,"&lt;&gt;falsch"))</f>
        <v/>
      </c>
      <c r="CK44" s="205"/>
      <c r="CL44" s="205"/>
      <c r="CM44" s="206">
        <v>12</v>
      </c>
      <c r="CN44" s="207" t="str">
        <f t="shared" si="3"/>
        <v/>
      </c>
      <c r="CO44" s="207" t="str">
        <f t="shared" si="4"/>
        <v/>
      </c>
    </row>
    <row r="45" spans="1:93" ht="18" customHeight="1" x14ac:dyDescent="0.2">
      <c r="A45" s="313">
        <v>4</v>
      </c>
      <c r="B45" s="316" t="str">
        <f>'Kopierhilfe TN-Daten'!D5</f>
        <v/>
      </c>
      <c r="C45" s="317"/>
      <c r="D45" s="317"/>
      <c r="E45" s="317"/>
      <c r="F45" s="317"/>
      <c r="G45" s="317"/>
      <c r="H45" s="318"/>
      <c r="I45" s="259"/>
      <c r="J45" s="256"/>
      <c r="K45" s="21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40"/>
      <c r="AM45" s="262" t="str">
        <f t="shared" ref="AM45" si="29">IF(OR($Y$14=0,SUM($K$25:$AL$25)=0),"",AX45)</f>
        <v/>
      </c>
      <c r="AN45" s="263"/>
      <c r="AO45" s="268" t="str">
        <f t="shared" ref="AO45" si="30">IF(OR($Y$14=0,SUM($K$25:$AL$25)=0),"",AY45)</f>
        <v/>
      </c>
      <c r="AP45" s="263"/>
      <c r="AQ45" s="271" t="str">
        <f>IF(AM45="","",IF(AM45=0,0,BA45))</f>
        <v/>
      </c>
      <c r="AR45" s="272"/>
      <c r="AS45" s="277" t="str">
        <f t="shared" ref="AS45" si="31">IF(AM45="","",IF(OR(BB45="ja",BC45="ja"),0,IF(AND($Y$14=0,SUMPRODUCT(($K$25:$AL$25=$AR$8)*(K45:AL45&lt;&gt;""))=0),"",IF(BA45&gt;=60%,AY45+AZ45,AY45))))</f>
        <v/>
      </c>
      <c r="AT45" s="278"/>
      <c r="AU45" s="357" t="str">
        <f>IF(B45="","",$AZ$28)</f>
        <v/>
      </c>
      <c r="AV45" s="354" t="str">
        <f>IF(B45="","",$AZ$29)</f>
        <v/>
      </c>
      <c r="AW45" s="387" t="str">
        <f>IF(AND(B45="",AX45&gt;0),"Bitte den Name der Schülerin/des Schülers in die »Kopierhilfe TN-Daten« eingeben!",IF(BB45="ja","Es fehlt die Angabe des Berufsfeldes!",IF(BC45="ja","Es fehlt die Art der BO!",IF(AND(BF46=1,BF47=0),"Bitte die maximale Anzahl an Geamtstunden bzw. Stunden pro Tag beachten!",IF(AND(BF46=0,BF47=1),"Bitte erfassen Sie alle Stunden mit dem entsprechenden Kennzeichen »a«, »e« oder »u«! (Es fehlen Kursstunden!)",IF(AND(BF46=1,BF47=1),"Bitte die maximale Anzahl an Stunden pro Tag beachten!",""))))))</f>
        <v/>
      </c>
      <c r="AX45" s="183">
        <f>SUMPRODUCT(($K$25:$AL$25=$AR$8)*(K45:AL45&lt;&gt;"")*(K48:AL48))</f>
        <v>0</v>
      </c>
      <c r="AY45" s="184">
        <f>SUMPRODUCT(($K$25:$AL$25=$AR$8)*(K45:AL45="a")*(K48:AL48))</f>
        <v>0</v>
      </c>
      <c r="AZ45" s="184">
        <f>SUMPRODUCT(($K$25:$AL$25=$AR$8)*(K45:AL45="e")*(K48:AL48))</f>
        <v>0</v>
      </c>
      <c r="BA45" s="185">
        <f>IF(AX45=0,0,ROUND(AY45/AX45,4))</f>
        <v>0</v>
      </c>
      <c r="BB45" s="216" t="str">
        <f t="shared" ref="BB45" si="32">IF(SUMPRODUCT((K45:AL45="a")*(K46:AL46="")*($K$25:$AL$25&lt;&gt;0))&gt;0,"ja",
IF(SUMPRODUCT((K45:AL45="e")*(K46:AL46="")*($K$25:$AL$25&lt;&gt;0))&gt;0,"ja","nein"))</f>
        <v>nein</v>
      </c>
      <c r="BC45" s="216" t="str">
        <f t="shared" ref="BC45" si="33">IF(SUMPRODUCT((K45:AL45="a")*(K47:AL47="")*($K$25:$AL$25&lt;&gt;0))&gt;0,"ja",
IF(SUMPRODUCT((K45:AL45="e")*(K47:AL47="")*($K$25:$AL$25&lt;&gt;0))&gt;0,"ja","nein"))</f>
        <v>nein</v>
      </c>
      <c r="BF45" s="194"/>
      <c r="BG45" s="151">
        <f t="shared" ref="BG45:CH45" si="34">IF(OR(BG$26="",BG$26="Datum eintragen!"),0,SUMPRODUCT(($K45:$AL45&lt;&gt;"")*($K48:$AL48)*($K$26:$AL$32=BG$26)))</f>
        <v>0</v>
      </c>
      <c r="BH45" s="151">
        <f t="shared" si="34"/>
        <v>0</v>
      </c>
      <c r="BI45" s="151">
        <f t="shared" si="34"/>
        <v>0</v>
      </c>
      <c r="BJ45" s="151">
        <f t="shared" si="34"/>
        <v>0</v>
      </c>
      <c r="BK45" s="151">
        <f t="shared" si="34"/>
        <v>0</v>
      </c>
      <c r="BL45" s="151">
        <f t="shared" si="34"/>
        <v>0</v>
      </c>
      <c r="BM45" s="151">
        <f t="shared" si="34"/>
        <v>0</v>
      </c>
      <c r="BN45" s="151">
        <f t="shared" si="34"/>
        <v>0</v>
      </c>
      <c r="BO45" s="151">
        <f t="shared" si="34"/>
        <v>0</v>
      </c>
      <c r="BP45" s="151">
        <f t="shared" si="34"/>
        <v>0</v>
      </c>
      <c r="BQ45" s="151">
        <f t="shared" si="34"/>
        <v>0</v>
      </c>
      <c r="BR45" s="151">
        <f t="shared" si="34"/>
        <v>0</v>
      </c>
      <c r="BS45" s="151">
        <f t="shared" si="34"/>
        <v>0</v>
      </c>
      <c r="BT45" s="151">
        <f t="shared" si="34"/>
        <v>0</v>
      </c>
      <c r="BU45" s="151">
        <f t="shared" si="34"/>
        <v>0</v>
      </c>
      <c r="BV45" s="151">
        <f t="shared" si="34"/>
        <v>0</v>
      </c>
      <c r="BW45" s="151">
        <f t="shared" si="34"/>
        <v>0</v>
      </c>
      <c r="BX45" s="151">
        <f t="shared" si="34"/>
        <v>0</v>
      </c>
      <c r="BY45" s="151">
        <f t="shared" si="34"/>
        <v>0</v>
      </c>
      <c r="BZ45" s="151">
        <f t="shared" si="34"/>
        <v>0</v>
      </c>
      <c r="CA45" s="151">
        <f t="shared" si="34"/>
        <v>0</v>
      </c>
      <c r="CB45" s="151">
        <f t="shared" si="34"/>
        <v>0</v>
      </c>
      <c r="CC45" s="151">
        <f t="shared" si="34"/>
        <v>0</v>
      </c>
      <c r="CD45" s="151">
        <f t="shared" si="34"/>
        <v>0</v>
      </c>
      <c r="CE45" s="151">
        <f t="shared" si="34"/>
        <v>0</v>
      </c>
      <c r="CF45" s="151">
        <f t="shared" si="34"/>
        <v>0</v>
      </c>
      <c r="CG45" s="151">
        <f t="shared" si="34"/>
        <v>0</v>
      </c>
      <c r="CH45" s="151">
        <f t="shared" si="34"/>
        <v>0</v>
      </c>
      <c r="CJ45" s="204" t="str">
        <f>IF(CK45=FALSE,"",COUNTIFS($CK$33:CK45,"&lt;&gt;",$CK$33:CK45,"&lt;&gt;falsch"))</f>
        <v/>
      </c>
      <c r="CK45" s="205" t="b">
        <f t="shared" ref="CK45" si="35">IF(AS45="",FALSE,IF(AS45&gt;0,B45,FALSE))</f>
        <v>0</v>
      </c>
      <c r="CL45" s="205" t="str">
        <f>IF(AND($S$8="2.2.2 Berufsorientierung MINT",B45&lt;&gt;""),"TN MINT",IF(AND($S$8="2.2.1 Berufsorientierung Ausbildung",I45&lt;&gt;"",J45="",B45&lt;&gt;""),"TN mit Förderbedarf",IF(AND($S$8="2.2.1 Berufsorientierung Ausbildung",I45="",J45&lt;&gt;"",B45&lt;&gt;""),"TN ohne Förderbedarf","")))</f>
        <v/>
      </c>
      <c r="CM45" s="206">
        <v>13</v>
      </c>
      <c r="CN45" s="207" t="str">
        <f t="shared" si="3"/>
        <v/>
      </c>
      <c r="CO45" s="207" t="str">
        <f t="shared" si="4"/>
        <v/>
      </c>
    </row>
    <row r="46" spans="1:93" ht="18" customHeight="1" x14ac:dyDescent="0.2">
      <c r="A46" s="314"/>
      <c r="B46" s="319"/>
      <c r="C46" s="320"/>
      <c r="D46" s="320"/>
      <c r="E46" s="320"/>
      <c r="F46" s="320"/>
      <c r="G46" s="320"/>
      <c r="H46" s="321"/>
      <c r="I46" s="260"/>
      <c r="J46" s="257"/>
      <c r="K46" s="220"/>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7"/>
      <c r="AM46" s="264"/>
      <c r="AN46" s="265"/>
      <c r="AO46" s="269"/>
      <c r="AP46" s="265"/>
      <c r="AQ46" s="273"/>
      <c r="AR46" s="274"/>
      <c r="AS46" s="279"/>
      <c r="AT46" s="280"/>
      <c r="AU46" s="358"/>
      <c r="AV46" s="355"/>
      <c r="AW46" s="387"/>
      <c r="AX46" s="183"/>
      <c r="AY46" s="184"/>
      <c r="AZ46" s="184"/>
      <c r="BA46" s="185"/>
      <c r="BB46" s="213"/>
      <c r="BC46" s="213"/>
      <c r="BF46" s="196">
        <f t="shared" ref="BF46" si="36">IF($Y$14=0,0,IF(SUM(BG46:CH46)&gt;0,1,IF(AND(AX45&gt;0,$Y$14&lt;AX45),1,0)))</f>
        <v>0</v>
      </c>
      <c r="BG46" s="152" t="str">
        <f t="shared" ref="BG46:BV46" si="37">IF(BG45=0,"",IF(BG45&gt;$S$14,1,0))</f>
        <v/>
      </c>
      <c r="BH46" s="152" t="str">
        <f t="shared" si="37"/>
        <v/>
      </c>
      <c r="BI46" s="152" t="str">
        <f t="shared" si="37"/>
        <v/>
      </c>
      <c r="BJ46" s="152" t="str">
        <f t="shared" si="37"/>
        <v/>
      </c>
      <c r="BK46" s="152" t="str">
        <f t="shared" si="37"/>
        <v/>
      </c>
      <c r="BL46" s="152" t="str">
        <f t="shared" si="37"/>
        <v/>
      </c>
      <c r="BM46" s="152" t="str">
        <f t="shared" si="37"/>
        <v/>
      </c>
      <c r="BN46" s="152" t="str">
        <f t="shared" si="37"/>
        <v/>
      </c>
      <c r="BO46" s="152" t="str">
        <f t="shared" si="37"/>
        <v/>
      </c>
      <c r="BP46" s="152" t="str">
        <f t="shared" si="37"/>
        <v/>
      </c>
      <c r="BQ46" s="152" t="str">
        <f t="shared" si="37"/>
        <v/>
      </c>
      <c r="BR46" s="152" t="str">
        <f t="shared" si="37"/>
        <v/>
      </c>
      <c r="BS46" s="152" t="str">
        <f t="shared" si="37"/>
        <v/>
      </c>
      <c r="BT46" s="152" t="str">
        <f t="shared" si="37"/>
        <v/>
      </c>
      <c r="BU46" s="152" t="str">
        <f t="shared" si="37"/>
        <v/>
      </c>
      <c r="BV46" s="152" t="str">
        <f t="shared" si="37"/>
        <v/>
      </c>
      <c r="BW46" s="152" t="str">
        <f t="shared" ref="BW46:CH46" si="38">IF(BW45=0,"",IF(BW45&gt;$S$14,1,0))</f>
        <v/>
      </c>
      <c r="BX46" s="152" t="str">
        <f t="shared" si="38"/>
        <v/>
      </c>
      <c r="BY46" s="152" t="str">
        <f t="shared" si="38"/>
        <v/>
      </c>
      <c r="BZ46" s="152" t="str">
        <f t="shared" si="38"/>
        <v/>
      </c>
      <c r="CA46" s="152" t="str">
        <f t="shared" si="38"/>
        <v/>
      </c>
      <c r="CB46" s="152" t="str">
        <f t="shared" si="38"/>
        <v/>
      </c>
      <c r="CC46" s="152" t="str">
        <f t="shared" si="38"/>
        <v/>
      </c>
      <c r="CD46" s="152" t="str">
        <f t="shared" si="38"/>
        <v/>
      </c>
      <c r="CE46" s="152" t="str">
        <f t="shared" si="38"/>
        <v/>
      </c>
      <c r="CF46" s="152" t="str">
        <f t="shared" si="38"/>
        <v/>
      </c>
      <c r="CG46" s="152" t="str">
        <f t="shared" si="38"/>
        <v/>
      </c>
      <c r="CH46" s="152" t="str">
        <f t="shared" si="38"/>
        <v/>
      </c>
      <c r="CJ46" s="204" t="str">
        <f>IF(CK46=FALSE,"",COUNTIFS($CK$33:CK46,"&lt;&gt;",$CK$33:CK46,"&lt;&gt;falsch"))</f>
        <v/>
      </c>
      <c r="CK46" s="205"/>
      <c r="CL46" s="205"/>
      <c r="CM46" s="206">
        <v>14</v>
      </c>
      <c r="CN46" s="207" t="str">
        <f t="shared" si="3"/>
        <v/>
      </c>
      <c r="CO46" s="207" t="str">
        <f t="shared" si="4"/>
        <v/>
      </c>
    </row>
    <row r="47" spans="1:93" ht="18" customHeight="1" x14ac:dyDescent="0.2">
      <c r="A47" s="314"/>
      <c r="B47" s="319"/>
      <c r="C47" s="320"/>
      <c r="D47" s="320"/>
      <c r="E47" s="320"/>
      <c r="F47" s="320"/>
      <c r="G47" s="320"/>
      <c r="H47" s="321"/>
      <c r="I47" s="260"/>
      <c r="J47" s="257"/>
      <c r="K47" s="220"/>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7"/>
      <c r="AM47" s="264"/>
      <c r="AN47" s="265"/>
      <c r="AO47" s="269"/>
      <c r="AP47" s="265"/>
      <c r="AQ47" s="273"/>
      <c r="AR47" s="274"/>
      <c r="AS47" s="279"/>
      <c r="AT47" s="280"/>
      <c r="AU47" s="358"/>
      <c r="AV47" s="355"/>
      <c r="AW47" s="387"/>
      <c r="AX47" s="183"/>
      <c r="AY47" s="184"/>
      <c r="AZ47" s="184"/>
      <c r="BA47" s="185"/>
      <c r="BB47" s="213"/>
      <c r="BC47" s="213"/>
      <c r="BF47" s="198">
        <f>IF($Y$14=0,0,IF(SUM(BG47:CH47)&gt;0,1,IF(AND(AX45&gt;0,$Y$14&gt;AX45),1,0)))</f>
        <v>0</v>
      </c>
      <c r="BG47" s="153" t="str">
        <f t="shared" ref="BG47:CH47" si="39">IF(BG45=0,"",IF(BG45&lt;$S$14,1,0))</f>
        <v/>
      </c>
      <c r="BH47" s="153" t="str">
        <f t="shared" si="39"/>
        <v/>
      </c>
      <c r="BI47" s="153" t="str">
        <f t="shared" si="39"/>
        <v/>
      </c>
      <c r="BJ47" s="153" t="str">
        <f t="shared" si="39"/>
        <v/>
      </c>
      <c r="BK47" s="153" t="str">
        <f t="shared" si="39"/>
        <v/>
      </c>
      <c r="BL47" s="153" t="str">
        <f t="shared" si="39"/>
        <v/>
      </c>
      <c r="BM47" s="153" t="str">
        <f t="shared" si="39"/>
        <v/>
      </c>
      <c r="BN47" s="153" t="str">
        <f t="shared" si="39"/>
        <v/>
      </c>
      <c r="BO47" s="153" t="str">
        <f t="shared" si="39"/>
        <v/>
      </c>
      <c r="BP47" s="153" t="str">
        <f t="shared" si="39"/>
        <v/>
      </c>
      <c r="BQ47" s="153" t="str">
        <f t="shared" si="39"/>
        <v/>
      </c>
      <c r="BR47" s="153" t="str">
        <f t="shared" si="39"/>
        <v/>
      </c>
      <c r="BS47" s="153" t="str">
        <f t="shared" si="39"/>
        <v/>
      </c>
      <c r="BT47" s="153" t="str">
        <f t="shared" si="39"/>
        <v/>
      </c>
      <c r="BU47" s="153" t="str">
        <f t="shared" si="39"/>
        <v/>
      </c>
      <c r="BV47" s="153" t="str">
        <f t="shared" si="39"/>
        <v/>
      </c>
      <c r="BW47" s="153" t="str">
        <f t="shared" si="39"/>
        <v/>
      </c>
      <c r="BX47" s="153" t="str">
        <f t="shared" si="39"/>
        <v/>
      </c>
      <c r="BY47" s="153" t="str">
        <f t="shared" si="39"/>
        <v/>
      </c>
      <c r="BZ47" s="153" t="str">
        <f t="shared" si="39"/>
        <v/>
      </c>
      <c r="CA47" s="153" t="str">
        <f t="shared" si="39"/>
        <v/>
      </c>
      <c r="CB47" s="153" t="str">
        <f t="shared" si="39"/>
        <v/>
      </c>
      <c r="CC47" s="153" t="str">
        <f t="shared" si="39"/>
        <v/>
      </c>
      <c r="CD47" s="153" t="str">
        <f t="shared" si="39"/>
        <v/>
      </c>
      <c r="CE47" s="153" t="str">
        <f t="shared" si="39"/>
        <v/>
      </c>
      <c r="CF47" s="153" t="str">
        <f t="shared" si="39"/>
        <v/>
      </c>
      <c r="CG47" s="153" t="str">
        <f t="shared" si="39"/>
        <v/>
      </c>
      <c r="CH47" s="153" t="str">
        <f t="shared" si="39"/>
        <v/>
      </c>
      <c r="CJ47" s="204"/>
      <c r="CK47" s="205"/>
      <c r="CL47" s="205"/>
      <c r="CM47" s="206">
        <v>15</v>
      </c>
      <c r="CN47" s="207" t="str">
        <f t="shared" si="3"/>
        <v/>
      </c>
      <c r="CO47" s="207" t="str">
        <f t="shared" si="4"/>
        <v/>
      </c>
    </row>
    <row r="48" spans="1:93" ht="18" customHeight="1" x14ac:dyDescent="0.2">
      <c r="A48" s="315"/>
      <c r="B48" s="322"/>
      <c r="C48" s="323"/>
      <c r="D48" s="323"/>
      <c r="E48" s="323"/>
      <c r="F48" s="323"/>
      <c r="G48" s="323"/>
      <c r="H48" s="324"/>
      <c r="I48" s="261"/>
      <c r="J48" s="258"/>
      <c r="K48" s="221"/>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8"/>
      <c r="AM48" s="266"/>
      <c r="AN48" s="267"/>
      <c r="AO48" s="270"/>
      <c r="AP48" s="267"/>
      <c r="AQ48" s="275"/>
      <c r="AR48" s="276"/>
      <c r="AS48" s="281"/>
      <c r="AT48" s="282"/>
      <c r="AU48" s="359"/>
      <c r="AV48" s="356"/>
      <c r="AW48" s="387"/>
      <c r="AX48" s="183"/>
      <c r="AY48" s="184"/>
      <c r="AZ48" s="184"/>
      <c r="BA48" s="185"/>
      <c r="BB48" s="213"/>
      <c r="BC48" s="213"/>
      <c r="CJ48" s="204" t="str">
        <f>IF(CK48=FALSE,"",COUNTIFS($CK$33:CK48,"&lt;&gt;",$CK$33:CK48,"&lt;&gt;falsch"))</f>
        <v/>
      </c>
      <c r="CK48" s="205"/>
      <c r="CL48" s="205"/>
      <c r="CM48" s="206">
        <v>16</v>
      </c>
      <c r="CN48" s="207" t="str">
        <f t="shared" si="3"/>
        <v/>
      </c>
      <c r="CO48" s="207" t="str">
        <f t="shared" si="4"/>
        <v/>
      </c>
    </row>
    <row r="49" spans="1:93" ht="18" customHeight="1" x14ac:dyDescent="0.2">
      <c r="A49" s="313">
        <v>5</v>
      </c>
      <c r="B49" s="316" t="str">
        <f>'Kopierhilfe TN-Daten'!D6</f>
        <v/>
      </c>
      <c r="C49" s="317"/>
      <c r="D49" s="317"/>
      <c r="E49" s="317"/>
      <c r="F49" s="317"/>
      <c r="G49" s="317"/>
      <c r="H49" s="318"/>
      <c r="I49" s="259"/>
      <c r="J49" s="256"/>
      <c r="K49" s="21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40"/>
      <c r="AM49" s="262" t="str">
        <f t="shared" ref="AM49" si="40">IF(OR($Y$14=0,SUM($K$25:$AL$25)=0),"",AX49)</f>
        <v/>
      </c>
      <c r="AN49" s="263"/>
      <c r="AO49" s="268" t="str">
        <f t="shared" ref="AO49" si="41">IF(OR($Y$14=0,SUM($K$25:$AL$25)=0),"",AY49)</f>
        <v/>
      </c>
      <c r="AP49" s="263"/>
      <c r="AQ49" s="271" t="str">
        <f>IF(AM49="","",IF(AM49=0,0,BA49))</f>
        <v/>
      </c>
      <c r="AR49" s="272"/>
      <c r="AS49" s="277" t="str">
        <f t="shared" ref="AS49" si="42">IF(AM49="","",IF(OR(BB49="ja",BC49="ja"),0,IF(AND($Y$14=0,SUMPRODUCT(($K$25:$AL$25=$AR$8)*(K49:AL49&lt;&gt;""))=0),"",IF(BA49&gt;=60%,AY49+AZ49,AY49))))</f>
        <v/>
      </c>
      <c r="AT49" s="278"/>
      <c r="AU49" s="357" t="str">
        <f>IF(B49="","",$AZ$28)</f>
        <v/>
      </c>
      <c r="AV49" s="354" t="str">
        <f>IF(B49="","",$AZ$29)</f>
        <v/>
      </c>
      <c r="AW49" s="387" t="str">
        <f>IF(AND(B49="",AX49&gt;0),"Bitte den Name der Schülerin/des Schülers in die »Kopierhilfe TN-Daten« eingeben!",IF(BB49="ja","Es fehlt die Angabe des Berufsfeldes!",IF(BC49="ja","Es fehlt die Art der BO!",IF(AND(BF50=1,BF51=0),"Bitte die maximale Anzahl an Geamtstunden bzw. Stunden pro Tag beachten!",IF(AND(BF50=0,BF51=1),"Bitte erfassen Sie alle Stunden mit dem entsprechenden Kennzeichen »a«, »e« oder »u«! (Es fehlen Kursstunden!)",IF(AND(BF50=1,BF51=1),"Bitte die maximale Anzahl an Stunden pro Tag beachten!",""))))))</f>
        <v/>
      </c>
      <c r="AX49" s="183">
        <f>SUMPRODUCT(($K$25:$AL$25=$AR$8)*(K49:AL49&lt;&gt;"")*(K52:AL52))</f>
        <v>0</v>
      </c>
      <c r="AY49" s="184">
        <f>SUMPRODUCT(($K$25:$AL$25=$AR$8)*(K49:AL49="a")*(K52:AL52))</f>
        <v>0</v>
      </c>
      <c r="AZ49" s="184">
        <f>SUMPRODUCT(($K$25:$AL$25=$AR$8)*(K49:AL49="e")*(K52:AL52))</f>
        <v>0</v>
      </c>
      <c r="BA49" s="185">
        <f>IF(AX49=0,0,ROUND(AY49/AX49,4))</f>
        <v>0</v>
      </c>
      <c r="BB49" s="216" t="str">
        <f t="shared" ref="BB49" si="43">IF(SUMPRODUCT((K49:AL49="a")*(K50:AL50="")*($K$25:$AL$25&lt;&gt;0))&gt;0,"ja",
IF(SUMPRODUCT((K49:AL49="e")*(K50:AL50="")*($K$25:$AL$25&lt;&gt;0))&gt;0,"ja","nein"))</f>
        <v>nein</v>
      </c>
      <c r="BC49" s="216" t="str">
        <f t="shared" ref="BC49" si="44">IF(SUMPRODUCT((K49:AL49="a")*(K51:AL51="")*($K$25:$AL$25&lt;&gt;0))&gt;0,"ja",
IF(SUMPRODUCT((K49:AL49="e")*(K51:AL51="")*($K$25:$AL$25&lt;&gt;0))&gt;0,"ja","nein"))</f>
        <v>nein</v>
      </c>
      <c r="BF49" s="194"/>
      <c r="BG49" s="151">
        <f t="shared" ref="BG49:CH49" si="45">IF(OR(BG$26="",BG$26="Datum eintragen!"),0,SUMPRODUCT(($K49:$AL49&lt;&gt;"")*($K52:$AL52)*($K$26:$AL$32=BG$26)))</f>
        <v>0</v>
      </c>
      <c r="BH49" s="151">
        <f t="shared" si="45"/>
        <v>0</v>
      </c>
      <c r="BI49" s="151">
        <f t="shared" si="45"/>
        <v>0</v>
      </c>
      <c r="BJ49" s="151">
        <f t="shared" si="45"/>
        <v>0</v>
      </c>
      <c r="BK49" s="151">
        <f t="shared" si="45"/>
        <v>0</v>
      </c>
      <c r="BL49" s="151">
        <f t="shared" si="45"/>
        <v>0</v>
      </c>
      <c r="BM49" s="151">
        <f t="shared" si="45"/>
        <v>0</v>
      </c>
      <c r="BN49" s="151">
        <f t="shared" si="45"/>
        <v>0</v>
      </c>
      <c r="BO49" s="151">
        <f t="shared" si="45"/>
        <v>0</v>
      </c>
      <c r="BP49" s="151">
        <f t="shared" si="45"/>
        <v>0</v>
      </c>
      <c r="BQ49" s="151">
        <f t="shared" si="45"/>
        <v>0</v>
      </c>
      <c r="BR49" s="151">
        <f t="shared" si="45"/>
        <v>0</v>
      </c>
      <c r="BS49" s="151">
        <f t="shared" si="45"/>
        <v>0</v>
      </c>
      <c r="BT49" s="151">
        <f t="shared" si="45"/>
        <v>0</v>
      </c>
      <c r="BU49" s="151">
        <f t="shared" si="45"/>
        <v>0</v>
      </c>
      <c r="BV49" s="151">
        <f t="shared" si="45"/>
        <v>0</v>
      </c>
      <c r="BW49" s="151">
        <f t="shared" si="45"/>
        <v>0</v>
      </c>
      <c r="BX49" s="151">
        <f t="shared" si="45"/>
        <v>0</v>
      </c>
      <c r="BY49" s="151">
        <f t="shared" si="45"/>
        <v>0</v>
      </c>
      <c r="BZ49" s="151">
        <f t="shared" si="45"/>
        <v>0</v>
      </c>
      <c r="CA49" s="151">
        <f t="shared" si="45"/>
        <v>0</v>
      </c>
      <c r="CB49" s="151">
        <f t="shared" si="45"/>
        <v>0</v>
      </c>
      <c r="CC49" s="151">
        <f t="shared" si="45"/>
        <v>0</v>
      </c>
      <c r="CD49" s="151">
        <f t="shared" si="45"/>
        <v>0</v>
      </c>
      <c r="CE49" s="151">
        <f t="shared" si="45"/>
        <v>0</v>
      </c>
      <c r="CF49" s="151">
        <f t="shared" si="45"/>
        <v>0</v>
      </c>
      <c r="CG49" s="151">
        <f t="shared" si="45"/>
        <v>0</v>
      </c>
      <c r="CH49" s="151">
        <f t="shared" si="45"/>
        <v>0</v>
      </c>
      <c r="CJ49" s="204" t="str">
        <f>IF(CK49=FALSE,"",COUNTIFS($CK$33:CK49,"&lt;&gt;",$CK$33:CK49,"&lt;&gt;falsch"))</f>
        <v/>
      </c>
      <c r="CK49" s="205" t="b">
        <f t="shared" ref="CK49" si="46">IF(AS49="",FALSE,IF(AS49&gt;0,B49,FALSE))</f>
        <v>0</v>
      </c>
      <c r="CL49" s="205" t="str">
        <f>IF(AND($S$8="2.2.2 Berufsorientierung MINT",B49&lt;&gt;""),"TN MINT",IF(AND($S$8="2.2.1 Berufsorientierung Ausbildung",I49&lt;&gt;"",J49="",B49&lt;&gt;""),"TN mit Förderbedarf",IF(AND($S$8="2.2.1 Berufsorientierung Ausbildung",I49="",J49&lt;&gt;"",B49&lt;&gt;""),"TN ohne Förderbedarf","")))</f>
        <v/>
      </c>
      <c r="CM49" s="206">
        <v>17</v>
      </c>
      <c r="CN49" s="207" t="str">
        <f t="shared" si="3"/>
        <v/>
      </c>
      <c r="CO49" s="207" t="str">
        <f t="shared" si="4"/>
        <v/>
      </c>
    </row>
    <row r="50" spans="1:93" ht="18" customHeight="1" x14ac:dyDescent="0.2">
      <c r="A50" s="314"/>
      <c r="B50" s="319"/>
      <c r="C50" s="320"/>
      <c r="D50" s="320"/>
      <c r="E50" s="320"/>
      <c r="F50" s="320"/>
      <c r="G50" s="320"/>
      <c r="H50" s="321"/>
      <c r="I50" s="260"/>
      <c r="J50" s="257"/>
      <c r="K50" s="220"/>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7"/>
      <c r="AM50" s="264"/>
      <c r="AN50" s="265"/>
      <c r="AO50" s="269"/>
      <c r="AP50" s="265"/>
      <c r="AQ50" s="273"/>
      <c r="AR50" s="274"/>
      <c r="AS50" s="279"/>
      <c r="AT50" s="280"/>
      <c r="AU50" s="358"/>
      <c r="AV50" s="355"/>
      <c r="AW50" s="387"/>
      <c r="AX50" s="183"/>
      <c r="AY50" s="184"/>
      <c r="AZ50" s="184"/>
      <c r="BA50" s="185"/>
      <c r="BB50" s="213"/>
      <c r="BC50" s="213"/>
      <c r="BF50" s="196">
        <f t="shared" ref="BF50" si="47">IF($Y$14=0,0,IF(SUM(BG50:CH50)&gt;0,1,IF(AND(AX49&gt;0,$Y$14&lt;AX49),1,0)))</f>
        <v>0</v>
      </c>
      <c r="BG50" s="152" t="str">
        <f t="shared" ref="BG50:BV50" si="48">IF(BG49=0,"",IF(BG49&gt;$S$14,1,0))</f>
        <v/>
      </c>
      <c r="BH50" s="152" t="str">
        <f t="shared" si="48"/>
        <v/>
      </c>
      <c r="BI50" s="152" t="str">
        <f t="shared" si="48"/>
        <v/>
      </c>
      <c r="BJ50" s="152" t="str">
        <f t="shared" si="48"/>
        <v/>
      </c>
      <c r="BK50" s="152" t="str">
        <f t="shared" si="48"/>
        <v/>
      </c>
      <c r="BL50" s="152" t="str">
        <f t="shared" si="48"/>
        <v/>
      </c>
      <c r="BM50" s="152" t="str">
        <f t="shared" si="48"/>
        <v/>
      </c>
      <c r="BN50" s="152" t="str">
        <f t="shared" si="48"/>
        <v/>
      </c>
      <c r="BO50" s="152" t="str">
        <f t="shared" si="48"/>
        <v/>
      </c>
      <c r="BP50" s="152" t="str">
        <f t="shared" si="48"/>
        <v/>
      </c>
      <c r="BQ50" s="152" t="str">
        <f t="shared" si="48"/>
        <v/>
      </c>
      <c r="BR50" s="152" t="str">
        <f t="shared" si="48"/>
        <v/>
      </c>
      <c r="BS50" s="152" t="str">
        <f t="shared" si="48"/>
        <v/>
      </c>
      <c r="BT50" s="152" t="str">
        <f t="shared" si="48"/>
        <v/>
      </c>
      <c r="BU50" s="152" t="str">
        <f t="shared" si="48"/>
        <v/>
      </c>
      <c r="BV50" s="152" t="str">
        <f t="shared" si="48"/>
        <v/>
      </c>
      <c r="BW50" s="152" t="str">
        <f t="shared" ref="BW50:CH50" si="49">IF(BW49=0,"",IF(BW49&gt;$S$14,1,0))</f>
        <v/>
      </c>
      <c r="BX50" s="152" t="str">
        <f t="shared" si="49"/>
        <v/>
      </c>
      <c r="BY50" s="152" t="str">
        <f t="shared" si="49"/>
        <v/>
      </c>
      <c r="BZ50" s="152" t="str">
        <f t="shared" si="49"/>
        <v/>
      </c>
      <c r="CA50" s="152" t="str">
        <f t="shared" si="49"/>
        <v/>
      </c>
      <c r="CB50" s="152" t="str">
        <f t="shared" si="49"/>
        <v/>
      </c>
      <c r="CC50" s="152" t="str">
        <f t="shared" si="49"/>
        <v/>
      </c>
      <c r="CD50" s="152" t="str">
        <f t="shared" si="49"/>
        <v/>
      </c>
      <c r="CE50" s="152" t="str">
        <f t="shared" si="49"/>
        <v/>
      </c>
      <c r="CF50" s="152" t="str">
        <f t="shared" si="49"/>
        <v/>
      </c>
      <c r="CG50" s="152" t="str">
        <f t="shared" si="49"/>
        <v/>
      </c>
      <c r="CH50" s="152" t="str">
        <f t="shared" si="49"/>
        <v/>
      </c>
      <c r="CJ50" s="204" t="str">
        <f>IF(CK50=FALSE,"",COUNTIFS($CK$33:CK50,"&lt;&gt;",$CK$33:CK50,"&lt;&gt;falsch"))</f>
        <v/>
      </c>
      <c r="CK50" s="205"/>
      <c r="CL50" s="205"/>
      <c r="CM50" s="206">
        <v>18</v>
      </c>
      <c r="CN50" s="207" t="str">
        <f t="shared" si="3"/>
        <v/>
      </c>
      <c r="CO50" s="207" t="str">
        <f t="shared" si="4"/>
        <v/>
      </c>
    </row>
    <row r="51" spans="1:93" ht="18" customHeight="1" x14ac:dyDescent="0.2">
      <c r="A51" s="314"/>
      <c r="B51" s="319"/>
      <c r="C51" s="320"/>
      <c r="D51" s="320"/>
      <c r="E51" s="320"/>
      <c r="F51" s="320"/>
      <c r="G51" s="320"/>
      <c r="H51" s="321"/>
      <c r="I51" s="260"/>
      <c r="J51" s="257"/>
      <c r="K51" s="220"/>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7"/>
      <c r="AM51" s="264"/>
      <c r="AN51" s="265"/>
      <c r="AO51" s="269"/>
      <c r="AP51" s="265"/>
      <c r="AQ51" s="273"/>
      <c r="AR51" s="274"/>
      <c r="AS51" s="279"/>
      <c r="AT51" s="280"/>
      <c r="AU51" s="358"/>
      <c r="AV51" s="355"/>
      <c r="AW51" s="387"/>
      <c r="AX51" s="183"/>
      <c r="AY51" s="184"/>
      <c r="AZ51" s="184"/>
      <c r="BA51" s="185"/>
      <c r="BB51" s="213"/>
      <c r="BC51" s="213"/>
      <c r="BF51" s="198">
        <f>IF($Y$14=0,0,IF(SUM(BG51:CH51)&gt;0,1,IF(AND(AX49&gt;0,$Y$14&gt;AX49),1,0)))</f>
        <v>0</v>
      </c>
      <c r="BG51" s="153" t="str">
        <f t="shared" ref="BG51:CH51" si="50">IF(BG49=0,"",IF(BG49&lt;$S$14,1,0))</f>
        <v/>
      </c>
      <c r="BH51" s="153" t="str">
        <f t="shared" si="50"/>
        <v/>
      </c>
      <c r="BI51" s="153" t="str">
        <f t="shared" si="50"/>
        <v/>
      </c>
      <c r="BJ51" s="153" t="str">
        <f t="shared" si="50"/>
        <v/>
      </c>
      <c r="BK51" s="153" t="str">
        <f t="shared" si="50"/>
        <v/>
      </c>
      <c r="BL51" s="153" t="str">
        <f t="shared" si="50"/>
        <v/>
      </c>
      <c r="BM51" s="153" t="str">
        <f t="shared" si="50"/>
        <v/>
      </c>
      <c r="BN51" s="153" t="str">
        <f t="shared" si="50"/>
        <v/>
      </c>
      <c r="BO51" s="153" t="str">
        <f t="shared" si="50"/>
        <v/>
      </c>
      <c r="BP51" s="153" t="str">
        <f t="shared" si="50"/>
        <v/>
      </c>
      <c r="BQ51" s="153" t="str">
        <f t="shared" si="50"/>
        <v/>
      </c>
      <c r="BR51" s="153" t="str">
        <f t="shared" si="50"/>
        <v/>
      </c>
      <c r="BS51" s="153" t="str">
        <f t="shared" si="50"/>
        <v/>
      </c>
      <c r="BT51" s="153" t="str">
        <f t="shared" si="50"/>
        <v/>
      </c>
      <c r="BU51" s="153" t="str">
        <f t="shared" si="50"/>
        <v/>
      </c>
      <c r="BV51" s="153" t="str">
        <f t="shared" si="50"/>
        <v/>
      </c>
      <c r="BW51" s="153" t="str">
        <f t="shared" si="50"/>
        <v/>
      </c>
      <c r="BX51" s="153" t="str">
        <f t="shared" si="50"/>
        <v/>
      </c>
      <c r="BY51" s="153" t="str">
        <f t="shared" si="50"/>
        <v/>
      </c>
      <c r="BZ51" s="153" t="str">
        <f t="shared" si="50"/>
        <v/>
      </c>
      <c r="CA51" s="153" t="str">
        <f t="shared" si="50"/>
        <v/>
      </c>
      <c r="CB51" s="153" t="str">
        <f t="shared" si="50"/>
        <v/>
      </c>
      <c r="CC51" s="153" t="str">
        <f t="shared" si="50"/>
        <v/>
      </c>
      <c r="CD51" s="153" t="str">
        <f t="shared" si="50"/>
        <v/>
      </c>
      <c r="CE51" s="153" t="str">
        <f t="shared" si="50"/>
        <v/>
      </c>
      <c r="CF51" s="153" t="str">
        <f t="shared" si="50"/>
        <v/>
      </c>
      <c r="CG51" s="153" t="str">
        <f t="shared" si="50"/>
        <v/>
      </c>
      <c r="CH51" s="153" t="str">
        <f t="shared" si="50"/>
        <v/>
      </c>
      <c r="CJ51" s="204"/>
      <c r="CK51" s="205"/>
      <c r="CL51" s="205"/>
      <c r="CM51" s="206">
        <v>19</v>
      </c>
      <c r="CN51" s="207" t="str">
        <f t="shared" si="3"/>
        <v/>
      </c>
      <c r="CO51" s="207" t="str">
        <f t="shared" si="4"/>
        <v/>
      </c>
    </row>
    <row r="52" spans="1:93" ht="18" customHeight="1" x14ac:dyDescent="0.2">
      <c r="A52" s="315"/>
      <c r="B52" s="322"/>
      <c r="C52" s="323"/>
      <c r="D52" s="323"/>
      <c r="E52" s="323"/>
      <c r="F52" s="323"/>
      <c r="G52" s="323"/>
      <c r="H52" s="324"/>
      <c r="I52" s="261"/>
      <c r="J52" s="258"/>
      <c r="K52" s="221"/>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8"/>
      <c r="AM52" s="266"/>
      <c r="AN52" s="267"/>
      <c r="AO52" s="270"/>
      <c r="AP52" s="267"/>
      <c r="AQ52" s="275"/>
      <c r="AR52" s="276"/>
      <c r="AS52" s="281"/>
      <c r="AT52" s="282"/>
      <c r="AU52" s="359"/>
      <c r="AV52" s="356"/>
      <c r="AW52" s="387"/>
      <c r="AX52" s="183"/>
      <c r="AY52" s="184"/>
      <c r="AZ52" s="184"/>
      <c r="BA52" s="185"/>
      <c r="BB52" s="213"/>
      <c r="BC52" s="213"/>
      <c r="CJ52" s="204" t="str">
        <f>IF(CK52=FALSE,"",COUNTIFS($CK$33:CK52,"&lt;&gt;",$CK$33:CK52,"&lt;&gt;falsch"))</f>
        <v/>
      </c>
      <c r="CK52" s="205"/>
      <c r="CL52" s="205"/>
      <c r="CM52" s="206">
        <v>20</v>
      </c>
      <c r="CN52" s="207" t="str">
        <f t="shared" si="3"/>
        <v/>
      </c>
      <c r="CO52" s="207" t="str">
        <f t="shared" si="4"/>
        <v/>
      </c>
    </row>
    <row r="53" spans="1:93" ht="18" customHeight="1" x14ac:dyDescent="0.2">
      <c r="A53" s="313">
        <v>6</v>
      </c>
      <c r="B53" s="316" t="str">
        <f>'Kopierhilfe TN-Daten'!D7</f>
        <v/>
      </c>
      <c r="C53" s="317"/>
      <c r="D53" s="317"/>
      <c r="E53" s="317"/>
      <c r="F53" s="317"/>
      <c r="G53" s="317"/>
      <c r="H53" s="318"/>
      <c r="I53" s="259"/>
      <c r="J53" s="256"/>
      <c r="K53" s="21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40"/>
      <c r="AM53" s="262" t="str">
        <f t="shared" ref="AM53" si="51">IF(OR($Y$14=0,SUM($K$25:$AL$25)=0),"",AX53)</f>
        <v/>
      </c>
      <c r="AN53" s="263"/>
      <c r="AO53" s="268" t="str">
        <f t="shared" ref="AO53" si="52">IF(OR($Y$14=0,SUM($K$25:$AL$25)=0),"",AY53)</f>
        <v/>
      </c>
      <c r="AP53" s="263"/>
      <c r="AQ53" s="271" t="str">
        <f>IF(AM53="","",IF(AM53=0,0,BA53))</f>
        <v/>
      </c>
      <c r="AR53" s="272"/>
      <c r="AS53" s="277" t="str">
        <f t="shared" ref="AS53" si="53">IF(AM53="","",IF(OR(BB53="ja",BC53="ja"),0,IF(AND($Y$14=0,SUMPRODUCT(($K$25:$AL$25=$AR$8)*(K53:AL53&lt;&gt;""))=0),"",IF(BA53&gt;=60%,AY53+AZ53,AY53))))</f>
        <v/>
      </c>
      <c r="AT53" s="278"/>
      <c r="AU53" s="357" t="str">
        <f>IF(B53="","",$AZ$28)</f>
        <v/>
      </c>
      <c r="AV53" s="354" t="str">
        <f>IF(B53="","",$AZ$29)</f>
        <v/>
      </c>
      <c r="AW53" s="387" t="str">
        <f>IF(AND(B53="",AX53&gt;0),"Bitte den Name der Schülerin/des Schülers in die »Kopierhilfe TN-Daten« eingeben!",IF(BB53="ja","Es fehlt die Angabe des Berufsfeldes!",IF(BC53="ja","Es fehlt die Art der BO!",IF(AND(BF54=1,BF55=0),"Bitte die maximale Anzahl an Geamtstunden bzw. Stunden pro Tag beachten!",IF(AND(BF54=0,BF55=1),"Bitte erfassen Sie alle Stunden mit dem entsprechenden Kennzeichen »a«, »e« oder »u«! (Es fehlen Kursstunden!)",IF(AND(BF54=1,BF55=1),"Bitte die maximale Anzahl an Stunden pro Tag beachten!",""))))))</f>
        <v/>
      </c>
      <c r="AX53" s="183">
        <f>SUMPRODUCT(($K$25:$AL$25=$AR$8)*(K53:AL53&lt;&gt;"")*(K56:AL56))</f>
        <v>0</v>
      </c>
      <c r="AY53" s="184">
        <f>SUMPRODUCT(($K$25:$AL$25=$AR$8)*(K53:AL53="a")*(K56:AL56))</f>
        <v>0</v>
      </c>
      <c r="AZ53" s="184">
        <f>SUMPRODUCT(($K$25:$AL$25=$AR$8)*(K53:AL53="e")*(K56:AL56))</f>
        <v>0</v>
      </c>
      <c r="BA53" s="185">
        <f t="shared" ref="BA53" si="54">IF(AX53=0,0,ROUND(AY53/AX53,4))</f>
        <v>0</v>
      </c>
      <c r="BB53" s="216" t="str">
        <f t="shared" ref="BB53" si="55">IF(SUMPRODUCT((K53:AL53="a")*(K54:AL54="")*($K$25:$AL$25&lt;&gt;0))&gt;0,"ja",
IF(SUMPRODUCT((K53:AL53="e")*(K54:AL54="")*($K$25:$AL$25&lt;&gt;0))&gt;0,"ja","nein"))</f>
        <v>nein</v>
      </c>
      <c r="BC53" s="216" t="str">
        <f t="shared" ref="BC53" si="56">IF(SUMPRODUCT((K53:AL53="a")*(K55:AL55="")*($K$25:$AL$25&lt;&gt;0))&gt;0,"ja",
IF(SUMPRODUCT((K53:AL53="e")*(K55:AL55="")*($K$25:$AL$25&lt;&gt;0))&gt;0,"ja","nein"))</f>
        <v>nein</v>
      </c>
      <c r="BF53" s="194"/>
      <c r="BG53" s="151">
        <f t="shared" ref="BG53:CH53" si="57">IF(OR(BG$26="",BG$26="Datum eintragen!"),0,SUMPRODUCT(($K53:$AL53&lt;&gt;"")*($K56:$AL56)*($K$26:$AL$32=BG$26)))</f>
        <v>0</v>
      </c>
      <c r="BH53" s="151">
        <f t="shared" si="57"/>
        <v>0</v>
      </c>
      <c r="BI53" s="151">
        <f t="shared" si="57"/>
        <v>0</v>
      </c>
      <c r="BJ53" s="151">
        <f t="shared" si="57"/>
        <v>0</v>
      </c>
      <c r="BK53" s="151">
        <f t="shared" si="57"/>
        <v>0</v>
      </c>
      <c r="BL53" s="151">
        <f t="shared" si="57"/>
        <v>0</v>
      </c>
      <c r="BM53" s="151">
        <f t="shared" si="57"/>
        <v>0</v>
      </c>
      <c r="BN53" s="151">
        <f t="shared" si="57"/>
        <v>0</v>
      </c>
      <c r="BO53" s="151">
        <f t="shared" si="57"/>
        <v>0</v>
      </c>
      <c r="BP53" s="151">
        <f t="shared" si="57"/>
        <v>0</v>
      </c>
      <c r="BQ53" s="151">
        <f t="shared" si="57"/>
        <v>0</v>
      </c>
      <c r="BR53" s="151">
        <f t="shared" si="57"/>
        <v>0</v>
      </c>
      <c r="BS53" s="151">
        <f t="shared" si="57"/>
        <v>0</v>
      </c>
      <c r="BT53" s="151">
        <f t="shared" si="57"/>
        <v>0</v>
      </c>
      <c r="BU53" s="151">
        <f t="shared" si="57"/>
        <v>0</v>
      </c>
      <c r="BV53" s="151">
        <f t="shared" si="57"/>
        <v>0</v>
      </c>
      <c r="BW53" s="151">
        <f t="shared" si="57"/>
        <v>0</v>
      </c>
      <c r="BX53" s="151">
        <f t="shared" si="57"/>
        <v>0</v>
      </c>
      <c r="BY53" s="151">
        <f t="shared" si="57"/>
        <v>0</v>
      </c>
      <c r="BZ53" s="151">
        <f t="shared" si="57"/>
        <v>0</v>
      </c>
      <c r="CA53" s="151">
        <f t="shared" si="57"/>
        <v>0</v>
      </c>
      <c r="CB53" s="151">
        <f t="shared" si="57"/>
        <v>0</v>
      </c>
      <c r="CC53" s="151">
        <f t="shared" si="57"/>
        <v>0</v>
      </c>
      <c r="CD53" s="151">
        <f t="shared" si="57"/>
        <v>0</v>
      </c>
      <c r="CE53" s="151">
        <f t="shared" si="57"/>
        <v>0</v>
      </c>
      <c r="CF53" s="151">
        <f t="shared" si="57"/>
        <v>0</v>
      </c>
      <c r="CG53" s="151">
        <f t="shared" si="57"/>
        <v>0</v>
      </c>
      <c r="CH53" s="151">
        <f t="shared" si="57"/>
        <v>0</v>
      </c>
      <c r="CJ53" s="204" t="str">
        <f>IF(CK53=FALSE,"",COUNTIFS($CK$33:CK53,"&lt;&gt;",$CK$33:CK53,"&lt;&gt;falsch"))</f>
        <v/>
      </c>
      <c r="CK53" s="205" t="b">
        <f t="shared" ref="CK53" si="58">IF(AS53="",FALSE,IF(AS53&gt;0,B53,FALSE))</f>
        <v>0</v>
      </c>
      <c r="CL53" s="205" t="str">
        <f>IF(AND($S$8="2.2.2 Berufsorientierung MINT",B53&lt;&gt;""),"TN MINT",IF(AND($S$8="2.2.1 Berufsorientierung Ausbildung",I53&lt;&gt;"",J53="",B53&lt;&gt;""),"TN mit Förderbedarf",IF(AND($S$8="2.2.1 Berufsorientierung Ausbildung",I53="",J53&lt;&gt;"",B53&lt;&gt;""),"TN ohne Förderbedarf","")))</f>
        <v/>
      </c>
      <c r="CM53" s="206">
        <v>21</v>
      </c>
      <c r="CN53" s="207" t="str">
        <f t="shared" si="3"/>
        <v/>
      </c>
      <c r="CO53" s="207" t="str">
        <f t="shared" si="4"/>
        <v/>
      </c>
    </row>
    <row r="54" spans="1:93" ht="18" customHeight="1" x14ac:dyDescent="0.2">
      <c r="A54" s="314"/>
      <c r="B54" s="319"/>
      <c r="C54" s="320"/>
      <c r="D54" s="320"/>
      <c r="E54" s="320"/>
      <c r="F54" s="320"/>
      <c r="G54" s="320"/>
      <c r="H54" s="321"/>
      <c r="I54" s="260"/>
      <c r="J54" s="257"/>
      <c r="K54" s="220"/>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7"/>
      <c r="AM54" s="264"/>
      <c r="AN54" s="265"/>
      <c r="AO54" s="269"/>
      <c r="AP54" s="265"/>
      <c r="AQ54" s="273"/>
      <c r="AR54" s="274"/>
      <c r="AS54" s="279"/>
      <c r="AT54" s="280"/>
      <c r="AU54" s="358"/>
      <c r="AV54" s="355"/>
      <c r="AW54" s="387"/>
      <c r="AX54" s="183"/>
      <c r="AY54" s="184"/>
      <c r="AZ54" s="184"/>
      <c r="BA54" s="185"/>
      <c r="BB54" s="213"/>
      <c r="BC54" s="213"/>
      <c r="BF54" s="196">
        <f t="shared" ref="BF54" si="59">IF($Y$14=0,0,IF(SUM(BG54:CH54)&gt;0,1,IF(AND(AX53&gt;0,$Y$14&lt;AX53),1,0)))</f>
        <v>0</v>
      </c>
      <c r="BG54" s="152" t="str">
        <f t="shared" ref="BG54:BV54" si="60">IF(BG53=0,"",IF(BG53&gt;$S$14,1,0))</f>
        <v/>
      </c>
      <c r="BH54" s="152" t="str">
        <f t="shared" si="60"/>
        <v/>
      </c>
      <c r="BI54" s="152" t="str">
        <f t="shared" si="60"/>
        <v/>
      </c>
      <c r="BJ54" s="152" t="str">
        <f t="shared" si="60"/>
        <v/>
      </c>
      <c r="BK54" s="152" t="str">
        <f t="shared" si="60"/>
        <v/>
      </c>
      <c r="BL54" s="152" t="str">
        <f t="shared" si="60"/>
        <v/>
      </c>
      <c r="BM54" s="152" t="str">
        <f t="shared" si="60"/>
        <v/>
      </c>
      <c r="BN54" s="152" t="str">
        <f t="shared" si="60"/>
        <v/>
      </c>
      <c r="BO54" s="152" t="str">
        <f t="shared" si="60"/>
        <v/>
      </c>
      <c r="BP54" s="152" t="str">
        <f t="shared" si="60"/>
        <v/>
      </c>
      <c r="BQ54" s="152" t="str">
        <f t="shared" si="60"/>
        <v/>
      </c>
      <c r="BR54" s="152" t="str">
        <f t="shared" si="60"/>
        <v/>
      </c>
      <c r="BS54" s="152" t="str">
        <f t="shared" si="60"/>
        <v/>
      </c>
      <c r="BT54" s="152" t="str">
        <f t="shared" si="60"/>
        <v/>
      </c>
      <c r="BU54" s="152" t="str">
        <f t="shared" si="60"/>
        <v/>
      </c>
      <c r="BV54" s="152" t="str">
        <f t="shared" si="60"/>
        <v/>
      </c>
      <c r="BW54" s="152" t="str">
        <f t="shared" ref="BW54:CH54" si="61">IF(BW53=0,"",IF(BW53&gt;$S$14,1,0))</f>
        <v/>
      </c>
      <c r="BX54" s="152" t="str">
        <f t="shared" si="61"/>
        <v/>
      </c>
      <c r="BY54" s="152" t="str">
        <f t="shared" si="61"/>
        <v/>
      </c>
      <c r="BZ54" s="152" t="str">
        <f t="shared" si="61"/>
        <v/>
      </c>
      <c r="CA54" s="152" t="str">
        <f t="shared" si="61"/>
        <v/>
      </c>
      <c r="CB54" s="152" t="str">
        <f t="shared" si="61"/>
        <v/>
      </c>
      <c r="CC54" s="152" t="str">
        <f t="shared" si="61"/>
        <v/>
      </c>
      <c r="CD54" s="152" t="str">
        <f t="shared" si="61"/>
        <v/>
      </c>
      <c r="CE54" s="152" t="str">
        <f t="shared" si="61"/>
        <v/>
      </c>
      <c r="CF54" s="152" t="str">
        <f t="shared" si="61"/>
        <v/>
      </c>
      <c r="CG54" s="152" t="str">
        <f t="shared" si="61"/>
        <v/>
      </c>
      <c r="CH54" s="152" t="str">
        <f t="shared" si="61"/>
        <v/>
      </c>
      <c r="CJ54" s="204" t="str">
        <f>IF(CK54=FALSE,"",COUNTIFS($CK$33:CK54,"&lt;&gt;",$CK$33:CK54,"&lt;&gt;falsch"))</f>
        <v/>
      </c>
      <c r="CK54" s="205"/>
      <c r="CL54" s="205"/>
      <c r="CM54" s="206">
        <v>22</v>
      </c>
      <c r="CN54" s="207" t="str">
        <f t="shared" si="3"/>
        <v/>
      </c>
      <c r="CO54" s="207" t="str">
        <f t="shared" si="4"/>
        <v/>
      </c>
    </row>
    <row r="55" spans="1:93" ht="18" customHeight="1" x14ac:dyDescent="0.2">
      <c r="A55" s="314"/>
      <c r="B55" s="319"/>
      <c r="C55" s="320"/>
      <c r="D55" s="320"/>
      <c r="E55" s="320"/>
      <c r="F55" s="320"/>
      <c r="G55" s="320"/>
      <c r="H55" s="321"/>
      <c r="I55" s="260"/>
      <c r="J55" s="257"/>
      <c r="K55" s="220"/>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7"/>
      <c r="AM55" s="264"/>
      <c r="AN55" s="265"/>
      <c r="AO55" s="269"/>
      <c r="AP55" s="265"/>
      <c r="AQ55" s="273"/>
      <c r="AR55" s="274"/>
      <c r="AS55" s="279"/>
      <c r="AT55" s="280"/>
      <c r="AU55" s="358"/>
      <c r="AV55" s="355"/>
      <c r="AW55" s="387"/>
      <c r="AX55" s="183"/>
      <c r="AY55" s="184"/>
      <c r="AZ55" s="184"/>
      <c r="BA55" s="185"/>
      <c r="BB55" s="213"/>
      <c r="BC55" s="213"/>
      <c r="BF55" s="198">
        <f>IF($Y$14=0,0,IF(SUM(BG55:CH55)&gt;0,1,IF(AND(AX53&gt;0,$Y$14&gt;AX53),1,0)))</f>
        <v>0</v>
      </c>
      <c r="BG55" s="153" t="str">
        <f t="shared" ref="BG55:CH55" si="62">IF(BG53=0,"",IF(BG53&lt;$S$14,1,0))</f>
        <v/>
      </c>
      <c r="BH55" s="153" t="str">
        <f t="shared" si="62"/>
        <v/>
      </c>
      <c r="BI55" s="153" t="str">
        <f t="shared" si="62"/>
        <v/>
      </c>
      <c r="BJ55" s="153" t="str">
        <f t="shared" si="62"/>
        <v/>
      </c>
      <c r="BK55" s="153" t="str">
        <f t="shared" si="62"/>
        <v/>
      </c>
      <c r="BL55" s="153" t="str">
        <f t="shared" si="62"/>
        <v/>
      </c>
      <c r="BM55" s="153" t="str">
        <f t="shared" si="62"/>
        <v/>
      </c>
      <c r="BN55" s="153" t="str">
        <f t="shared" si="62"/>
        <v/>
      </c>
      <c r="BO55" s="153" t="str">
        <f t="shared" si="62"/>
        <v/>
      </c>
      <c r="BP55" s="153" t="str">
        <f t="shared" si="62"/>
        <v/>
      </c>
      <c r="BQ55" s="153" t="str">
        <f t="shared" si="62"/>
        <v/>
      </c>
      <c r="BR55" s="153" t="str">
        <f t="shared" si="62"/>
        <v/>
      </c>
      <c r="BS55" s="153" t="str">
        <f t="shared" si="62"/>
        <v/>
      </c>
      <c r="BT55" s="153" t="str">
        <f t="shared" si="62"/>
        <v/>
      </c>
      <c r="BU55" s="153" t="str">
        <f t="shared" si="62"/>
        <v/>
      </c>
      <c r="BV55" s="153" t="str">
        <f t="shared" si="62"/>
        <v/>
      </c>
      <c r="BW55" s="153" t="str">
        <f t="shared" si="62"/>
        <v/>
      </c>
      <c r="BX55" s="153" t="str">
        <f t="shared" si="62"/>
        <v/>
      </c>
      <c r="BY55" s="153" t="str">
        <f t="shared" si="62"/>
        <v/>
      </c>
      <c r="BZ55" s="153" t="str">
        <f t="shared" si="62"/>
        <v/>
      </c>
      <c r="CA55" s="153" t="str">
        <f t="shared" si="62"/>
        <v/>
      </c>
      <c r="CB55" s="153" t="str">
        <f t="shared" si="62"/>
        <v/>
      </c>
      <c r="CC55" s="153" t="str">
        <f t="shared" si="62"/>
        <v/>
      </c>
      <c r="CD55" s="153" t="str">
        <f t="shared" si="62"/>
        <v/>
      </c>
      <c r="CE55" s="153" t="str">
        <f t="shared" si="62"/>
        <v/>
      </c>
      <c r="CF55" s="153" t="str">
        <f t="shared" si="62"/>
        <v/>
      </c>
      <c r="CG55" s="153" t="str">
        <f t="shared" si="62"/>
        <v/>
      </c>
      <c r="CH55" s="153" t="str">
        <f t="shared" si="62"/>
        <v/>
      </c>
      <c r="CJ55" s="204"/>
      <c r="CK55" s="205"/>
      <c r="CL55" s="205"/>
      <c r="CM55" s="206">
        <v>23</v>
      </c>
      <c r="CN55" s="207" t="str">
        <f t="shared" si="3"/>
        <v/>
      </c>
      <c r="CO55" s="207" t="str">
        <f t="shared" si="4"/>
        <v/>
      </c>
    </row>
    <row r="56" spans="1:93" ht="18" customHeight="1" x14ac:dyDescent="0.2">
      <c r="A56" s="315"/>
      <c r="B56" s="322"/>
      <c r="C56" s="323"/>
      <c r="D56" s="323"/>
      <c r="E56" s="323"/>
      <c r="F56" s="323"/>
      <c r="G56" s="323"/>
      <c r="H56" s="324"/>
      <c r="I56" s="261"/>
      <c r="J56" s="258"/>
      <c r="K56" s="221"/>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8"/>
      <c r="AM56" s="266"/>
      <c r="AN56" s="267"/>
      <c r="AO56" s="270"/>
      <c r="AP56" s="267"/>
      <c r="AQ56" s="275"/>
      <c r="AR56" s="276"/>
      <c r="AS56" s="281"/>
      <c r="AT56" s="282"/>
      <c r="AU56" s="359"/>
      <c r="AV56" s="356"/>
      <c r="AW56" s="387"/>
      <c r="AX56" s="183"/>
      <c r="AY56" s="184"/>
      <c r="AZ56" s="184"/>
      <c r="BA56" s="185"/>
      <c r="BB56" s="213"/>
      <c r="BC56" s="213"/>
      <c r="CJ56" s="204" t="str">
        <f>IF(CK56=FALSE,"",COUNTIFS($CK$33:CK56,"&lt;&gt;",$CK$33:CK56,"&lt;&gt;falsch"))</f>
        <v/>
      </c>
      <c r="CK56" s="205"/>
      <c r="CL56" s="205"/>
      <c r="CM56" s="206">
        <v>24</v>
      </c>
      <c r="CN56" s="207" t="str">
        <f t="shared" si="3"/>
        <v/>
      </c>
      <c r="CO56" s="207" t="str">
        <f t="shared" si="4"/>
        <v/>
      </c>
    </row>
    <row r="57" spans="1:93" ht="18" customHeight="1" x14ac:dyDescent="0.2">
      <c r="A57" s="313">
        <v>7</v>
      </c>
      <c r="B57" s="316" t="str">
        <f>'Kopierhilfe TN-Daten'!D8</f>
        <v/>
      </c>
      <c r="C57" s="317"/>
      <c r="D57" s="317"/>
      <c r="E57" s="317"/>
      <c r="F57" s="317"/>
      <c r="G57" s="317"/>
      <c r="H57" s="318"/>
      <c r="I57" s="259"/>
      <c r="J57" s="256"/>
      <c r="K57" s="21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40"/>
      <c r="AM57" s="262" t="str">
        <f t="shared" ref="AM57" si="63">IF(OR($Y$14=0,SUM($K$25:$AL$25)=0),"",AX57)</f>
        <v/>
      </c>
      <c r="AN57" s="263"/>
      <c r="AO57" s="268" t="str">
        <f t="shared" ref="AO57" si="64">IF(OR($Y$14=0,SUM($K$25:$AL$25)=0),"",AY57)</f>
        <v/>
      </c>
      <c r="AP57" s="263"/>
      <c r="AQ57" s="271" t="str">
        <f>IF(AM57="","",IF(AM57=0,0,BA57))</f>
        <v/>
      </c>
      <c r="AR57" s="272"/>
      <c r="AS57" s="277" t="str">
        <f t="shared" ref="AS57" si="65">IF(AM57="","",IF(OR(BB57="ja",BC57="ja"),0,IF(AND($Y$14=0,SUMPRODUCT(($K$25:$AL$25=$AR$8)*(K57:AL57&lt;&gt;""))=0),"",IF(BA57&gt;=60%,AY57+AZ57,AY57))))</f>
        <v/>
      </c>
      <c r="AT57" s="278"/>
      <c r="AU57" s="357" t="str">
        <f>IF(B57="","",$AZ$28)</f>
        <v/>
      </c>
      <c r="AV57" s="354" t="str">
        <f>IF(B57="","",$AZ$29)</f>
        <v/>
      </c>
      <c r="AW57" s="387" t="str">
        <f>IF(AND(B57="",AX57&gt;0),"Bitte den Name der Schülerin/des Schülers in die »Kopierhilfe TN-Daten« eingeben!",IF(BB57="ja","Es fehlt die Angabe des Berufsfeldes!",IF(BC57="ja","Es fehlt die Art der BO!",IF(AND(BF58=1,BF59=0),"Bitte die maximale Anzahl an Geamtstunden bzw. Stunden pro Tag beachten!",IF(AND(BF58=0,BF59=1),"Bitte erfassen Sie alle Stunden mit dem entsprechenden Kennzeichen »a«, »e« oder »u«! (Es fehlen Kursstunden!)",IF(AND(BF58=1,BF59=1),"Bitte die maximale Anzahl an Stunden pro Tag beachten!",""))))))</f>
        <v/>
      </c>
      <c r="AX57" s="183">
        <f>SUMPRODUCT(($K$25:$AL$25=$AR$8)*(K57:AL57&lt;&gt;"")*(K60:AL60))</f>
        <v>0</v>
      </c>
      <c r="AY57" s="184">
        <f>SUMPRODUCT(($K$25:$AL$25=$AR$8)*(K57:AL57="a")*(K60:AL60))</f>
        <v>0</v>
      </c>
      <c r="AZ57" s="184">
        <f>SUMPRODUCT(($K$25:$AL$25=$AR$8)*(K57:AL57="e")*(K60:AL60))</f>
        <v>0</v>
      </c>
      <c r="BA57" s="185">
        <f t="shared" ref="BA57" si="66">IF(AX57=0,0,ROUND(AY57/AX57,4))</f>
        <v>0</v>
      </c>
      <c r="BB57" s="216" t="str">
        <f t="shared" ref="BB57" si="67">IF(SUMPRODUCT((K57:AL57="a")*(K58:AL58="")*($K$25:$AL$25&lt;&gt;0))&gt;0,"ja",
IF(SUMPRODUCT((K57:AL57="e")*(K58:AL58="")*($K$25:$AL$25&lt;&gt;0))&gt;0,"ja","nein"))</f>
        <v>nein</v>
      </c>
      <c r="BC57" s="216" t="str">
        <f t="shared" ref="BC57" si="68">IF(SUMPRODUCT((K57:AL57="a")*(K59:AL59="")*($K$25:$AL$25&lt;&gt;0))&gt;0,"ja",
IF(SUMPRODUCT((K57:AL57="e")*(K59:AL59="")*($K$25:$AL$25&lt;&gt;0))&gt;0,"ja","nein"))</f>
        <v>nein</v>
      </c>
      <c r="BF57" s="194"/>
      <c r="BG57" s="151">
        <f t="shared" ref="BG57:CH57" si="69">IF(OR(BG$26="",BG$26="Datum eintragen!"),0,SUMPRODUCT(($K57:$AL57&lt;&gt;"")*($K60:$AL60)*($K$26:$AL$32=BG$26)))</f>
        <v>0</v>
      </c>
      <c r="BH57" s="151">
        <f t="shared" si="69"/>
        <v>0</v>
      </c>
      <c r="BI57" s="151">
        <f t="shared" si="69"/>
        <v>0</v>
      </c>
      <c r="BJ57" s="151">
        <f t="shared" si="69"/>
        <v>0</v>
      </c>
      <c r="BK57" s="151">
        <f t="shared" si="69"/>
        <v>0</v>
      </c>
      <c r="BL57" s="151">
        <f t="shared" si="69"/>
        <v>0</v>
      </c>
      <c r="BM57" s="151">
        <f t="shared" si="69"/>
        <v>0</v>
      </c>
      <c r="BN57" s="151">
        <f t="shared" si="69"/>
        <v>0</v>
      </c>
      <c r="BO57" s="151">
        <f t="shared" si="69"/>
        <v>0</v>
      </c>
      <c r="BP57" s="151">
        <f t="shared" si="69"/>
        <v>0</v>
      </c>
      <c r="BQ57" s="151">
        <f t="shared" si="69"/>
        <v>0</v>
      </c>
      <c r="BR57" s="151">
        <f t="shared" si="69"/>
        <v>0</v>
      </c>
      <c r="BS57" s="151">
        <f t="shared" si="69"/>
        <v>0</v>
      </c>
      <c r="BT57" s="151">
        <f t="shared" si="69"/>
        <v>0</v>
      </c>
      <c r="BU57" s="151">
        <f t="shared" si="69"/>
        <v>0</v>
      </c>
      <c r="BV57" s="151">
        <f t="shared" si="69"/>
        <v>0</v>
      </c>
      <c r="BW57" s="151">
        <f t="shared" si="69"/>
        <v>0</v>
      </c>
      <c r="BX57" s="151">
        <f t="shared" si="69"/>
        <v>0</v>
      </c>
      <c r="BY57" s="151">
        <f t="shared" si="69"/>
        <v>0</v>
      </c>
      <c r="BZ57" s="151">
        <f t="shared" si="69"/>
        <v>0</v>
      </c>
      <c r="CA57" s="151">
        <f t="shared" si="69"/>
        <v>0</v>
      </c>
      <c r="CB57" s="151">
        <f t="shared" si="69"/>
        <v>0</v>
      </c>
      <c r="CC57" s="151">
        <f t="shared" si="69"/>
        <v>0</v>
      </c>
      <c r="CD57" s="151">
        <f t="shared" si="69"/>
        <v>0</v>
      </c>
      <c r="CE57" s="151">
        <f t="shared" si="69"/>
        <v>0</v>
      </c>
      <c r="CF57" s="151">
        <f t="shared" si="69"/>
        <v>0</v>
      </c>
      <c r="CG57" s="151">
        <f t="shared" si="69"/>
        <v>0</v>
      </c>
      <c r="CH57" s="151">
        <f t="shared" si="69"/>
        <v>0</v>
      </c>
      <c r="CJ57" s="204" t="str">
        <f>IF(CK57=FALSE,"",COUNTIFS($CK$33:CK57,"&lt;&gt;",$CK$33:CK57,"&lt;&gt;falsch"))</f>
        <v/>
      </c>
      <c r="CK57" s="205" t="b">
        <f t="shared" ref="CK57" si="70">IF(AS57="",FALSE,IF(AS57&gt;0,B57,FALSE))</f>
        <v>0</v>
      </c>
      <c r="CL57" s="205" t="str">
        <f>IF(AND($S$8="2.2.2 Berufsorientierung MINT",B57&lt;&gt;""),"TN MINT",IF(AND($S$8="2.2.1 Berufsorientierung Ausbildung",I57&lt;&gt;"",J57="",B57&lt;&gt;""),"TN mit Förderbedarf",IF(AND($S$8="2.2.1 Berufsorientierung Ausbildung",I57="",J57&lt;&gt;"",B57&lt;&gt;""),"TN ohne Förderbedarf","")))</f>
        <v/>
      </c>
      <c r="CM57" s="206">
        <v>25</v>
      </c>
      <c r="CN57" s="207" t="str">
        <f t="shared" si="3"/>
        <v/>
      </c>
      <c r="CO57" s="207" t="str">
        <f t="shared" si="4"/>
        <v/>
      </c>
    </row>
    <row r="58" spans="1:93" ht="18" customHeight="1" x14ac:dyDescent="0.2">
      <c r="A58" s="314"/>
      <c r="B58" s="319"/>
      <c r="C58" s="320"/>
      <c r="D58" s="320"/>
      <c r="E58" s="320"/>
      <c r="F58" s="320"/>
      <c r="G58" s="320"/>
      <c r="H58" s="321"/>
      <c r="I58" s="260"/>
      <c r="J58" s="257"/>
      <c r="K58" s="220"/>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7"/>
      <c r="AM58" s="264"/>
      <c r="AN58" s="265"/>
      <c r="AO58" s="269"/>
      <c r="AP58" s="265"/>
      <c r="AQ58" s="273"/>
      <c r="AR58" s="274"/>
      <c r="AS58" s="279"/>
      <c r="AT58" s="280"/>
      <c r="AU58" s="358"/>
      <c r="AV58" s="355"/>
      <c r="AW58" s="387"/>
      <c r="AX58" s="183"/>
      <c r="AY58" s="184"/>
      <c r="AZ58" s="184"/>
      <c r="BA58" s="185"/>
      <c r="BB58" s="213"/>
      <c r="BC58" s="213"/>
      <c r="BF58" s="196">
        <f t="shared" ref="BF58" si="71">IF($Y$14=0,0,IF(SUM(BG58:CH58)&gt;0,1,IF(AND(AX57&gt;0,$Y$14&lt;AX57),1,0)))</f>
        <v>0</v>
      </c>
      <c r="BG58" s="152" t="str">
        <f t="shared" ref="BG58:BV58" si="72">IF(BG57=0,"",IF(BG57&gt;$S$14,1,0))</f>
        <v/>
      </c>
      <c r="BH58" s="152" t="str">
        <f t="shared" si="72"/>
        <v/>
      </c>
      <c r="BI58" s="152" t="str">
        <f t="shared" si="72"/>
        <v/>
      </c>
      <c r="BJ58" s="152" t="str">
        <f t="shared" si="72"/>
        <v/>
      </c>
      <c r="BK58" s="152" t="str">
        <f t="shared" si="72"/>
        <v/>
      </c>
      <c r="BL58" s="152" t="str">
        <f t="shared" si="72"/>
        <v/>
      </c>
      <c r="BM58" s="152" t="str">
        <f t="shared" si="72"/>
        <v/>
      </c>
      <c r="BN58" s="152" t="str">
        <f t="shared" si="72"/>
        <v/>
      </c>
      <c r="BO58" s="152" t="str">
        <f t="shared" si="72"/>
        <v/>
      </c>
      <c r="BP58" s="152" t="str">
        <f t="shared" si="72"/>
        <v/>
      </c>
      <c r="BQ58" s="152" t="str">
        <f t="shared" si="72"/>
        <v/>
      </c>
      <c r="BR58" s="152" t="str">
        <f t="shared" si="72"/>
        <v/>
      </c>
      <c r="BS58" s="152" t="str">
        <f t="shared" si="72"/>
        <v/>
      </c>
      <c r="BT58" s="152" t="str">
        <f t="shared" si="72"/>
        <v/>
      </c>
      <c r="BU58" s="152" t="str">
        <f t="shared" si="72"/>
        <v/>
      </c>
      <c r="BV58" s="152" t="str">
        <f t="shared" si="72"/>
        <v/>
      </c>
      <c r="BW58" s="152" t="str">
        <f t="shared" ref="BW58:CH58" si="73">IF(BW57=0,"",IF(BW57&gt;$S$14,1,0))</f>
        <v/>
      </c>
      <c r="BX58" s="152" t="str">
        <f t="shared" si="73"/>
        <v/>
      </c>
      <c r="BY58" s="152" t="str">
        <f t="shared" si="73"/>
        <v/>
      </c>
      <c r="BZ58" s="152" t="str">
        <f t="shared" si="73"/>
        <v/>
      </c>
      <c r="CA58" s="152" t="str">
        <f t="shared" si="73"/>
        <v/>
      </c>
      <c r="CB58" s="152" t="str">
        <f t="shared" si="73"/>
        <v/>
      </c>
      <c r="CC58" s="152" t="str">
        <f t="shared" si="73"/>
        <v/>
      </c>
      <c r="CD58" s="152" t="str">
        <f t="shared" si="73"/>
        <v/>
      </c>
      <c r="CE58" s="152" t="str">
        <f t="shared" si="73"/>
        <v/>
      </c>
      <c r="CF58" s="152" t="str">
        <f t="shared" si="73"/>
        <v/>
      </c>
      <c r="CG58" s="152" t="str">
        <f t="shared" si="73"/>
        <v/>
      </c>
      <c r="CH58" s="152" t="str">
        <f t="shared" si="73"/>
        <v/>
      </c>
      <c r="CJ58" s="204" t="str">
        <f>IF(CK58=FALSE,"",COUNTIFS($CK$33:CK58,"&lt;&gt;",$CK$33:CK58,"&lt;&gt;falsch"))</f>
        <v/>
      </c>
      <c r="CK58" s="205"/>
      <c r="CL58" s="205"/>
      <c r="CM58" s="206">
        <v>26</v>
      </c>
      <c r="CN58" s="207" t="str">
        <f t="shared" si="3"/>
        <v/>
      </c>
      <c r="CO58" s="207" t="str">
        <f t="shared" si="4"/>
        <v/>
      </c>
    </row>
    <row r="59" spans="1:93" ht="18" customHeight="1" x14ac:dyDescent="0.2">
      <c r="A59" s="314"/>
      <c r="B59" s="319"/>
      <c r="C59" s="320"/>
      <c r="D59" s="320"/>
      <c r="E59" s="320"/>
      <c r="F59" s="320"/>
      <c r="G59" s="320"/>
      <c r="H59" s="321"/>
      <c r="I59" s="260"/>
      <c r="J59" s="257"/>
      <c r="K59" s="220"/>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7"/>
      <c r="AM59" s="264"/>
      <c r="AN59" s="265"/>
      <c r="AO59" s="269"/>
      <c r="AP59" s="265"/>
      <c r="AQ59" s="273"/>
      <c r="AR59" s="274"/>
      <c r="AS59" s="279"/>
      <c r="AT59" s="280"/>
      <c r="AU59" s="358"/>
      <c r="AV59" s="355"/>
      <c r="AW59" s="387"/>
      <c r="AX59" s="183"/>
      <c r="AY59" s="184"/>
      <c r="AZ59" s="184"/>
      <c r="BA59" s="185"/>
      <c r="BB59" s="213"/>
      <c r="BC59" s="213"/>
      <c r="BF59" s="198">
        <f>IF($Y$14=0,0,IF(SUM(BG59:CH59)&gt;0,1,IF(AND(AX57&gt;0,$Y$14&gt;AX57),1,0)))</f>
        <v>0</v>
      </c>
      <c r="BG59" s="153" t="str">
        <f t="shared" ref="BG59:CH59" si="74">IF(BG57=0,"",IF(BG57&lt;$S$14,1,0))</f>
        <v/>
      </c>
      <c r="BH59" s="153" t="str">
        <f t="shared" si="74"/>
        <v/>
      </c>
      <c r="BI59" s="153" t="str">
        <f t="shared" si="74"/>
        <v/>
      </c>
      <c r="BJ59" s="153" t="str">
        <f t="shared" si="74"/>
        <v/>
      </c>
      <c r="BK59" s="153" t="str">
        <f t="shared" si="74"/>
        <v/>
      </c>
      <c r="BL59" s="153" t="str">
        <f t="shared" si="74"/>
        <v/>
      </c>
      <c r="BM59" s="153" t="str">
        <f t="shared" si="74"/>
        <v/>
      </c>
      <c r="BN59" s="153" t="str">
        <f t="shared" si="74"/>
        <v/>
      </c>
      <c r="BO59" s="153" t="str">
        <f t="shared" si="74"/>
        <v/>
      </c>
      <c r="BP59" s="153" t="str">
        <f t="shared" si="74"/>
        <v/>
      </c>
      <c r="BQ59" s="153" t="str">
        <f t="shared" si="74"/>
        <v/>
      </c>
      <c r="BR59" s="153" t="str">
        <f t="shared" si="74"/>
        <v/>
      </c>
      <c r="BS59" s="153" t="str">
        <f t="shared" si="74"/>
        <v/>
      </c>
      <c r="BT59" s="153" t="str">
        <f t="shared" si="74"/>
        <v/>
      </c>
      <c r="BU59" s="153" t="str">
        <f t="shared" si="74"/>
        <v/>
      </c>
      <c r="BV59" s="153" t="str">
        <f t="shared" si="74"/>
        <v/>
      </c>
      <c r="BW59" s="153" t="str">
        <f t="shared" si="74"/>
        <v/>
      </c>
      <c r="BX59" s="153" t="str">
        <f t="shared" si="74"/>
        <v/>
      </c>
      <c r="BY59" s="153" t="str">
        <f t="shared" si="74"/>
        <v/>
      </c>
      <c r="BZ59" s="153" t="str">
        <f t="shared" si="74"/>
        <v/>
      </c>
      <c r="CA59" s="153" t="str">
        <f t="shared" si="74"/>
        <v/>
      </c>
      <c r="CB59" s="153" t="str">
        <f t="shared" si="74"/>
        <v/>
      </c>
      <c r="CC59" s="153" t="str">
        <f t="shared" si="74"/>
        <v/>
      </c>
      <c r="CD59" s="153" t="str">
        <f t="shared" si="74"/>
        <v/>
      </c>
      <c r="CE59" s="153" t="str">
        <f t="shared" si="74"/>
        <v/>
      </c>
      <c r="CF59" s="153" t="str">
        <f t="shared" si="74"/>
        <v/>
      </c>
      <c r="CG59" s="153" t="str">
        <f t="shared" si="74"/>
        <v/>
      </c>
      <c r="CH59" s="153" t="str">
        <f t="shared" si="74"/>
        <v/>
      </c>
      <c r="CJ59" s="204"/>
      <c r="CK59" s="205"/>
      <c r="CL59" s="205"/>
      <c r="CM59" s="206">
        <v>27</v>
      </c>
      <c r="CN59" s="207" t="str">
        <f t="shared" si="3"/>
        <v/>
      </c>
      <c r="CO59" s="207" t="str">
        <f t="shared" si="4"/>
        <v/>
      </c>
    </row>
    <row r="60" spans="1:93" ht="18" customHeight="1" x14ac:dyDescent="0.2">
      <c r="A60" s="315"/>
      <c r="B60" s="322"/>
      <c r="C60" s="323"/>
      <c r="D60" s="323"/>
      <c r="E60" s="323"/>
      <c r="F60" s="323"/>
      <c r="G60" s="323"/>
      <c r="H60" s="324"/>
      <c r="I60" s="261"/>
      <c r="J60" s="258"/>
      <c r="K60" s="221"/>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8"/>
      <c r="AM60" s="266"/>
      <c r="AN60" s="267"/>
      <c r="AO60" s="270"/>
      <c r="AP60" s="267"/>
      <c r="AQ60" s="275"/>
      <c r="AR60" s="276"/>
      <c r="AS60" s="281"/>
      <c r="AT60" s="282"/>
      <c r="AU60" s="359"/>
      <c r="AV60" s="356"/>
      <c r="AW60" s="387"/>
      <c r="AX60" s="183"/>
      <c r="AY60" s="184"/>
      <c r="AZ60" s="184"/>
      <c r="BA60" s="185"/>
      <c r="BB60" s="213"/>
      <c r="BC60" s="213"/>
      <c r="CJ60" s="204" t="str">
        <f>IF(CK60=FALSE,"",COUNTIFS($CK$33:CK60,"&lt;&gt;",$CK$33:CK60,"&lt;&gt;falsch"))</f>
        <v/>
      </c>
      <c r="CK60" s="205"/>
      <c r="CL60" s="205"/>
      <c r="CM60" s="206">
        <v>28</v>
      </c>
      <c r="CN60" s="207" t="str">
        <f t="shared" si="3"/>
        <v/>
      </c>
      <c r="CO60" s="207" t="str">
        <f t="shared" si="4"/>
        <v/>
      </c>
    </row>
    <row r="61" spans="1:93" ht="18" customHeight="1" x14ac:dyDescent="0.2">
      <c r="A61" s="313">
        <v>8</v>
      </c>
      <c r="B61" s="316" t="str">
        <f>'Kopierhilfe TN-Daten'!D9</f>
        <v/>
      </c>
      <c r="C61" s="317"/>
      <c r="D61" s="317"/>
      <c r="E61" s="317"/>
      <c r="F61" s="317"/>
      <c r="G61" s="317"/>
      <c r="H61" s="318"/>
      <c r="I61" s="259"/>
      <c r="J61" s="256"/>
      <c r="K61" s="21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40"/>
      <c r="AM61" s="262" t="str">
        <f t="shared" ref="AM61" si="75">IF(OR($Y$14=0,SUM($K$25:$AL$25)=0),"",AX61)</f>
        <v/>
      </c>
      <c r="AN61" s="263"/>
      <c r="AO61" s="268" t="str">
        <f t="shared" ref="AO61" si="76">IF(OR($Y$14=0,SUM($K$25:$AL$25)=0),"",AY61)</f>
        <v/>
      </c>
      <c r="AP61" s="263"/>
      <c r="AQ61" s="271" t="str">
        <f>IF(AM61="","",IF(AM61=0,0,BA61))</f>
        <v/>
      </c>
      <c r="AR61" s="272"/>
      <c r="AS61" s="277" t="str">
        <f t="shared" ref="AS61" si="77">IF(AM61="","",IF(OR(BB61="ja",BC61="ja"),0,IF(AND($Y$14=0,SUMPRODUCT(($K$25:$AL$25=$AR$8)*(K61:AL61&lt;&gt;""))=0),"",IF(BA61&gt;=60%,AY61+AZ61,AY61))))</f>
        <v/>
      </c>
      <c r="AT61" s="278"/>
      <c r="AU61" s="357" t="str">
        <f>IF(B61="","",$AZ$28)</f>
        <v/>
      </c>
      <c r="AV61" s="354" t="str">
        <f>IF(B61="","",$AZ$29)</f>
        <v/>
      </c>
      <c r="AW61" s="387" t="str">
        <f>IF(AND(B61="",AX61&gt;0),"Bitte den Name der Schülerin/des Schülers in die »Kopierhilfe TN-Daten« eingeben!",IF(BB61="ja","Es fehlt die Angabe des Berufsfeldes!",IF(BC61="ja","Es fehlt die Art der BO!",IF(AND(BF62=1,BF63=0),"Bitte die maximale Anzahl an Geamtstunden bzw. Stunden pro Tag beachten!",IF(AND(BF62=0,BF63=1),"Bitte erfassen Sie alle Stunden mit dem entsprechenden Kennzeichen »a«, »e« oder »u«! (Es fehlen Kursstunden!)",IF(AND(BF62=1,BF63=1),"Bitte die maximale Anzahl an Stunden pro Tag beachten!",""))))))</f>
        <v/>
      </c>
      <c r="AX61" s="183">
        <f>SUMPRODUCT(($K$25:$AL$25=$AR$8)*(K61:AL61&lt;&gt;"")*(K64:AL64))</f>
        <v>0</v>
      </c>
      <c r="AY61" s="184">
        <f>SUMPRODUCT(($K$25:$AL$25=$AR$8)*(K61:AL61="a")*(K64:AL64))</f>
        <v>0</v>
      </c>
      <c r="AZ61" s="184">
        <f>SUMPRODUCT(($K$25:$AL$25=$AR$8)*(K61:AL61="e")*(K64:AL64))</f>
        <v>0</v>
      </c>
      <c r="BA61" s="185">
        <f t="shared" ref="BA61" si="78">IF(AX61=0,0,ROUND(AY61/AX61,4))</f>
        <v>0</v>
      </c>
      <c r="BB61" s="216" t="str">
        <f t="shared" ref="BB61" si="79">IF(SUMPRODUCT((K61:AL61="a")*(K62:AL62="")*($K$25:$AL$25&lt;&gt;0))&gt;0,"ja",
IF(SUMPRODUCT((K61:AL61="e")*(K62:AL62="")*($K$25:$AL$25&lt;&gt;0))&gt;0,"ja","nein"))</f>
        <v>nein</v>
      </c>
      <c r="BC61" s="216" t="str">
        <f t="shared" ref="BC61" si="80">IF(SUMPRODUCT((K61:AL61="a")*(K63:AL63="")*($K$25:$AL$25&lt;&gt;0))&gt;0,"ja",
IF(SUMPRODUCT((K61:AL61="e")*(K63:AL63="")*($K$25:$AL$25&lt;&gt;0))&gt;0,"ja","nein"))</f>
        <v>nein</v>
      </c>
      <c r="BF61" s="194"/>
      <c r="BG61" s="151">
        <f t="shared" ref="BG61:CH61" si="81">IF(OR(BG$26="",BG$26="Datum eintragen!"),0,SUMPRODUCT(($K61:$AL61&lt;&gt;"")*($K64:$AL64)*($K$26:$AL$32=BG$26)))</f>
        <v>0</v>
      </c>
      <c r="BH61" s="151">
        <f t="shared" si="81"/>
        <v>0</v>
      </c>
      <c r="BI61" s="151">
        <f t="shared" si="81"/>
        <v>0</v>
      </c>
      <c r="BJ61" s="151">
        <f t="shared" si="81"/>
        <v>0</v>
      </c>
      <c r="BK61" s="151">
        <f t="shared" si="81"/>
        <v>0</v>
      </c>
      <c r="BL61" s="151">
        <f t="shared" si="81"/>
        <v>0</v>
      </c>
      <c r="BM61" s="151">
        <f t="shared" si="81"/>
        <v>0</v>
      </c>
      <c r="BN61" s="151">
        <f t="shared" si="81"/>
        <v>0</v>
      </c>
      <c r="BO61" s="151">
        <f t="shared" si="81"/>
        <v>0</v>
      </c>
      <c r="BP61" s="151">
        <f t="shared" si="81"/>
        <v>0</v>
      </c>
      <c r="BQ61" s="151">
        <f t="shared" si="81"/>
        <v>0</v>
      </c>
      <c r="BR61" s="151">
        <f t="shared" si="81"/>
        <v>0</v>
      </c>
      <c r="BS61" s="151">
        <f t="shared" si="81"/>
        <v>0</v>
      </c>
      <c r="BT61" s="151">
        <f t="shared" si="81"/>
        <v>0</v>
      </c>
      <c r="BU61" s="151">
        <f t="shared" si="81"/>
        <v>0</v>
      </c>
      <c r="BV61" s="151">
        <f t="shared" si="81"/>
        <v>0</v>
      </c>
      <c r="BW61" s="151">
        <f t="shared" si="81"/>
        <v>0</v>
      </c>
      <c r="BX61" s="151">
        <f t="shared" si="81"/>
        <v>0</v>
      </c>
      <c r="BY61" s="151">
        <f t="shared" si="81"/>
        <v>0</v>
      </c>
      <c r="BZ61" s="151">
        <f t="shared" si="81"/>
        <v>0</v>
      </c>
      <c r="CA61" s="151">
        <f t="shared" si="81"/>
        <v>0</v>
      </c>
      <c r="CB61" s="151">
        <f t="shared" si="81"/>
        <v>0</v>
      </c>
      <c r="CC61" s="151">
        <f t="shared" si="81"/>
        <v>0</v>
      </c>
      <c r="CD61" s="151">
        <f t="shared" si="81"/>
        <v>0</v>
      </c>
      <c r="CE61" s="151">
        <f t="shared" si="81"/>
        <v>0</v>
      </c>
      <c r="CF61" s="151">
        <f t="shared" si="81"/>
        <v>0</v>
      </c>
      <c r="CG61" s="151">
        <f t="shared" si="81"/>
        <v>0</v>
      </c>
      <c r="CH61" s="151">
        <f t="shared" si="81"/>
        <v>0</v>
      </c>
      <c r="CJ61" s="204" t="str">
        <f>IF(CK61=FALSE,"",COUNTIFS($CK$33:CK61,"&lt;&gt;",$CK$33:CK61,"&lt;&gt;falsch"))</f>
        <v/>
      </c>
      <c r="CK61" s="205" t="b">
        <f t="shared" ref="CK61" si="82">IF(AS61="",FALSE,IF(AS61&gt;0,B61,FALSE))</f>
        <v>0</v>
      </c>
      <c r="CL61" s="205" t="str">
        <f>IF(AND($S$8="2.2.2 Berufsorientierung MINT",B61&lt;&gt;""),"TN MINT",IF(AND($S$8="2.2.1 Berufsorientierung Ausbildung",I61&lt;&gt;"",J61="",B61&lt;&gt;""),"TN mit Förderbedarf",IF(AND($S$8="2.2.1 Berufsorientierung Ausbildung",I61="",J61&lt;&gt;"",B61&lt;&gt;""),"TN ohne Förderbedarf","")))</f>
        <v/>
      </c>
      <c r="CM61" s="206">
        <v>29</v>
      </c>
      <c r="CN61" s="207" t="str">
        <f t="shared" si="3"/>
        <v/>
      </c>
      <c r="CO61" s="207" t="str">
        <f t="shared" si="4"/>
        <v/>
      </c>
    </row>
    <row r="62" spans="1:93" ht="18" customHeight="1" x14ac:dyDescent="0.2">
      <c r="A62" s="314"/>
      <c r="B62" s="319"/>
      <c r="C62" s="320"/>
      <c r="D62" s="320"/>
      <c r="E62" s="320"/>
      <c r="F62" s="320"/>
      <c r="G62" s="320"/>
      <c r="H62" s="321"/>
      <c r="I62" s="260"/>
      <c r="J62" s="257"/>
      <c r="K62" s="220"/>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7"/>
      <c r="AM62" s="264"/>
      <c r="AN62" s="265"/>
      <c r="AO62" s="269"/>
      <c r="AP62" s="265"/>
      <c r="AQ62" s="273"/>
      <c r="AR62" s="274"/>
      <c r="AS62" s="279"/>
      <c r="AT62" s="280"/>
      <c r="AU62" s="358"/>
      <c r="AV62" s="355"/>
      <c r="AW62" s="387"/>
      <c r="AX62" s="183"/>
      <c r="AY62" s="184"/>
      <c r="AZ62" s="184"/>
      <c r="BA62" s="185"/>
      <c r="BB62" s="213"/>
      <c r="BC62" s="213"/>
      <c r="BF62" s="196">
        <f t="shared" ref="BF62" si="83">IF($Y$14=0,0,IF(SUM(BG62:CH62)&gt;0,1,IF(AND(AX61&gt;0,$Y$14&lt;AX61),1,0)))</f>
        <v>0</v>
      </c>
      <c r="BG62" s="152" t="str">
        <f t="shared" ref="BG62:BV62" si="84">IF(BG61=0,"",IF(BG61&gt;$S$14,1,0))</f>
        <v/>
      </c>
      <c r="BH62" s="152" t="str">
        <f t="shared" si="84"/>
        <v/>
      </c>
      <c r="BI62" s="152" t="str">
        <f t="shared" si="84"/>
        <v/>
      </c>
      <c r="BJ62" s="152" t="str">
        <f t="shared" si="84"/>
        <v/>
      </c>
      <c r="BK62" s="152" t="str">
        <f t="shared" si="84"/>
        <v/>
      </c>
      <c r="BL62" s="152" t="str">
        <f t="shared" si="84"/>
        <v/>
      </c>
      <c r="BM62" s="152" t="str">
        <f t="shared" si="84"/>
        <v/>
      </c>
      <c r="BN62" s="152" t="str">
        <f t="shared" si="84"/>
        <v/>
      </c>
      <c r="BO62" s="152" t="str">
        <f t="shared" si="84"/>
        <v/>
      </c>
      <c r="BP62" s="152" t="str">
        <f t="shared" si="84"/>
        <v/>
      </c>
      <c r="BQ62" s="152" t="str">
        <f t="shared" si="84"/>
        <v/>
      </c>
      <c r="BR62" s="152" t="str">
        <f t="shared" si="84"/>
        <v/>
      </c>
      <c r="BS62" s="152" t="str">
        <f t="shared" si="84"/>
        <v/>
      </c>
      <c r="BT62" s="152" t="str">
        <f t="shared" si="84"/>
        <v/>
      </c>
      <c r="BU62" s="152" t="str">
        <f t="shared" si="84"/>
        <v/>
      </c>
      <c r="BV62" s="152" t="str">
        <f t="shared" si="84"/>
        <v/>
      </c>
      <c r="BW62" s="152" t="str">
        <f t="shared" ref="BW62:CH62" si="85">IF(BW61=0,"",IF(BW61&gt;$S$14,1,0))</f>
        <v/>
      </c>
      <c r="BX62" s="152" t="str">
        <f t="shared" si="85"/>
        <v/>
      </c>
      <c r="BY62" s="152" t="str">
        <f t="shared" si="85"/>
        <v/>
      </c>
      <c r="BZ62" s="152" t="str">
        <f t="shared" si="85"/>
        <v/>
      </c>
      <c r="CA62" s="152" t="str">
        <f t="shared" si="85"/>
        <v/>
      </c>
      <c r="CB62" s="152" t="str">
        <f t="shared" si="85"/>
        <v/>
      </c>
      <c r="CC62" s="152" t="str">
        <f t="shared" si="85"/>
        <v/>
      </c>
      <c r="CD62" s="152" t="str">
        <f t="shared" si="85"/>
        <v/>
      </c>
      <c r="CE62" s="152" t="str">
        <f t="shared" si="85"/>
        <v/>
      </c>
      <c r="CF62" s="152" t="str">
        <f t="shared" si="85"/>
        <v/>
      </c>
      <c r="CG62" s="152" t="str">
        <f t="shared" si="85"/>
        <v/>
      </c>
      <c r="CH62" s="152" t="str">
        <f t="shared" si="85"/>
        <v/>
      </c>
      <c r="CJ62" s="204" t="str">
        <f>IF(CK62=FALSE,"",COUNTIFS($CK$33:CK62,"&lt;&gt;",$CK$33:CK62,"&lt;&gt;falsch"))</f>
        <v/>
      </c>
      <c r="CK62" s="205"/>
      <c r="CL62" s="205"/>
      <c r="CM62" s="206">
        <v>30</v>
      </c>
      <c r="CN62" s="207" t="str">
        <f t="shared" si="3"/>
        <v/>
      </c>
      <c r="CO62" s="207" t="str">
        <f t="shared" si="4"/>
        <v/>
      </c>
    </row>
    <row r="63" spans="1:93" ht="18" customHeight="1" x14ac:dyDescent="0.2">
      <c r="A63" s="314"/>
      <c r="B63" s="319"/>
      <c r="C63" s="320"/>
      <c r="D63" s="320"/>
      <c r="E63" s="320"/>
      <c r="F63" s="320"/>
      <c r="G63" s="320"/>
      <c r="H63" s="321"/>
      <c r="I63" s="260"/>
      <c r="J63" s="257"/>
      <c r="K63" s="220"/>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7"/>
      <c r="AM63" s="264"/>
      <c r="AN63" s="265"/>
      <c r="AO63" s="269"/>
      <c r="AP63" s="265"/>
      <c r="AQ63" s="273"/>
      <c r="AR63" s="274"/>
      <c r="AS63" s="279"/>
      <c r="AT63" s="280"/>
      <c r="AU63" s="358"/>
      <c r="AV63" s="355"/>
      <c r="AW63" s="387"/>
      <c r="AX63" s="183"/>
      <c r="AY63" s="184"/>
      <c r="AZ63" s="184"/>
      <c r="BA63" s="185"/>
      <c r="BB63" s="213"/>
      <c r="BC63" s="213"/>
      <c r="BF63" s="198">
        <f>IF($Y$14=0,0,IF(SUM(BG63:CH63)&gt;0,1,IF(AND(AX61&gt;0,$Y$14&gt;AX61),1,0)))</f>
        <v>0</v>
      </c>
      <c r="BG63" s="153" t="str">
        <f t="shared" ref="BG63:CH63" si="86">IF(BG61=0,"",IF(BG61&lt;$S$14,1,0))</f>
        <v/>
      </c>
      <c r="BH63" s="153" t="str">
        <f t="shared" si="86"/>
        <v/>
      </c>
      <c r="BI63" s="153" t="str">
        <f t="shared" si="86"/>
        <v/>
      </c>
      <c r="BJ63" s="153" t="str">
        <f t="shared" si="86"/>
        <v/>
      </c>
      <c r="BK63" s="153" t="str">
        <f t="shared" si="86"/>
        <v/>
      </c>
      <c r="BL63" s="153" t="str">
        <f t="shared" si="86"/>
        <v/>
      </c>
      <c r="BM63" s="153" t="str">
        <f t="shared" si="86"/>
        <v/>
      </c>
      <c r="BN63" s="153" t="str">
        <f t="shared" si="86"/>
        <v/>
      </c>
      <c r="BO63" s="153" t="str">
        <f t="shared" si="86"/>
        <v/>
      </c>
      <c r="BP63" s="153" t="str">
        <f t="shared" si="86"/>
        <v/>
      </c>
      <c r="BQ63" s="153" t="str">
        <f t="shared" si="86"/>
        <v/>
      </c>
      <c r="BR63" s="153" t="str">
        <f t="shared" si="86"/>
        <v/>
      </c>
      <c r="BS63" s="153" t="str">
        <f t="shared" si="86"/>
        <v/>
      </c>
      <c r="BT63" s="153" t="str">
        <f t="shared" si="86"/>
        <v/>
      </c>
      <c r="BU63" s="153" t="str">
        <f t="shared" si="86"/>
        <v/>
      </c>
      <c r="BV63" s="153" t="str">
        <f t="shared" si="86"/>
        <v/>
      </c>
      <c r="BW63" s="153" t="str">
        <f t="shared" si="86"/>
        <v/>
      </c>
      <c r="BX63" s="153" t="str">
        <f t="shared" si="86"/>
        <v/>
      </c>
      <c r="BY63" s="153" t="str">
        <f t="shared" si="86"/>
        <v/>
      </c>
      <c r="BZ63" s="153" t="str">
        <f t="shared" si="86"/>
        <v/>
      </c>
      <c r="CA63" s="153" t="str">
        <f t="shared" si="86"/>
        <v/>
      </c>
      <c r="CB63" s="153" t="str">
        <f t="shared" si="86"/>
        <v/>
      </c>
      <c r="CC63" s="153" t="str">
        <f t="shared" si="86"/>
        <v/>
      </c>
      <c r="CD63" s="153" t="str">
        <f t="shared" si="86"/>
        <v/>
      </c>
      <c r="CE63" s="153" t="str">
        <f t="shared" si="86"/>
        <v/>
      </c>
      <c r="CF63" s="153" t="str">
        <f t="shared" si="86"/>
        <v/>
      </c>
      <c r="CG63" s="153" t="str">
        <f t="shared" si="86"/>
        <v/>
      </c>
      <c r="CH63" s="153" t="str">
        <f t="shared" si="86"/>
        <v/>
      </c>
      <c r="CJ63" s="204"/>
      <c r="CK63" s="205"/>
      <c r="CL63" s="205"/>
    </row>
    <row r="64" spans="1:93" ht="18" customHeight="1" x14ac:dyDescent="0.2">
      <c r="A64" s="315"/>
      <c r="B64" s="322"/>
      <c r="C64" s="323"/>
      <c r="D64" s="323"/>
      <c r="E64" s="323"/>
      <c r="F64" s="323"/>
      <c r="G64" s="323"/>
      <c r="H64" s="324"/>
      <c r="I64" s="261"/>
      <c r="J64" s="258"/>
      <c r="K64" s="221"/>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8"/>
      <c r="AM64" s="266"/>
      <c r="AN64" s="267"/>
      <c r="AO64" s="270"/>
      <c r="AP64" s="267"/>
      <c r="AQ64" s="275"/>
      <c r="AR64" s="276"/>
      <c r="AS64" s="281"/>
      <c r="AT64" s="282"/>
      <c r="AU64" s="359"/>
      <c r="AV64" s="356"/>
      <c r="AW64" s="387"/>
      <c r="AX64" s="183"/>
      <c r="AY64" s="184"/>
      <c r="AZ64" s="184"/>
      <c r="BA64" s="185"/>
      <c r="BB64" s="213"/>
      <c r="BC64" s="213"/>
      <c r="CJ64" s="204" t="str">
        <f>IF(CK64=FALSE,"",COUNTIFS($CK$33:CK64,"&lt;&gt;",$CK$33:CK64,"&lt;&gt;falsch"))</f>
        <v/>
      </c>
      <c r="CK64" s="205"/>
      <c r="CL64" s="205"/>
    </row>
    <row r="65" spans="1:90" ht="18" customHeight="1" x14ac:dyDescent="0.2">
      <c r="A65" s="313">
        <v>9</v>
      </c>
      <c r="B65" s="316" t="str">
        <f>'Kopierhilfe TN-Daten'!D10</f>
        <v/>
      </c>
      <c r="C65" s="317"/>
      <c r="D65" s="317"/>
      <c r="E65" s="317"/>
      <c r="F65" s="317"/>
      <c r="G65" s="317"/>
      <c r="H65" s="318"/>
      <c r="I65" s="259"/>
      <c r="J65" s="256"/>
      <c r="K65" s="21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40"/>
      <c r="AM65" s="262" t="str">
        <f t="shared" ref="AM65" si="87">IF(OR($Y$14=0,SUM($K$25:$AL$25)=0),"",AX65)</f>
        <v/>
      </c>
      <c r="AN65" s="263"/>
      <c r="AO65" s="268" t="str">
        <f t="shared" ref="AO65" si="88">IF(OR($Y$14=0,SUM($K$25:$AL$25)=0),"",AY65)</f>
        <v/>
      </c>
      <c r="AP65" s="263"/>
      <c r="AQ65" s="271" t="str">
        <f>IF(AM65="","",IF(AM65=0,0,BA65))</f>
        <v/>
      </c>
      <c r="AR65" s="272"/>
      <c r="AS65" s="277" t="str">
        <f t="shared" ref="AS65" si="89">IF(AM65="","",IF(OR(BB65="ja",BC65="ja"),0,IF(AND($Y$14=0,SUMPRODUCT(($K$25:$AL$25=$AR$8)*(K65:AL65&lt;&gt;""))=0),"",IF(BA65&gt;=60%,AY65+AZ65,AY65))))</f>
        <v/>
      </c>
      <c r="AT65" s="278"/>
      <c r="AU65" s="357" t="str">
        <f>IF(B65="","",$AZ$28)</f>
        <v/>
      </c>
      <c r="AV65" s="354" t="str">
        <f>IF(B65="","",$AZ$29)</f>
        <v/>
      </c>
      <c r="AW65" s="387" t="str">
        <f>IF(AND(B65="",AX65&gt;0),"Bitte den Name der Schülerin/des Schülers in die »Kopierhilfe TN-Daten« eingeben!",IF(BB65="ja","Es fehlt die Angabe des Berufsfeldes!",IF(BC65="ja","Es fehlt die Art der BO!",IF(AND(BF66=1,BF67=0),"Bitte die maximale Anzahl an Geamtstunden bzw. Stunden pro Tag beachten!",IF(AND(BF66=0,BF67=1),"Bitte erfassen Sie alle Stunden mit dem entsprechenden Kennzeichen »a«, »e« oder »u«! (Es fehlen Kursstunden!)",IF(AND(BF66=1,BF67=1),"Bitte die maximale Anzahl an Stunden pro Tag beachten!",""))))))</f>
        <v/>
      </c>
      <c r="AX65" s="183">
        <f>SUMPRODUCT(($K$25:$AL$25=$AR$8)*(K65:AL65&lt;&gt;"")*(K68:AL68))</f>
        <v>0</v>
      </c>
      <c r="AY65" s="184">
        <f>SUMPRODUCT(($K$25:$AL$25=$AR$8)*(K65:AL65="a")*(K68:AL68))</f>
        <v>0</v>
      </c>
      <c r="AZ65" s="184">
        <f>SUMPRODUCT(($K$25:$AL$25=$AR$8)*(K65:AL65="e")*(K68:AL68))</f>
        <v>0</v>
      </c>
      <c r="BA65" s="185">
        <f t="shared" ref="BA65" si="90">IF(AX65=0,0,ROUND(AY65/AX65,4))</f>
        <v>0</v>
      </c>
      <c r="BB65" s="216" t="str">
        <f t="shared" ref="BB65" si="91">IF(SUMPRODUCT((K65:AL65="a")*(K66:AL66="")*($K$25:$AL$25&lt;&gt;0))&gt;0,"ja",
IF(SUMPRODUCT((K65:AL65="e")*(K66:AL66="")*($K$25:$AL$25&lt;&gt;0))&gt;0,"ja","nein"))</f>
        <v>nein</v>
      </c>
      <c r="BC65" s="216" t="str">
        <f t="shared" ref="BC65" si="92">IF(SUMPRODUCT((K65:AL65="a")*(K67:AL67="")*($K$25:$AL$25&lt;&gt;0))&gt;0,"ja",
IF(SUMPRODUCT((K65:AL65="e")*(K67:AL67="")*($K$25:$AL$25&lt;&gt;0))&gt;0,"ja","nein"))</f>
        <v>nein</v>
      </c>
      <c r="BF65" s="194"/>
      <c r="BG65" s="151">
        <f t="shared" ref="BG65:CH65" si="93">IF(OR(BG$26="",BG$26="Datum eintragen!"),0,SUMPRODUCT(($K65:$AL65&lt;&gt;"")*($K68:$AL68)*($K$26:$AL$32=BG$26)))</f>
        <v>0</v>
      </c>
      <c r="BH65" s="151">
        <f t="shared" si="93"/>
        <v>0</v>
      </c>
      <c r="BI65" s="151">
        <f t="shared" si="93"/>
        <v>0</v>
      </c>
      <c r="BJ65" s="151">
        <f t="shared" si="93"/>
        <v>0</v>
      </c>
      <c r="BK65" s="151">
        <f t="shared" si="93"/>
        <v>0</v>
      </c>
      <c r="BL65" s="151">
        <f t="shared" si="93"/>
        <v>0</v>
      </c>
      <c r="BM65" s="151">
        <f t="shared" si="93"/>
        <v>0</v>
      </c>
      <c r="BN65" s="151">
        <f t="shared" si="93"/>
        <v>0</v>
      </c>
      <c r="BO65" s="151">
        <f t="shared" si="93"/>
        <v>0</v>
      </c>
      <c r="BP65" s="151">
        <f t="shared" si="93"/>
        <v>0</v>
      </c>
      <c r="BQ65" s="151">
        <f t="shared" si="93"/>
        <v>0</v>
      </c>
      <c r="BR65" s="151">
        <f t="shared" si="93"/>
        <v>0</v>
      </c>
      <c r="BS65" s="151">
        <f t="shared" si="93"/>
        <v>0</v>
      </c>
      <c r="BT65" s="151">
        <f t="shared" si="93"/>
        <v>0</v>
      </c>
      <c r="BU65" s="151">
        <f t="shared" si="93"/>
        <v>0</v>
      </c>
      <c r="BV65" s="151">
        <f t="shared" si="93"/>
        <v>0</v>
      </c>
      <c r="BW65" s="151">
        <f t="shared" si="93"/>
        <v>0</v>
      </c>
      <c r="BX65" s="151">
        <f t="shared" si="93"/>
        <v>0</v>
      </c>
      <c r="BY65" s="151">
        <f t="shared" si="93"/>
        <v>0</v>
      </c>
      <c r="BZ65" s="151">
        <f t="shared" si="93"/>
        <v>0</v>
      </c>
      <c r="CA65" s="151">
        <f t="shared" si="93"/>
        <v>0</v>
      </c>
      <c r="CB65" s="151">
        <f t="shared" si="93"/>
        <v>0</v>
      </c>
      <c r="CC65" s="151">
        <f t="shared" si="93"/>
        <v>0</v>
      </c>
      <c r="CD65" s="151">
        <f t="shared" si="93"/>
        <v>0</v>
      </c>
      <c r="CE65" s="151">
        <f t="shared" si="93"/>
        <v>0</v>
      </c>
      <c r="CF65" s="151">
        <f t="shared" si="93"/>
        <v>0</v>
      </c>
      <c r="CG65" s="151">
        <f t="shared" si="93"/>
        <v>0</v>
      </c>
      <c r="CH65" s="151">
        <f t="shared" si="93"/>
        <v>0</v>
      </c>
      <c r="CJ65" s="204" t="str">
        <f>IF(CK65=FALSE,"",COUNTIFS($CK$33:CK65,"&lt;&gt;",$CK$33:CK65,"&lt;&gt;falsch"))</f>
        <v/>
      </c>
      <c r="CK65" s="205" t="b">
        <f t="shared" ref="CK65" si="94">IF(AS65="",FALSE,IF(AS65&gt;0,B65,FALSE))</f>
        <v>0</v>
      </c>
      <c r="CL65" s="205" t="str">
        <f>IF(AND($S$8="2.2.2 Berufsorientierung MINT",B65&lt;&gt;""),"TN MINT",IF(AND($S$8="2.2.1 Berufsorientierung Ausbildung",I65&lt;&gt;"",J65="",B65&lt;&gt;""),"TN mit Förderbedarf",IF(AND($S$8="2.2.1 Berufsorientierung Ausbildung",I65="",J65&lt;&gt;"",B65&lt;&gt;""),"TN ohne Förderbedarf","")))</f>
        <v/>
      </c>
    </row>
    <row r="66" spans="1:90" ht="18" customHeight="1" x14ac:dyDescent="0.2">
      <c r="A66" s="314"/>
      <c r="B66" s="319"/>
      <c r="C66" s="320"/>
      <c r="D66" s="320"/>
      <c r="E66" s="320"/>
      <c r="F66" s="320"/>
      <c r="G66" s="320"/>
      <c r="H66" s="321"/>
      <c r="I66" s="260"/>
      <c r="J66" s="257"/>
      <c r="K66" s="220"/>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7"/>
      <c r="AM66" s="264"/>
      <c r="AN66" s="265"/>
      <c r="AO66" s="269"/>
      <c r="AP66" s="265"/>
      <c r="AQ66" s="273"/>
      <c r="AR66" s="274"/>
      <c r="AS66" s="279"/>
      <c r="AT66" s="280"/>
      <c r="AU66" s="358"/>
      <c r="AV66" s="355"/>
      <c r="AW66" s="387"/>
      <c r="AX66" s="183"/>
      <c r="AY66" s="184"/>
      <c r="AZ66" s="184"/>
      <c r="BA66" s="185"/>
      <c r="BB66" s="213"/>
      <c r="BC66" s="213"/>
      <c r="BF66" s="196">
        <f t="shared" ref="BF66" si="95">IF($Y$14=0,0,IF(SUM(BG66:CH66)&gt;0,1,IF(AND(AX65&gt;0,$Y$14&lt;AX65),1,0)))</f>
        <v>0</v>
      </c>
      <c r="BG66" s="152" t="str">
        <f t="shared" ref="BG66:BV66" si="96">IF(BG65=0,"",IF(BG65&gt;$S$14,1,0))</f>
        <v/>
      </c>
      <c r="BH66" s="152" t="str">
        <f t="shared" si="96"/>
        <v/>
      </c>
      <c r="BI66" s="152" t="str">
        <f t="shared" si="96"/>
        <v/>
      </c>
      <c r="BJ66" s="152" t="str">
        <f t="shared" si="96"/>
        <v/>
      </c>
      <c r="BK66" s="152" t="str">
        <f t="shared" si="96"/>
        <v/>
      </c>
      <c r="BL66" s="152" t="str">
        <f t="shared" si="96"/>
        <v/>
      </c>
      <c r="BM66" s="152" t="str">
        <f t="shared" si="96"/>
        <v/>
      </c>
      <c r="BN66" s="152" t="str">
        <f t="shared" si="96"/>
        <v/>
      </c>
      <c r="BO66" s="152" t="str">
        <f t="shared" si="96"/>
        <v/>
      </c>
      <c r="BP66" s="152" t="str">
        <f t="shared" si="96"/>
        <v/>
      </c>
      <c r="BQ66" s="152" t="str">
        <f t="shared" si="96"/>
        <v/>
      </c>
      <c r="BR66" s="152" t="str">
        <f t="shared" si="96"/>
        <v/>
      </c>
      <c r="BS66" s="152" t="str">
        <f t="shared" si="96"/>
        <v/>
      </c>
      <c r="BT66" s="152" t="str">
        <f t="shared" si="96"/>
        <v/>
      </c>
      <c r="BU66" s="152" t="str">
        <f t="shared" si="96"/>
        <v/>
      </c>
      <c r="BV66" s="152" t="str">
        <f t="shared" si="96"/>
        <v/>
      </c>
      <c r="BW66" s="152" t="str">
        <f t="shared" ref="BW66:CH66" si="97">IF(BW65=0,"",IF(BW65&gt;$S$14,1,0))</f>
        <v/>
      </c>
      <c r="BX66" s="152" t="str">
        <f t="shared" si="97"/>
        <v/>
      </c>
      <c r="BY66" s="152" t="str">
        <f t="shared" si="97"/>
        <v/>
      </c>
      <c r="BZ66" s="152" t="str">
        <f t="shared" si="97"/>
        <v/>
      </c>
      <c r="CA66" s="152" t="str">
        <f t="shared" si="97"/>
        <v/>
      </c>
      <c r="CB66" s="152" t="str">
        <f t="shared" si="97"/>
        <v/>
      </c>
      <c r="CC66" s="152" t="str">
        <f t="shared" si="97"/>
        <v/>
      </c>
      <c r="CD66" s="152" t="str">
        <f t="shared" si="97"/>
        <v/>
      </c>
      <c r="CE66" s="152" t="str">
        <f t="shared" si="97"/>
        <v/>
      </c>
      <c r="CF66" s="152" t="str">
        <f t="shared" si="97"/>
        <v/>
      </c>
      <c r="CG66" s="152" t="str">
        <f t="shared" si="97"/>
        <v/>
      </c>
      <c r="CH66" s="152" t="str">
        <f t="shared" si="97"/>
        <v/>
      </c>
      <c r="CJ66" s="204" t="str">
        <f>IF(CK66=FALSE,"",COUNTIFS($CK$33:CK66,"&lt;&gt;",$CK$33:CK66,"&lt;&gt;falsch"))</f>
        <v/>
      </c>
      <c r="CK66" s="205"/>
      <c r="CL66" s="205"/>
    </row>
    <row r="67" spans="1:90" ht="18" customHeight="1" x14ac:dyDescent="0.2">
      <c r="A67" s="314"/>
      <c r="B67" s="319"/>
      <c r="C67" s="320"/>
      <c r="D67" s="320"/>
      <c r="E67" s="320"/>
      <c r="F67" s="320"/>
      <c r="G67" s="320"/>
      <c r="H67" s="321"/>
      <c r="I67" s="260"/>
      <c r="J67" s="257"/>
      <c r="K67" s="220"/>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7"/>
      <c r="AM67" s="264"/>
      <c r="AN67" s="265"/>
      <c r="AO67" s="269"/>
      <c r="AP67" s="265"/>
      <c r="AQ67" s="273"/>
      <c r="AR67" s="274"/>
      <c r="AS67" s="279"/>
      <c r="AT67" s="280"/>
      <c r="AU67" s="358"/>
      <c r="AV67" s="355"/>
      <c r="AW67" s="387"/>
      <c r="AX67" s="183"/>
      <c r="AY67" s="184"/>
      <c r="AZ67" s="184"/>
      <c r="BA67" s="185"/>
      <c r="BB67" s="213"/>
      <c r="BC67" s="213"/>
      <c r="BF67" s="198">
        <f>IF($Y$14=0,0,IF(SUM(BG67:CH67)&gt;0,1,IF(AND(AX65&gt;0,$Y$14&gt;AX65),1,0)))</f>
        <v>0</v>
      </c>
      <c r="BG67" s="153" t="str">
        <f t="shared" ref="BG67:CH67" si="98">IF(BG65=0,"",IF(BG65&lt;$S$14,1,0))</f>
        <v/>
      </c>
      <c r="BH67" s="153" t="str">
        <f t="shared" si="98"/>
        <v/>
      </c>
      <c r="BI67" s="153" t="str">
        <f t="shared" si="98"/>
        <v/>
      </c>
      <c r="BJ67" s="153" t="str">
        <f t="shared" si="98"/>
        <v/>
      </c>
      <c r="BK67" s="153" t="str">
        <f t="shared" si="98"/>
        <v/>
      </c>
      <c r="BL67" s="153" t="str">
        <f t="shared" si="98"/>
        <v/>
      </c>
      <c r="BM67" s="153" t="str">
        <f t="shared" si="98"/>
        <v/>
      </c>
      <c r="BN67" s="153" t="str">
        <f t="shared" si="98"/>
        <v/>
      </c>
      <c r="BO67" s="153" t="str">
        <f t="shared" si="98"/>
        <v/>
      </c>
      <c r="BP67" s="153" t="str">
        <f t="shared" si="98"/>
        <v/>
      </c>
      <c r="BQ67" s="153" t="str">
        <f t="shared" si="98"/>
        <v/>
      </c>
      <c r="BR67" s="153" t="str">
        <f t="shared" si="98"/>
        <v/>
      </c>
      <c r="BS67" s="153" t="str">
        <f t="shared" si="98"/>
        <v/>
      </c>
      <c r="BT67" s="153" t="str">
        <f t="shared" si="98"/>
        <v/>
      </c>
      <c r="BU67" s="153" t="str">
        <f t="shared" si="98"/>
        <v/>
      </c>
      <c r="BV67" s="153" t="str">
        <f t="shared" si="98"/>
        <v/>
      </c>
      <c r="BW67" s="153" t="str">
        <f t="shared" si="98"/>
        <v/>
      </c>
      <c r="BX67" s="153" t="str">
        <f t="shared" si="98"/>
        <v/>
      </c>
      <c r="BY67" s="153" t="str">
        <f t="shared" si="98"/>
        <v/>
      </c>
      <c r="BZ67" s="153" t="str">
        <f t="shared" si="98"/>
        <v/>
      </c>
      <c r="CA67" s="153" t="str">
        <f t="shared" si="98"/>
        <v/>
      </c>
      <c r="CB67" s="153" t="str">
        <f t="shared" si="98"/>
        <v/>
      </c>
      <c r="CC67" s="153" t="str">
        <f t="shared" si="98"/>
        <v/>
      </c>
      <c r="CD67" s="153" t="str">
        <f t="shared" si="98"/>
        <v/>
      </c>
      <c r="CE67" s="153" t="str">
        <f t="shared" si="98"/>
        <v/>
      </c>
      <c r="CF67" s="153" t="str">
        <f t="shared" si="98"/>
        <v/>
      </c>
      <c r="CG67" s="153" t="str">
        <f t="shared" si="98"/>
        <v/>
      </c>
      <c r="CH67" s="153" t="str">
        <f t="shared" si="98"/>
        <v/>
      </c>
      <c r="CJ67" s="204"/>
      <c r="CK67" s="205"/>
      <c r="CL67" s="205"/>
    </row>
    <row r="68" spans="1:90" ht="18" customHeight="1" x14ac:dyDescent="0.2">
      <c r="A68" s="315"/>
      <c r="B68" s="322"/>
      <c r="C68" s="323"/>
      <c r="D68" s="323"/>
      <c r="E68" s="323"/>
      <c r="F68" s="323"/>
      <c r="G68" s="323"/>
      <c r="H68" s="324"/>
      <c r="I68" s="261"/>
      <c r="J68" s="258"/>
      <c r="K68" s="221"/>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8"/>
      <c r="AM68" s="266"/>
      <c r="AN68" s="267"/>
      <c r="AO68" s="270"/>
      <c r="AP68" s="267"/>
      <c r="AQ68" s="275"/>
      <c r="AR68" s="276"/>
      <c r="AS68" s="281"/>
      <c r="AT68" s="282"/>
      <c r="AU68" s="359"/>
      <c r="AV68" s="356"/>
      <c r="AW68" s="387"/>
      <c r="AX68" s="183"/>
      <c r="AY68" s="184"/>
      <c r="AZ68" s="184"/>
      <c r="BA68" s="185"/>
      <c r="BB68" s="213"/>
      <c r="BC68" s="213"/>
      <c r="CJ68" s="204" t="str">
        <f>IF(CK68=FALSE,"",COUNTIFS($CK$33:CK68,"&lt;&gt;",$CK$33:CK68,"&lt;&gt;falsch"))</f>
        <v/>
      </c>
      <c r="CK68" s="205"/>
      <c r="CL68" s="205"/>
    </row>
    <row r="69" spans="1:90" ht="18" customHeight="1" x14ac:dyDescent="0.2">
      <c r="A69" s="313">
        <v>10</v>
      </c>
      <c r="B69" s="316" t="str">
        <f>'Kopierhilfe TN-Daten'!D11</f>
        <v/>
      </c>
      <c r="C69" s="317"/>
      <c r="D69" s="317"/>
      <c r="E69" s="317"/>
      <c r="F69" s="317"/>
      <c r="G69" s="317"/>
      <c r="H69" s="318"/>
      <c r="I69" s="259"/>
      <c r="J69" s="256"/>
      <c r="K69" s="21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40"/>
      <c r="AM69" s="262" t="str">
        <f t="shared" ref="AM69" si="99">IF(OR($Y$14=0,SUM($K$25:$AL$25)=0),"",AX69)</f>
        <v/>
      </c>
      <c r="AN69" s="263"/>
      <c r="AO69" s="268" t="str">
        <f t="shared" ref="AO69" si="100">IF(OR($Y$14=0,SUM($K$25:$AL$25)=0),"",AY69)</f>
        <v/>
      </c>
      <c r="AP69" s="263"/>
      <c r="AQ69" s="271" t="str">
        <f>IF(AM69="","",IF(AM69=0,0,BA69))</f>
        <v/>
      </c>
      <c r="AR69" s="272"/>
      <c r="AS69" s="277" t="str">
        <f t="shared" ref="AS69" si="101">IF(AM69="","",IF(OR(BB69="ja",BC69="ja"),0,IF(AND($Y$14=0,SUMPRODUCT(($K$25:$AL$25=$AR$8)*(K69:AL69&lt;&gt;""))=0),"",IF(BA69&gt;=60%,AY69+AZ69,AY69))))</f>
        <v/>
      </c>
      <c r="AT69" s="278"/>
      <c r="AU69" s="357" t="str">
        <f>IF(B69="","",$AZ$28)</f>
        <v/>
      </c>
      <c r="AV69" s="354" t="str">
        <f>IF(B69="","",$AZ$29)</f>
        <v/>
      </c>
      <c r="AW69" s="387" t="str">
        <f>IF(AND(B69="",AX69&gt;0),"Bitte den Name der Schülerin/des Schülers in die »Kopierhilfe TN-Daten« eingeben!",IF(BB69="ja","Es fehlt die Angabe des Berufsfeldes!",IF(BC69="ja","Es fehlt die Art der BO!",IF(AND(BF70=1,BF71=0),"Bitte die maximale Anzahl an Geamtstunden bzw. Stunden pro Tag beachten!",IF(AND(BF70=0,BF71=1),"Bitte erfassen Sie alle Stunden mit dem entsprechenden Kennzeichen »a«, »e« oder »u«! (Es fehlen Kursstunden!)",IF(AND(BF70=1,BF71=1),"Bitte die maximale Anzahl an Stunden pro Tag beachten!",""))))))</f>
        <v/>
      </c>
      <c r="AX69" s="183">
        <f>SUMPRODUCT(($K$25:$AL$25=$AR$8)*(K69:AL69&lt;&gt;"")*(K72:AL72))</f>
        <v>0</v>
      </c>
      <c r="AY69" s="184">
        <f>SUMPRODUCT(($K$25:$AL$25=$AR$8)*(K69:AL69="a")*(K72:AL72))</f>
        <v>0</v>
      </c>
      <c r="AZ69" s="184">
        <f>SUMPRODUCT(($K$25:$AL$25=$AR$8)*(K69:AL69="e")*(K72:AL72))</f>
        <v>0</v>
      </c>
      <c r="BA69" s="185">
        <f t="shared" ref="BA69" si="102">IF(AX69=0,0,ROUND(AY69/AX69,4))</f>
        <v>0</v>
      </c>
      <c r="BB69" s="216" t="str">
        <f t="shared" ref="BB69" si="103">IF(SUMPRODUCT((K69:AL69="a")*(K70:AL70="")*($K$25:$AL$25&lt;&gt;0))&gt;0,"ja",
IF(SUMPRODUCT((K69:AL69="e")*(K70:AL70="")*($K$25:$AL$25&lt;&gt;0))&gt;0,"ja","nein"))</f>
        <v>nein</v>
      </c>
      <c r="BC69" s="216" t="str">
        <f t="shared" ref="BC69" si="104">IF(SUMPRODUCT((K69:AL69="a")*(K71:AL71="")*($K$25:$AL$25&lt;&gt;0))&gt;0,"ja",
IF(SUMPRODUCT((K69:AL69="e")*(K71:AL71="")*($K$25:$AL$25&lt;&gt;0))&gt;0,"ja","nein"))</f>
        <v>nein</v>
      </c>
      <c r="BF69" s="194"/>
      <c r="BG69" s="151">
        <f t="shared" ref="BG69:CH69" si="105">IF(OR(BG$26="",BG$26="Datum eintragen!"),0,SUMPRODUCT(($K69:$AL69&lt;&gt;"")*($K72:$AL72)*($K$26:$AL$32=BG$26)))</f>
        <v>0</v>
      </c>
      <c r="BH69" s="151">
        <f t="shared" si="105"/>
        <v>0</v>
      </c>
      <c r="BI69" s="151">
        <f t="shared" si="105"/>
        <v>0</v>
      </c>
      <c r="BJ69" s="151">
        <f t="shared" si="105"/>
        <v>0</v>
      </c>
      <c r="BK69" s="151">
        <f t="shared" si="105"/>
        <v>0</v>
      </c>
      <c r="BL69" s="151">
        <f t="shared" si="105"/>
        <v>0</v>
      </c>
      <c r="BM69" s="151">
        <f t="shared" si="105"/>
        <v>0</v>
      </c>
      <c r="BN69" s="151">
        <f t="shared" si="105"/>
        <v>0</v>
      </c>
      <c r="BO69" s="151">
        <f t="shared" si="105"/>
        <v>0</v>
      </c>
      <c r="BP69" s="151">
        <f t="shared" si="105"/>
        <v>0</v>
      </c>
      <c r="BQ69" s="151">
        <f t="shared" si="105"/>
        <v>0</v>
      </c>
      <c r="BR69" s="151">
        <f t="shared" si="105"/>
        <v>0</v>
      </c>
      <c r="BS69" s="151">
        <f t="shared" si="105"/>
        <v>0</v>
      </c>
      <c r="BT69" s="151">
        <f t="shared" si="105"/>
        <v>0</v>
      </c>
      <c r="BU69" s="151">
        <f t="shared" si="105"/>
        <v>0</v>
      </c>
      <c r="BV69" s="151">
        <f t="shared" si="105"/>
        <v>0</v>
      </c>
      <c r="BW69" s="151">
        <f t="shared" si="105"/>
        <v>0</v>
      </c>
      <c r="BX69" s="151">
        <f t="shared" si="105"/>
        <v>0</v>
      </c>
      <c r="BY69" s="151">
        <f t="shared" si="105"/>
        <v>0</v>
      </c>
      <c r="BZ69" s="151">
        <f t="shared" si="105"/>
        <v>0</v>
      </c>
      <c r="CA69" s="151">
        <f t="shared" si="105"/>
        <v>0</v>
      </c>
      <c r="CB69" s="151">
        <f t="shared" si="105"/>
        <v>0</v>
      </c>
      <c r="CC69" s="151">
        <f t="shared" si="105"/>
        <v>0</v>
      </c>
      <c r="CD69" s="151">
        <f t="shared" si="105"/>
        <v>0</v>
      </c>
      <c r="CE69" s="151">
        <f t="shared" si="105"/>
        <v>0</v>
      </c>
      <c r="CF69" s="151">
        <f t="shared" si="105"/>
        <v>0</v>
      </c>
      <c r="CG69" s="151">
        <f t="shared" si="105"/>
        <v>0</v>
      </c>
      <c r="CH69" s="151">
        <f t="shared" si="105"/>
        <v>0</v>
      </c>
      <c r="CJ69" s="204" t="str">
        <f>IF(CK69=FALSE,"",COUNTIFS($CK$33:CK69,"&lt;&gt;",$CK$33:CK69,"&lt;&gt;falsch"))</f>
        <v/>
      </c>
      <c r="CK69" s="205" t="b">
        <f t="shared" ref="CK69" si="106">IF(AS69="",FALSE,IF(AS69&gt;0,B69,FALSE))</f>
        <v>0</v>
      </c>
      <c r="CL69" s="205" t="str">
        <f>IF(AND($S$8="2.2.2 Berufsorientierung MINT",B69&lt;&gt;""),"TN MINT",IF(AND($S$8="2.2.1 Berufsorientierung Ausbildung",I69&lt;&gt;"",J69="",B69&lt;&gt;""),"TN mit Förderbedarf",IF(AND($S$8="2.2.1 Berufsorientierung Ausbildung",I69="",J69&lt;&gt;"",B69&lt;&gt;""),"TN ohne Förderbedarf","")))</f>
        <v/>
      </c>
    </row>
    <row r="70" spans="1:90" ht="18" customHeight="1" x14ac:dyDescent="0.2">
      <c r="A70" s="314"/>
      <c r="B70" s="319"/>
      <c r="C70" s="320"/>
      <c r="D70" s="320"/>
      <c r="E70" s="320"/>
      <c r="F70" s="320"/>
      <c r="G70" s="320"/>
      <c r="H70" s="321"/>
      <c r="I70" s="260"/>
      <c r="J70" s="257"/>
      <c r="K70" s="220"/>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7"/>
      <c r="AM70" s="264"/>
      <c r="AN70" s="265"/>
      <c r="AO70" s="269"/>
      <c r="AP70" s="265"/>
      <c r="AQ70" s="273"/>
      <c r="AR70" s="274"/>
      <c r="AS70" s="279"/>
      <c r="AT70" s="280"/>
      <c r="AU70" s="358"/>
      <c r="AV70" s="355"/>
      <c r="AW70" s="387"/>
      <c r="AX70" s="183"/>
      <c r="AY70" s="184"/>
      <c r="AZ70" s="184"/>
      <c r="BA70" s="185"/>
      <c r="BB70" s="213"/>
      <c r="BC70" s="213"/>
      <c r="BF70" s="196">
        <f t="shared" ref="BF70" si="107">IF($Y$14=0,0,IF(SUM(BG70:CH70)&gt;0,1,IF(AND(AX69&gt;0,$Y$14&lt;AX69),1,0)))</f>
        <v>0</v>
      </c>
      <c r="BG70" s="152" t="str">
        <f t="shared" ref="BG70:BV70" si="108">IF(BG69=0,"",IF(BG69&gt;$S$14,1,0))</f>
        <v/>
      </c>
      <c r="BH70" s="152" t="str">
        <f t="shared" si="108"/>
        <v/>
      </c>
      <c r="BI70" s="152" t="str">
        <f t="shared" si="108"/>
        <v/>
      </c>
      <c r="BJ70" s="152" t="str">
        <f t="shared" si="108"/>
        <v/>
      </c>
      <c r="BK70" s="152" t="str">
        <f t="shared" si="108"/>
        <v/>
      </c>
      <c r="BL70" s="152" t="str">
        <f t="shared" si="108"/>
        <v/>
      </c>
      <c r="BM70" s="152" t="str">
        <f t="shared" si="108"/>
        <v/>
      </c>
      <c r="BN70" s="152" t="str">
        <f t="shared" si="108"/>
        <v/>
      </c>
      <c r="BO70" s="152" t="str">
        <f t="shared" si="108"/>
        <v/>
      </c>
      <c r="BP70" s="152" t="str">
        <f t="shared" si="108"/>
        <v/>
      </c>
      <c r="BQ70" s="152" t="str">
        <f t="shared" si="108"/>
        <v/>
      </c>
      <c r="BR70" s="152" t="str">
        <f t="shared" si="108"/>
        <v/>
      </c>
      <c r="BS70" s="152" t="str">
        <f t="shared" si="108"/>
        <v/>
      </c>
      <c r="BT70" s="152" t="str">
        <f t="shared" si="108"/>
        <v/>
      </c>
      <c r="BU70" s="152" t="str">
        <f t="shared" si="108"/>
        <v/>
      </c>
      <c r="BV70" s="152" t="str">
        <f t="shared" si="108"/>
        <v/>
      </c>
      <c r="BW70" s="152" t="str">
        <f t="shared" ref="BW70:CH70" si="109">IF(BW69=0,"",IF(BW69&gt;$S$14,1,0))</f>
        <v/>
      </c>
      <c r="BX70" s="152" t="str">
        <f t="shared" si="109"/>
        <v/>
      </c>
      <c r="BY70" s="152" t="str">
        <f t="shared" si="109"/>
        <v/>
      </c>
      <c r="BZ70" s="152" t="str">
        <f t="shared" si="109"/>
        <v/>
      </c>
      <c r="CA70" s="152" t="str">
        <f t="shared" si="109"/>
        <v/>
      </c>
      <c r="CB70" s="152" t="str">
        <f t="shared" si="109"/>
        <v/>
      </c>
      <c r="CC70" s="152" t="str">
        <f t="shared" si="109"/>
        <v/>
      </c>
      <c r="CD70" s="152" t="str">
        <f t="shared" si="109"/>
        <v/>
      </c>
      <c r="CE70" s="152" t="str">
        <f t="shared" si="109"/>
        <v/>
      </c>
      <c r="CF70" s="152" t="str">
        <f t="shared" si="109"/>
        <v/>
      </c>
      <c r="CG70" s="152" t="str">
        <f t="shared" si="109"/>
        <v/>
      </c>
      <c r="CH70" s="152" t="str">
        <f t="shared" si="109"/>
        <v/>
      </c>
      <c r="CJ70" s="204" t="str">
        <f>IF(CK70=FALSE,"",COUNTIFS($CK$33:CK70,"&lt;&gt;",$CK$33:CK70,"&lt;&gt;falsch"))</f>
        <v/>
      </c>
      <c r="CK70" s="205"/>
      <c r="CL70" s="205"/>
    </row>
    <row r="71" spans="1:90" ht="18" customHeight="1" x14ac:dyDescent="0.2">
      <c r="A71" s="314"/>
      <c r="B71" s="319"/>
      <c r="C71" s="320"/>
      <c r="D71" s="320"/>
      <c r="E71" s="320"/>
      <c r="F71" s="320"/>
      <c r="G71" s="320"/>
      <c r="H71" s="321"/>
      <c r="I71" s="260"/>
      <c r="J71" s="257"/>
      <c r="K71" s="220"/>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7"/>
      <c r="AM71" s="264"/>
      <c r="AN71" s="265"/>
      <c r="AO71" s="269"/>
      <c r="AP71" s="265"/>
      <c r="AQ71" s="273"/>
      <c r="AR71" s="274"/>
      <c r="AS71" s="279"/>
      <c r="AT71" s="280"/>
      <c r="AU71" s="358"/>
      <c r="AV71" s="355"/>
      <c r="AW71" s="387"/>
      <c r="AX71" s="183"/>
      <c r="AY71" s="184"/>
      <c r="AZ71" s="184"/>
      <c r="BA71" s="185"/>
      <c r="BB71" s="213"/>
      <c r="BC71" s="213"/>
      <c r="BF71" s="198">
        <f>IF($Y$14=0,0,IF(SUM(BG71:CH71)&gt;0,1,IF(AND(AX69&gt;0,$Y$14&gt;AX69),1,0)))</f>
        <v>0</v>
      </c>
      <c r="BG71" s="153" t="str">
        <f t="shared" ref="BG71:CH71" si="110">IF(BG69=0,"",IF(BG69&lt;$S$14,1,0))</f>
        <v/>
      </c>
      <c r="BH71" s="153" t="str">
        <f t="shared" si="110"/>
        <v/>
      </c>
      <c r="BI71" s="153" t="str">
        <f t="shared" si="110"/>
        <v/>
      </c>
      <c r="BJ71" s="153" t="str">
        <f t="shared" si="110"/>
        <v/>
      </c>
      <c r="BK71" s="153" t="str">
        <f t="shared" si="110"/>
        <v/>
      </c>
      <c r="BL71" s="153" t="str">
        <f t="shared" si="110"/>
        <v/>
      </c>
      <c r="BM71" s="153" t="str">
        <f t="shared" si="110"/>
        <v/>
      </c>
      <c r="BN71" s="153" t="str">
        <f t="shared" si="110"/>
        <v/>
      </c>
      <c r="BO71" s="153" t="str">
        <f t="shared" si="110"/>
        <v/>
      </c>
      <c r="BP71" s="153" t="str">
        <f t="shared" si="110"/>
        <v/>
      </c>
      <c r="BQ71" s="153" t="str">
        <f t="shared" si="110"/>
        <v/>
      </c>
      <c r="BR71" s="153" t="str">
        <f t="shared" si="110"/>
        <v/>
      </c>
      <c r="BS71" s="153" t="str">
        <f t="shared" si="110"/>
        <v/>
      </c>
      <c r="BT71" s="153" t="str">
        <f t="shared" si="110"/>
        <v/>
      </c>
      <c r="BU71" s="153" t="str">
        <f t="shared" si="110"/>
        <v/>
      </c>
      <c r="BV71" s="153" t="str">
        <f t="shared" si="110"/>
        <v/>
      </c>
      <c r="BW71" s="153" t="str">
        <f t="shared" si="110"/>
        <v/>
      </c>
      <c r="BX71" s="153" t="str">
        <f t="shared" si="110"/>
        <v/>
      </c>
      <c r="BY71" s="153" t="str">
        <f t="shared" si="110"/>
        <v/>
      </c>
      <c r="BZ71" s="153" t="str">
        <f t="shared" si="110"/>
        <v/>
      </c>
      <c r="CA71" s="153" t="str">
        <f t="shared" si="110"/>
        <v/>
      </c>
      <c r="CB71" s="153" t="str">
        <f t="shared" si="110"/>
        <v/>
      </c>
      <c r="CC71" s="153" t="str">
        <f t="shared" si="110"/>
        <v/>
      </c>
      <c r="CD71" s="153" t="str">
        <f t="shared" si="110"/>
        <v/>
      </c>
      <c r="CE71" s="153" t="str">
        <f t="shared" si="110"/>
        <v/>
      </c>
      <c r="CF71" s="153" t="str">
        <f t="shared" si="110"/>
        <v/>
      </c>
      <c r="CG71" s="153" t="str">
        <f t="shared" si="110"/>
        <v/>
      </c>
      <c r="CH71" s="153" t="str">
        <f t="shared" si="110"/>
        <v/>
      </c>
      <c r="CJ71" s="204"/>
      <c r="CK71" s="205"/>
      <c r="CL71" s="205"/>
    </row>
    <row r="72" spans="1:90" ht="18" customHeight="1" x14ac:dyDescent="0.2">
      <c r="A72" s="315"/>
      <c r="B72" s="322"/>
      <c r="C72" s="323"/>
      <c r="D72" s="323"/>
      <c r="E72" s="323"/>
      <c r="F72" s="323"/>
      <c r="G72" s="323"/>
      <c r="H72" s="324"/>
      <c r="I72" s="261"/>
      <c r="J72" s="258"/>
      <c r="K72" s="221"/>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8"/>
      <c r="AM72" s="266"/>
      <c r="AN72" s="267"/>
      <c r="AO72" s="270"/>
      <c r="AP72" s="267"/>
      <c r="AQ72" s="275"/>
      <c r="AR72" s="276"/>
      <c r="AS72" s="281"/>
      <c r="AT72" s="282"/>
      <c r="AU72" s="359"/>
      <c r="AV72" s="356"/>
      <c r="AW72" s="387"/>
      <c r="AX72" s="183"/>
      <c r="AY72" s="184"/>
      <c r="AZ72" s="184"/>
      <c r="BA72" s="185"/>
      <c r="BB72" s="213"/>
      <c r="BC72" s="213"/>
      <c r="CJ72" s="204" t="str">
        <f>IF(CK72=FALSE,"",COUNTIFS($CK$33:CK72,"&lt;&gt;",$CK$33:CK72,"&lt;&gt;falsch"))</f>
        <v/>
      </c>
      <c r="CK72" s="205"/>
      <c r="CL72" s="205"/>
    </row>
    <row r="73" spans="1:90" ht="18" customHeight="1" x14ac:dyDescent="0.2">
      <c r="A73" s="313">
        <v>11</v>
      </c>
      <c r="B73" s="316" t="str">
        <f>'Kopierhilfe TN-Daten'!D12</f>
        <v/>
      </c>
      <c r="C73" s="317"/>
      <c r="D73" s="317"/>
      <c r="E73" s="317"/>
      <c r="F73" s="317"/>
      <c r="G73" s="317"/>
      <c r="H73" s="318"/>
      <c r="I73" s="259"/>
      <c r="J73" s="256"/>
      <c r="K73" s="21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40"/>
      <c r="AM73" s="262" t="str">
        <f t="shared" ref="AM73" si="111">IF(OR($Y$14=0,SUM($K$25:$AL$25)=0),"",AX73)</f>
        <v/>
      </c>
      <c r="AN73" s="263"/>
      <c r="AO73" s="268" t="str">
        <f t="shared" ref="AO73" si="112">IF(OR($Y$14=0,SUM($K$25:$AL$25)=0),"",AY73)</f>
        <v/>
      </c>
      <c r="AP73" s="263"/>
      <c r="AQ73" s="271" t="str">
        <f>IF(AM73="","",IF(AM73=0,0,BA73))</f>
        <v/>
      </c>
      <c r="AR73" s="272"/>
      <c r="AS73" s="277" t="str">
        <f t="shared" ref="AS73" si="113">IF(AM73="","",IF(OR(BB73="ja",BC73="ja"),0,IF(AND($Y$14=0,SUMPRODUCT(($K$25:$AL$25=$AR$8)*(K73:AL73&lt;&gt;""))=0),"",IF(BA73&gt;=60%,AY73+AZ73,AY73))))</f>
        <v/>
      </c>
      <c r="AT73" s="278"/>
      <c r="AU73" s="357" t="str">
        <f>IF(B73="","",$AZ$28)</f>
        <v/>
      </c>
      <c r="AV73" s="354" t="str">
        <f>IF(B73="","",$AZ$29)</f>
        <v/>
      </c>
      <c r="AW73" s="387" t="str">
        <f>IF(AND(B73="",AX73&gt;0),"Bitte den Name der Schülerin/des Schülers in die »Kopierhilfe TN-Daten« eingeben!",IF(BB73="ja","Es fehlt die Angabe des Berufsfeldes!",IF(BC73="ja","Es fehlt die Art der BO!",IF(AND(BF74=1,BF75=0),"Bitte die maximale Anzahl an Geamtstunden bzw. Stunden pro Tag beachten!",IF(AND(BF74=0,BF75=1),"Bitte erfassen Sie alle Stunden mit dem entsprechenden Kennzeichen »a«, »e« oder »u«! (Es fehlen Kursstunden!)",IF(AND(BF74=1,BF75=1),"Bitte die maximale Anzahl an Stunden pro Tag beachten!",""))))))</f>
        <v/>
      </c>
      <c r="AX73" s="183">
        <f>SUMPRODUCT(($K$25:$AL$25=$AR$8)*(K73:AL73&lt;&gt;"")*(K76:AL76))</f>
        <v>0</v>
      </c>
      <c r="AY73" s="184">
        <f>SUMPRODUCT(($K$25:$AL$25=$AR$8)*(K73:AL73="a")*(K76:AL76))</f>
        <v>0</v>
      </c>
      <c r="AZ73" s="184">
        <f>SUMPRODUCT(($K$25:$AL$25=$AR$8)*(K73:AL73="e")*(K76:AL76))</f>
        <v>0</v>
      </c>
      <c r="BA73" s="185">
        <f t="shared" ref="BA73" si="114">IF(AX73=0,0,ROUND(AY73/AX73,4))</f>
        <v>0</v>
      </c>
      <c r="BB73" s="216" t="str">
        <f t="shared" ref="BB73" si="115">IF(SUMPRODUCT((K73:AL73="a")*(K74:AL74="")*($K$25:$AL$25&lt;&gt;0))&gt;0,"ja",
IF(SUMPRODUCT((K73:AL73="e")*(K74:AL74="")*($K$25:$AL$25&lt;&gt;0))&gt;0,"ja","nein"))</f>
        <v>nein</v>
      </c>
      <c r="BC73" s="216" t="str">
        <f t="shared" ref="BC73" si="116">IF(SUMPRODUCT((K73:AL73="a")*(K75:AL75="")*($K$25:$AL$25&lt;&gt;0))&gt;0,"ja",
IF(SUMPRODUCT((K73:AL73="e")*(K75:AL75="")*($K$25:$AL$25&lt;&gt;0))&gt;0,"ja","nein"))</f>
        <v>nein</v>
      </c>
      <c r="BF73" s="194"/>
      <c r="BG73" s="151">
        <f t="shared" ref="BG73:CH73" si="117">IF(OR(BG$26="",BG$26="Datum eintragen!"),0,SUMPRODUCT(($K73:$AL73&lt;&gt;"")*($K76:$AL76)*($K$26:$AL$32=BG$26)))</f>
        <v>0</v>
      </c>
      <c r="BH73" s="151">
        <f t="shared" si="117"/>
        <v>0</v>
      </c>
      <c r="BI73" s="151">
        <f t="shared" si="117"/>
        <v>0</v>
      </c>
      <c r="BJ73" s="151">
        <f t="shared" si="117"/>
        <v>0</v>
      </c>
      <c r="BK73" s="151">
        <f t="shared" si="117"/>
        <v>0</v>
      </c>
      <c r="BL73" s="151">
        <f t="shared" si="117"/>
        <v>0</v>
      </c>
      <c r="BM73" s="151">
        <f t="shared" si="117"/>
        <v>0</v>
      </c>
      <c r="BN73" s="151">
        <f t="shared" si="117"/>
        <v>0</v>
      </c>
      <c r="BO73" s="151">
        <f t="shared" si="117"/>
        <v>0</v>
      </c>
      <c r="BP73" s="151">
        <f t="shared" si="117"/>
        <v>0</v>
      </c>
      <c r="BQ73" s="151">
        <f t="shared" si="117"/>
        <v>0</v>
      </c>
      <c r="BR73" s="151">
        <f t="shared" si="117"/>
        <v>0</v>
      </c>
      <c r="BS73" s="151">
        <f t="shared" si="117"/>
        <v>0</v>
      </c>
      <c r="BT73" s="151">
        <f t="shared" si="117"/>
        <v>0</v>
      </c>
      <c r="BU73" s="151">
        <f t="shared" si="117"/>
        <v>0</v>
      </c>
      <c r="BV73" s="151">
        <f t="shared" si="117"/>
        <v>0</v>
      </c>
      <c r="BW73" s="151">
        <f t="shared" si="117"/>
        <v>0</v>
      </c>
      <c r="BX73" s="151">
        <f t="shared" si="117"/>
        <v>0</v>
      </c>
      <c r="BY73" s="151">
        <f t="shared" si="117"/>
        <v>0</v>
      </c>
      <c r="BZ73" s="151">
        <f t="shared" si="117"/>
        <v>0</v>
      </c>
      <c r="CA73" s="151">
        <f t="shared" si="117"/>
        <v>0</v>
      </c>
      <c r="CB73" s="151">
        <f t="shared" si="117"/>
        <v>0</v>
      </c>
      <c r="CC73" s="151">
        <f t="shared" si="117"/>
        <v>0</v>
      </c>
      <c r="CD73" s="151">
        <f t="shared" si="117"/>
        <v>0</v>
      </c>
      <c r="CE73" s="151">
        <f t="shared" si="117"/>
        <v>0</v>
      </c>
      <c r="CF73" s="151">
        <f t="shared" si="117"/>
        <v>0</v>
      </c>
      <c r="CG73" s="151">
        <f t="shared" si="117"/>
        <v>0</v>
      </c>
      <c r="CH73" s="151">
        <f t="shared" si="117"/>
        <v>0</v>
      </c>
      <c r="CJ73" s="204" t="str">
        <f>IF(CK73=FALSE,"",COUNTIFS($CK$33:CK73,"&lt;&gt;",$CK$33:CK73,"&lt;&gt;falsch"))</f>
        <v/>
      </c>
      <c r="CK73" s="205" t="b">
        <f t="shared" ref="CK73" si="118">IF(AS73="",FALSE,IF(AS73&gt;0,B73,FALSE))</f>
        <v>0</v>
      </c>
      <c r="CL73" s="205" t="str">
        <f>IF(AND($S$8="2.2.2 Berufsorientierung MINT",B73&lt;&gt;""),"TN MINT",IF(AND($S$8="2.2.1 Berufsorientierung Ausbildung",I73&lt;&gt;"",J73="",B73&lt;&gt;""),"TN mit Förderbedarf",IF(AND($S$8="2.2.1 Berufsorientierung Ausbildung",I73="",J73&lt;&gt;"",B73&lt;&gt;""),"TN ohne Förderbedarf","")))</f>
        <v/>
      </c>
    </row>
    <row r="74" spans="1:90" ht="18" customHeight="1" x14ac:dyDescent="0.2">
      <c r="A74" s="314"/>
      <c r="B74" s="319"/>
      <c r="C74" s="320"/>
      <c r="D74" s="320"/>
      <c r="E74" s="320"/>
      <c r="F74" s="320"/>
      <c r="G74" s="320"/>
      <c r="H74" s="321"/>
      <c r="I74" s="260"/>
      <c r="J74" s="257"/>
      <c r="K74" s="220"/>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7"/>
      <c r="AM74" s="264"/>
      <c r="AN74" s="265"/>
      <c r="AO74" s="269"/>
      <c r="AP74" s="265"/>
      <c r="AQ74" s="273"/>
      <c r="AR74" s="274"/>
      <c r="AS74" s="279"/>
      <c r="AT74" s="280"/>
      <c r="AU74" s="358"/>
      <c r="AV74" s="355"/>
      <c r="AW74" s="387"/>
      <c r="AX74" s="183"/>
      <c r="AY74" s="184"/>
      <c r="AZ74" s="184"/>
      <c r="BA74" s="185"/>
      <c r="BB74" s="213"/>
      <c r="BC74" s="213"/>
      <c r="BF74" s="196">
        <f t="shared" ref="BF74" si="119">IF($Y$14=0,0,IF(SUM(BG74:CH74)&gt;0,1,IF(AND(AX73&gt;0,$Y$14&lt;AX73),1,0)))</f>
        <v>0</v>
      </c>
      <c r="BG74" s="152" t="str">
        <f t="shared" ref="BG74:BV74" si="120">IF(BG73=0,"",IF(BG73&gt;$S$14,1,0))</f>
        <v/>
      </c>
      <c r="BH74" s="152" t="str">
        <f t="shared" si="120"/>
        <v/>
      </c>
      <c r="BI74" s="152" t="str">
        <f t="shared" si="120"/>
        <v/>
      </c>
      <c r="BJ74" s="152" t="str">
        <f t="shared" si="120"/>
        <v/>
      </c>
      <c r="BK74" s="152" t="str">
        <f t="shared" si="120"/>
        <v/>
      </c>
      <c r="BL74" s="152" t="str">
        <f t="shared" si="120"/>
        <v/>
      </c>
      <c r="BM74" s="152" t="str">
        <f t="shared" si="120"/>
        <v/>
      </c>
      <c r="BN74" s="152" t="str">
        <f t="shared" si="120"/>
        <v/>
      </c>
      <c r="BO74" s="152" t="str">
        <f t="shared" si="120"/>
        <v/>
      </c>
      <c r="BP74" s="152" t="str">
        <f t="shared" si="120"/>
        <v/>
      </c>
      <c r="BQ74" s="152" t="str">
        <f t="shared" si="120"/>
        <v/>
      </c>
      <c r="BR74" s="152" t="str">
        <f t="shared" si="120"/>
        <v/>
      </c>
      <c r="BS74" s="152" t="str">
        <f t="shared" si="120"/>
        <v/>
      </c>
      <c r="BT74" s="152" t="str">
        <f t="shared" si="120"/>
        <v/>
      </c>
      <c r="BU74" s="152" t="str">
        <f t="shared" si="120"/>
        <v/>
      </c>
      <c r="BV74" s="152" t="str">
        <f t="shared" si="120"/>
        <v/>
      </c>
      <c r="BW74" s="152" t="str">
        <f t="shared" ref="BW74:CH74" si="121">IF(BW73=0,"",IF(BW73&gt;$S$14,1,0))</f>
        <v/>
      </c>
      <c r="BX74" s="152" t="str">
        <f t="shared" si="121"/>
        <v/>
      </c>
      <c r="BY74" s="152" t="str">
        <f t="shared" si="121"/>
        <v/>
      </c>
      <c r="BZ74" s="152" t="str">
        <f t="shared" si="121"/>
        <v/>
      </c>
      <c r="CA74" s="152" t="str">
        <f t="shared" si="121"/>
        <v/>
      </c>
      <c r="CB74" s="152" t="str">
        <f t="shared" si="121"/>
        <v/>
      </c>
      <c r="CC74" s="152" t="str">
        <f t="shared" si="121"/>
        <v/>
      </c>
      <c r="CD74" s="152" t="str">
        <f t="shared" si="121"/>
        <v/>
      </c>
      <c r="CE74" s="152" t="str">
        <f t="shared" si="121"/>
        <v/>
      </c>
      <c r="CF74" s="152" t="str">
        <f t="shared" si="121"/>
        <v/>
      </c>
      <c r="CG74" s="152" t="str">
        <f t="shared" si="121"/>
        <v/>
      </c>
      <c r="CH74" s="152" t="str">
        <f t="shared" si="121"/>
        <v/>
      </c>
      <c r="CJ74" s="204" t="str">
        <f>IF(CK74=FALSE,"",COUNTIFS($CK$33:CK74,"&lt;&gt;",$CK$33:CK74,"&lt;&gt;falsch"))</f>
        <v/>
      </c>
      <c r="CK74" s="205"/>
      <c r="CL74" s="205"/>
    </row>
    <row r="75" spans="1:90" ht="18" customHeight="1" x14ac:dyDescent="0.2">
      <c r="A75" s="314"/>
      <c r="B75" s="319"/>
      <c r="C75" s="320"/>
      <c r="D75" s="320"/>
      <c r="E75" s="320"/>
      <c r="F75" s="320"/>
      <c r="G75" s="320"/>
      <c r="H75" s="321"/>
      <c r="I75" s="260"/>
      <c r="J75" s="257"/>
      <c r="K75" s="220"/>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7"/>
      <c r="AM75" s="264"/>
      <c r="AN75" s="265"/>
      <c r="AO75" s="269"/>
      <c r="AP75" s="265"/>
      <c r="AQ75" s="273"/>
      <c r="AR75" s="274"/>
      <c r="AS75" s="279"/>
      <c r="AT75" s="280"/>
      <c r="AU75" s="358"/>
      <c r="AV75" s="355"/>
      <c r="AW75" s="387"/>
      <c r="AX75" s="183"/>
      <c r="AY75" s="184"/>
      <c r="AZ75" s="184"/>
      <c r="BA75" s="185"/>
      <c r="BB75" s="213"/>
      <c r="BC75" s="213"/>
      <c r="BF75" s="198">
        <f>IF($Y$14=0,0,IF(SUM(BG75:CH75)&gt;0,1,IF(AND(AX73&gt;0,$Y$14&gt;AX73),1,0)))</f>
        <v>0</v>
      </c>
      <c r="BG75" s="153" t="str">
        <f t="shared" ref="BG75:CH75" si="122">IF(BG73=0,"",IF(BG73&lt;$S$14,1,0))</f>
        <v/>
      </c>
      <c r="BH75" s="153" t="str">
        <f t="shared" si="122"/>
        <v/>
      </c>
      <c r="BI75" s="153" t="str">
        <f t="shared" si="122"/>
        <v/>
      </c>
      <c r="BJ75" s="153" t="str">
        <f t="shared" si="122"/>
        <v/>
      </c>
      <c r="BK75" s="153" t="str">
        <f t="shared" si="122"/>
        <v/>
      </c>
      <c r="BL75" s="153" t="str">
        <f t="shared" si="122"/>
        <v/>
      </c>
      <c r="BM75" s="153" t="str">
        <f t="shared" si="122"/>
        <v/>
      </c>
      <c r="BN75" s="153" t="str">
        <f t="shared" si="122"/>
        <v/>
      </c>
      <c r="BO75" s="153" t="str">
        <f t="shared" si="122"/>
        <v/>
      </c>
      <c r="BP75" s="153" t="str">
        <f t="shared" si="122"/>
        <v/>
      </c>
      <c r="BQ75" s="153" t="str">
        <f t="shared" si="122"/>
        <v/>
      </c>
      <c r="BR75" s="153" t="str">
        <f t="shared" si="122"/>
        <v/>
      </c>
      <c r="BS75" s="153" t="str">
        <f t="shared" si="122"/>
        <v/>
      </c>
      <c r="BT75" s="153" t="str">
        <f t="shared" si="122"/>
        <v/>
      </c>
      <c r="BU75" s="153" t="str">
        <f t="shared" si="122"/>
        <v/>
      </c>
      <c r="BV75" s="153" t="str">
        <f t="shared" si="122"/>
        <v/>
      </c>
      <c r="BW75" s="153" t="str">
        <f t="shared" si="122"/>
        <v/>
      </c>
      <c r="BX75" s="153" t="str">
        <f t="shared" si="122"/>
        <v/>
      </c>
      <c r="BY75" s="153" t="str">
        <f t="shared" si="122"/>
        <v/>
      </c>
      <c r="BZ75" s="153" t="str">
        <f t="shared" si="122"/>
        <v/>
      </c>
      <c r="CA75" s="153" t="str">
        <f t="shared" si="122"/>
        <v/>
      </c>
      <c r="CB75" s="153" t="str">
        <f t="shared" si="122"/>
        <v/>
      </c>
      <c r="CC75" s="153" t="str">
        <f t="shared" si="122"/>
        <v/>
      </c>
      <c r="CD75" s="153" t="str">
        <f t="shared" si="122"/>
        <v/>
      </c>
      <c r="CE75" s="153" t="str">
        <f t="shared" si="122"/>
        <v/>
      </c>
      <c r="CF75" s="153" t="str">
        <f t="shared" si="122"/>
        <v/>
      </c>
      <c r="CG75" s="153" t="str">
        <f t="shared" si="122"/>
        <v/>
      </c>
      <c r="CH75" s="153" t="str">
        <f t="shared" si="122"/>
        <v/>
      </c>
      <c r="CJ75" s="204"/>
      <c r="CK75" s="205"/>
      <c r="CL75" s="205"/>
    </row>
    <row r="76" spans="1:90" ht="18" customHeight="1" x14ac:dyDescent="0.2">
      <c r="A76" s="315"/>
      <c r="B76" s="322"/>
      <c r="C76" s="323"/>
      <c r="D76" s="323"/>
      <c r="E76" s="323"/>
      <c r="F76" s="323"/>
      <c r="G76" s="323"/>
      <c r="H76" s="324"/>
      <c r="I76" s="261"/>
      <c r="J76" s="258"/>
      <c r="K76" s="221"/>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8"/>
      <c r="AM76" s="266"/>
      <c r="AN76" s="267"/>
      <c r="AO76" s="270"/>
      <c r="AP76" s="267"/>
      <c r="AQ76" s="275"/>
      <c r="AR76" s="276"/>
      <c r="AS76" s="281"/>
      <c r="AT76" s="282"/>
      <c r="AU76" s="359"/>
      <c r="AV76" s="356"/>
      <c r="AW76" s="387"/>
      <c r="AX76" s="183"/>
      <c r="AY76" s="184"/>
      <c r="AZ76" s="184"/>
      <c r="BA76" s="185"/>
      <c r="BB76" s="213"/>
      <c r="BC76" s="213"/>
      <c r="CJ76" s="204" t="str">
        <f>IF(CK76=FALSE,"",COUNTIFS($CK$33:CK76,"&lt;&gt;",$CK$33:CK76,"&lt;&gt;falsch"))</f>
        <v/>
      </c>
      <c r="CK76" s="205"/>
      <c r="CL76" s="205"/>
    </row>
    <row r="77" spans="1:90" ht="18" customHeight="1" x14ac:dyDescent="0.2">
      <c r="A77" s="313">
        <v>12</v>
      </c>
      <c r="B77" s="316" t="str">
        <f>'Kopierhilfe TN-Daten'!D13</f>
        <v/>
      </c>
      <c r="C77" s="317"/>
      <c r="D77" s="317"/>
      <c r="E77" s="317"/>
      <c r="F77" s="317"/>
      <c r="G77" s="317"/>
      <c r="H77" s="318"/>
      <c r="I77" s="259"/>
      <c r="J77" s="256"/>
      <c r="K77" s="21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40"/>
      <c r="AM77" s="262" t="str">
        <f t="shared" ref="AM77" si="123">IF(OR($Y$14=0,SUM($K$25:$AL$25)=0),"",AX77)</f>
        <v/>
      </c>
      <c r="AN77" s="263"/>
      <c r="AO77" s="268" t="str">
        <f t="shared" ref="AO77" si="124">IF(OR($Y$14=0,SUM($K$25:$AL$25)=0),"",AY77)</f>
        <v/>
      </c>
      <c r="AP77" s="263"/>
      <c r="AQ77" s="271" t="str">
        <f>IF(AM77="","",IF(AM77=0,0,BA77))</f>
        <v/>
      </c>
      <c r="AR77" s="272"/>
      <c r="AS77" s="277" t="str">
        <f t="shared" ref="AS77" si="125">IF(AM77="","",IF(OR(BB77="ja",BC77="ja"),0,IF(AND($Y$14=0,SUMPRODUCT(($K$25:$AL$25=$AR$8)*(K77:AL77&lt;&gt;""))=0),"",IF(BA77&gt;=60%,AY77+AZ77,AY77))))</f>
        <v/>
      </c>
      <c r="AT77" s="278"/>
      <c r="AU77" s="357" t="str">
        <f>IF(B77="","",$AZ$28)</f>
        <v/>
      </c>
      <c r="AV77" s="354" t="str">
        <f>IF(B77="","",$AZ$29)</f>
        <v/>
      </c>
      <c r="AW77" s="387" t="str">
        <f>IF(AND(B77="",AX77&gt;0),"Bitte den Name der Schülerin/des Schülers in die »Kopierhilfe TN-Daten« eingeben!",IF(BB77="ja","Es fehlt die Angabe des Berufsfeldes!",IF(BC77="ja","Es fehlt die Art der BO!",IF(AND(BF78=1,BF79=0),"Bitte die maximale Anzahl an Geamtstunden bzw. Stunden pro Tag beachten!",IF(AND(BF78=0,BF79=1),"Bitte erfassen Sie alle Stunden mit dem entsprechenden Kennzeichen »a«, »e« oder »u«! (Es fehlen Kursstunden!)",IF(AND(BF78=1,BF79=1),"Bitte die maximale Anzahl an Stunden pro Tag beachten!",""))))))</f>
        <v/>
      </c>
      <c r="AX77" s="183">
        <f>SUMPRODUCT(($K$25:$AL$25=$AR$8)*(K77:AL77&lt;&gt;"")*(K80:AL80))</f>
        <v>0</v>
      </c>
      <c r="AY77" s="184">
        <f>SUMPRODUCT(($K$25:$AL$25=$AR$8)*(K77:AL77="a")*(K80:AL80))</f>
        <v>0</v>
      </c>
      <c r="AZ77" s="184">
        <f>SUMPRODUCT(($K$25:$AL$25=$AR$8)*(K77:AL77="e")*(K80:AL80))</f>
        <v>0</v>
      </c>
      <c r="BA77" s="185">
        <f t="shared" ref="BA77" si="126">IF(AX77=0,0,ROUND(AY77/AX77,4))</f>
        <v>0</v>
      </c>
      <c r="BB77" s="216" t="str">
        <f t="shared" ref="BB77" si="127">IF(SUMPRODUCT((K77:AL77="a")*(K78:AL78="")*($K$25:$AL$25&lt;&gt;0))&gt;0,"ja",
IF(SUMPRODUCT((K77:AL77="e")*(K78:AL78="")*($K$25:$AL$25&lt;&gt;0))&gt;0,"ja","nein"))</f>
        <v>nein</v>
      </c>
      <c r="BC77" s="216" t="str">
        <f t="shared" ref="BC77" si="128">IF(SUMPRODUCT((K77:AL77="a")*(K79:AL79="")*($K$25:$AL$25&lt;&gt;0))&gt;0,"ja",
IF(SUMPRODUCT((K77:AL77="e")*(K79:AL79="")*($K$25:$AL$25&lt;&gt;0))&gt;0,"ja","nein"))</f>
        <v>nein</v>
      </c>
      <c r="BF77" s="194"/>
      <c r="BG77" s="151">
        <f t="shared" ref="BG77:CH77" si="129">IF(OR(BG$26="",BG$26="Datum eintragen!"),0,SUMPRODUCT(($K77:$AL77&lt;&gt;"")*($K80:$AL80)*($K$26:$AL$32=BG$26)))</f>
        <v>0</v>
      </c>
      <c r="BH77" s="151">
        <f t="shared" si="129"/>
        <v>0</v>
      </c>
      <c r="BI77" s="151">
        <f t="shared" si="129"/>
        <v>0</v>
      </c>
      <c r="BJ77" s="151">
        <f t="shared" si="129"/>
        <v>0</v>
      </c>
      <c r="BK77" s="151">
        <f t="shared" si="129"/>
        <v>0</v>
      </c>
      <c r="BL77" s="151">
        <f t="shared" si="129"/>
        <v>0</v>
      </c>
      <c r="BM77" s="151">
        <f t="shared" si="129"/>
        <v>0</v>
      </c>
      <c r="BN77" s="151">
        <f t="shared" si="129"/>
        <v>0</v>
      </c>
      <c r="BO77" s="151">
        <f t="shared" si="129"/>
        <v>0</v>
      </c>
      <c r="BP77" s="151">
        <f t="shared" si="129"/>
        <v>0</v>
      </c>
      <c r="BQ77" s="151">
        <f t="shared" si="129"/>
        <v>0</v>
      </c>
      <c r="BR77" s="151">
        <f t="shared" si="129"/>
        <v>0</v>
      </c>
      <c r="BS77" s="151">
        <f t="shared" si="129"/>
        <v>0</v>
      </c>
      <c r="BT77" s="151">
        <f t="shared" si="129"/>
        <v>0</v>
      </c>
      <c r="BU77" s="151">
        <f t="shared" si="129"/>
        <v>0</v>
      </c>
      <c r="BV77" s="151">
        <f t="shared" si="129"/>
        <v>0</v>
      </c>
      <c r="BW77" s="151">
        <f t="shared" si="129"/>
        <v>0</v>
      </c>
      <c r="BX77" s="151">
        <f t="shared" si="129"/>
        <v>0</v>
      </c>
      <c r="BY77" s="151">
        <f t="shared" si="129"/>
        <v>0</v>
      </c>
      <c r="BZ77" s="151">
        <f t="shared" si="129"/>
        <v>0</v>
      </c>
      <c r="CA77" s="151">
        <f t="shared" si="129"/>
        <v>0</v>
      </c>
      <c r="CB77" s="151">
        <f t="shared" si="129"/>
        <v>0</v>
      </c>
      <c r="CC77" s="151">
        <f t="shared" si="129"/>
        <v>0</v>
      </c>
      <c r="CD77" s="151">
        <f t="shared" si="129"/>
        <v>0</v>
      </c>
      <c r="CE77" s="151">
        <f t="shared" si="129"/>
        <v>0</v>
      </c>
      <c r="CF77" s="151">
        <f t="shared" si="129"/>
        <v>0</v>
      </c>
      <c r="CG77" s="151">
        <f t="shared" si="129"/>
        <v>0</v>
      </c>
      <c r="CH77" s="151">
        <f t="shared" si="129"/>
        <v>0</v>
      </c>
      <c r="CJ77" s="204" t="str">
        <f>IF(CK77=FALSE,"",COUNTIFS($CK$33:CK77,"&lt;&gt;",$CK$33:CK77,"&lt;&gt;falsch"))</f>
        <v/>
      </c>
      <c r="CK77" s="205" t="b">
        <f t="shared" ref="CK77" si="130">IF(AS77="",FALSE,IF(AS77&gt;0,B77,FALSE))</f>
        <v>0</v>
      </c>
      <c r="CL77" s="205" t="str">
        <f>IF(AND($S$8="2.2.2 Berufsorientierung MINT",B77&lt;&gt;""),"TN MINT",IF(AND($S$8="2.2.1 Berufsorientierung Ausbildung",I77&lt;&gt;"",J77="",B77&lt;&gt;""),"TN mit Förderbedarf",IF(AND($S$8="2.2.1 Berufsorientierung Ausbildung",I77="",J77&lt;&gt;"",B77&lt;&gt;""),"TN ohne Förderbedarf","")))</f>
        <v/>
      </c>
    </row>
    <row r="78" spans="1:90" ht="18" customHeight="1" x14ac:dyDescent="0.2">
      <c r="A78" s="314"/>
      <c r="B78" s="319"/>
      <c r="C78" s="320"/>
      <c r="D78" s="320"/>
      <c r="E78" s="320"/>
      <c r="F78" s="320"/>
      <c r="G78" s="320"/>
      <c r="H78" s="321"/>
      <c r="I78" s="260"/>
      <c r="J78" s="257"/>
      <c r="K78" s="220"/>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7"/>
      <c r="AM78" s="264"/>
      <c r="AN78" s="265"/>
      <c r="AO78" s="269"/>
      <c r="AP78" s="265"/>
      <c r="AQ78" s="273"/>
      <c r="AR78" s="274"/>
      <c r="AS78" s="279"/>
      <c r="AT78" s="280"/>
      <c r="AU78" s="358"/>
      <c r="AV78" s="355"/>
      <c r="AW78" s="387"/>
      <c r="AX78" s="183"/>
      <c r="AY78" s="184"/>
      <c r="AZ78" s="184"/>
      <c r="BA78" s="185"/>
      <c r="BB78" s="213"/>
      <c r="BC78" s="213"/>
      <c r="BF78" s="196">
        <f t="shared" ref="BF78" si="131">IF($Y$14=0,0,IF(SUM(BG78:CH78)&gt;0,1,IF(AND(AX77&gt;0,$Y$14&lt;AX77),1,0)))</f>
        <v>0</v>
      </c>
      <c r="BG78" s="152" t="str">
        <f t="shared" ref="BG78:BV78" si="132">IF(BG77=0,"",IF(BG77&gt;$S$14,1,0))</f>
        <v/>
      </c>
      <c r="BH78" s="152" t="str">
        <f t="shared" si="132"/>
        <v/>
      </c>
      <c r="BI78" s="152" t="str">
        <f t="shared" si="132"/>
        <v/>
      </c>
      <c r="BJ78" s="152" t="str">
        <f t="shared" si="132"/>
        <v/>
      </c>
      <c r="BK78" s="152" t="str">
        <f t="shared" si="132"/>
        <v/>
      </c>
      <c r="BL78" s="152" t="str">
        <f t="shared" si="132"/>
        <v/>
      </c>
      <c r="BM78" s="152" t="str">
        <f t="shared" si="132"/>
        <v/>
      </c>
      <c r="BN78" s="152" t="str">
        <f t="shared" si="132"/>
        <v/>
      </c>
      <c r="BO78" s="152" t="str">
        <f t="shared" si="132"/>
        <v/>
      </c>
      <c r="BP78" s="152" t="str">
        <f t="shared" si="132"/>
        <v/>
      </c>
      <c r="BQ78" s="152" t="str">
        <f t="shared" si="132"/>
        <v/>
      </c>
      <c r="BR78" s="152" t="str">
        <f t="shared" si="132"/>
        <v/>
      </c>
      <c r="BS78" s="152" t="str">
        <f t="shared" si="132"/>
        <v/>
      </c>
      <c r="BT78" s="152" t="str">
        <f t="shared" si="132"/>
        <v/>
      </c>
      <c r="BU78" s="152" t="str">
        <f t="shared" si="132"/>
        <v/>
      </c>
      <c r="BV78" s="152" t="str">
        <f t="shared" si="132"/>
        <v/>
      </c>
      <c r="BW78" s="152" t="str">
        <f t="shared" ref="BW78:CH78" si="133">IF(BW77=0,"",IF(BW77&gt;$S$14,1,0))</f>
        <v/>
      </c>
      <c r="BX78" s="152" t="str">
        <f t="shared" si="133"/>
        <v/>
      </c>
      <c r="BY78" s="152" t="str">
        <f t="shared" si="133"/>
        <v/>
      </c>
      <c r="BZ78" s="152" t="str">
        <f t="shared" si="133"/>
        <v/>
      </c>
      <c r="CA78" s="152" t="str">
        <f t="shared" si="133"/>
        <v/>
      </c>
      <c r="CB78" s="152" t="str">
        <f t="shared" si="133"/>
        <v/>
      </c>
      <c r="CC78" s="152" t="str">
        <f t="shared" si="133"/>
        <v/>
      </c>
      <c r="CD78" s="152" t="str">
        <f t="shared" si="133"/>
        <v/>
      </c>
      <c r="CE78" s="152" t="str">
        <f t="shared" si="133"/>
        <v/>
      </c>
      <c r="CF78" s="152" t="str">
        <f t="shared" si="133"/>
        <v/>
      </c>
      <c r="CG78" s="152" t="str">
        <f t="shared" si="133"/>
        <v/>
      </c>
      <c r="CH78" s="152" t="str">
        <f t="shared" si="133"/>
        <v/>
      </c>
      <c r="CJ78" s="204" t="str">
        <f>IF(CK78=FALSE,"",COUNTIFS($CK$33:CK78,"&lt;&gt;",$CK$33:CK78,"&lt;&gt;falsch"))</f>
        <v/>
      </c>
      <c r="CK78" s="205"/>
      <c r="CL78" s="205"/>
    </row>
    <row r="79" spans="1:90" ht="18" customHeight="1" x14ac:dyDescent="0.2">
      <c r="A79" s="314"/>
      <c r="B79" s="319"/>
      <c r="C79" s="320"/>
      <c r="D79" s="320"/>
      <c r="E79" s="320"/>
      <c r="F79" s="320"/>
      <c r="G79" s="320"/>
      <c r="H79" s="321"/>
      <c r="I79" s="260"/>
      <c r="J79" s="257"/>
      <c r="K79" s="220"/>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7"/>
      <c r="AM79" s="264"/>
      <c r="AN79" s="265"/>
      <c r="AO79" s="269"/>
      <c r="AP79" s="265"/>
      <c r="AQ79" s="273"/>
      <c r="AR79" s="274"/>
      <c r="AS79" s="279"/>
      <c r="AT79" s="280"/>
      <c r="AU79" s="358"/>
      <c r="AV79" s="355"/>
      <c r="AW79" s="387"/>
      <c r="AX79" s="183"/>
      <c r="AY79" s="184"/>
      <c r="AZ79" s="184"/>
      <c r="BA79" s="185"/>
      <c r="BB79" s="213"/>
      <c r="BC79" s="213"/>
      <c r="BF79" s="198">
        <f>IF($Y$14=0,0,IF(SUM(BG79:CH79)&gt;0,1,IF(AND(AX77&gt;0,$Y$14&gt;AX77),1,0)))</f>
        <v>0</v>
      </c>
      <c r="BG79" s="153" t="str">
        <f t="shared" ref="BG79:CH79" si="134">IF(BG77=0,"",IF(BG77&lt;$S$14,1,0))</f>
        <v/>
      </c>
      <c r="BH79" s="153" t="str">
        <f t="shared" si="134"/>
        <v/>
      </c>
      <c r="BI79" s="153" t="str">
        <f t="shared" si="134"/>
        <v/>
      </c>
      <c r="BJ79" s="153" t="str">
        <f t="shared" si="134"/>
        <v/>
      </c>
      <c r="BK79" s="153" t="str">
        <f t="shared" si="134"/>
        <v/>
      </c>
      <c r="BL79" s="153" t="str">
        <f t="shared" si="134"/>
        <v/>
      </c>
      <c r="BM79" s="153" t="str">
        <f t="shared" si="134"/>
        <v/>
      </c>
      <c r="BN79" s="153" t="str">
        <f t="shared" si="134"/>
        <v/>
      </c>
      <c r="BO79" s="153" t="str">
        <f t="shared" si="134"/>
        <v/>
      </c>
      <c r="BP79" s="153" t="str">
        <f t="shared" si="134"/>
        <v/>
      </c>
      <c r="BQ79" s="153" t="str">
        <f t="shared" si="134"/>
        <v/>
      </c>
      <c r="BR79" s="153" t="str">
        <f t="shared" si="134"/>
        <v/>
      </c>
      <c r="BS79" s="153" t="str">
        <f t="shared" si="134"/>
        <v/>
      </c>
      <c r="BT79" s="153" t="str">
        <f t="shared" si="134"/>
        <v/>
      </c>
      <c r="BU79" s="153" t="str">
        <f t="shared" si="134"/>
        <v/>
      </c>
      <c r="BV79" s="153" t="str">
        <f t="shared" si="134"/>
        <v/>
      </c>
      <c r="BW79" s="153" t="str">
        <f t="shared" si="134"/>
        <v/>
      </c>
      <c r="BX79" s="153" t="str">
        <f t="shared" si="134"/>
        <v/>
      </c>
      <c r="BY79" s="153" t="str">
        <f t="shared" si="134"/>
        <v/>
      </c>
      <c r="BZ79" s="153" t="str">
        <f t="shared" si="134"/>
        <v/>
      </c>
      <c r="CA79" s="153" t="str">
        <f t="shared" si="134"/>
        <v/>
      </c>
      <c r="CB79" s="153" t="str">
        <f t="shared" si="134"/>
        <v/>
      </c>
      <c r="CC79" s="153" t="str">
        <f t="shared" si="134"/>
        <v/>
      </c>
      <c r="CD79" s="153" t="str">
        <f t="shared" si="134"/>
        <v/>
      </c>
      <c r="CE79" s="153" t="str">
        <f t="shared" si="134"/>
        <v/>
      </c>
      <c r="CF79" s="153" t="str">
        <f t="shared" si="134"/>
        <v/>
      </c>
      <c r="CG79" s="153" t="str">
        <f t="shared" si="134"/>
        <v/>
      </c>
      <c r="CH79" s="153" t="str">
        <f t="shared" si="134"/>
        <v/>
      </c>
      <c r="CJ79" s="204"/>
      <c r="CK79" s="205"/>
      <c r="CL79" s="205"/>
    </row>
    <row r="80" spans="1:90" ht="18" customHeight="1" x14ac:dyDescent="0.2">
      <c r="A80" s="315"/>
      <c r="B80" s="322"/>
      <c r="C80" s="323"/>
      <c r="D80" s="323"/>
      <c r="E80" s="323"/>
      <c r="F80" s="323"/>
      <c r="G80" s="323"/>
      <c r="H80" s="324"/>
      <c r="I80" s="261"/>
      <c r="J80" s="258"/>
      <c r="K80" s="221"/>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8"/>
      <c r="AM80" s="266"/>
      <c r="AN80" s="267"/>
      <c r="AO80" s="270"/>
      <c r="AP80" s="267"/>
      <c r="AQ80" s="275"/>
      <c r="AR80" s="276"/>
      <c r="AS80" s="281"/>
      <c r="AT80" s="282"/>
      <c r="AU80" s="359"/>
      <c r="AV80" s="356"/>
      <c r="AW80" s="387"/>
      <c r="AX80" s="183"/>
      <c r="AY80" s="184"/>
      <c r="AZ80" s="184"/>
      <c r="BA80" s="185"/>
      <c r="BB80" s="213"/>
      <c r="BC80" s="213"/>
      <c r="CJ80" s="204" t="str">
        <f>IF(CK80=FALSE,"",COUNTIFS($CK$33:CK80,"&lt;&gt;",$CK$33:CK80,"&lt;&gt;falsch"))</f>
        <v/>
      </c>
      <c r="CK80" s="205"/>
      <c r="CL80" s="205"/>
    </row>
    <row r="81" spans="1:90" ht="18" customHeight="1" x14ac:dyDescent="0.2">
      <c r="A81" s="313">
        <v>13</v>
      </c>
      <c r="B81" s="316" t="str">
        <f>'Kopierhilfe TN-Daten'!D14</f>
        <v/>
      </c>
      <c r="C81" s="317"/>
      <c r="D81" s="317"/>
      <c r="E81" s="317"/>
      <c r="F81" s="317"/>
      <c r="G81" s="317"/>
      <c r="H81" s="318"/>
      <c r="I81" s="259"/>
      <c r="J81" s="256"/>
      <c r="K81" s="21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40"/>
      <c r="AM81" s="262" t="str">
        <f t="shared" ref="AM81" si="135">IF(OR($Y$14=0,SUM($K$25:$AL$25)=0),"",AX81)</f>
        <v/>
      </c>
      <c r="AN81" s="263"/>
      <c r="AO81" s="268" t="str">
        <f t="shared" ref="AO81" si="136">IF(OR($Y$14=0,SUM($K$25:$AL$25)=0),"",AY81)</f>
        <v/>
      </c>
      <c r="AP81" s="263"/>
      <c r="AQ81" s="271" t="str">
        <f>IF(AM81="","",IF(AM81=0,0,BA81))</f>
        <v/>
      </c>
      <c r="AR81" s="272"/>
      <c r="AS81" s="277" t="str">
        <f t="shared" ref="AS81" si="137">IF(AM81="","",IF(OR(BB81="ja",BC81="ja"),0,IF(AND($Y$14=0,SUMPRODUCT(($K$25:$AL$25=$AR$8)*(K81:AL81&lt;&gt;""))=0),"",IF(BA81&gt;=60%,AY81+AZ81,AY81))))</f>
        <v/>
      </c>
      <c r="AT81" s="278"/>
      <c r="AU81" s="357" t="str">
        <f>IF(B81="","",$AZ$28)</f>
        <v/>
      </c>
      <c r="AV81" s="354" t="str">
        <f>IF(B81="","",$AZ$29)</f>
        <v/>
      </c>
      <c r="AW81" s="387" t="str">
        <f>IF(AND(B81="",AX81&gt;0),"Bitte den Name der Schülerin/des Schülers in die »Kopierhilfe TN-Daten« eingeben!",IF(BB81="ja","Es fehlt die Angabe des Berufsfeldes!",IF(BC81="ja","Es fehlt die Art der BO!",IF(AND(BF82=1,BF83=0),"Bitte die maximale Anzahl an Geamtstunden bzw. Stunden pro Tag beachten!",IF(AND(BF82=0,BF83=1),"Bitte erfassen Sie alle Stunden mit dem entsprechenden Kennzeichen »a«, »e« oder »u«! (Es fehlen Kursstunden!)",IF(AND(BF82=1,BF83=1),"Bitte die maximale Anzahl an Stunden pro Tag beachten!",""))))))</f>
        <v/>
      </c>
      <c r="AX81" s="183">
        <f>SUMPRODUCT(($K$25:$AL$25=$AR$8)*(K81:AL81&lt;&gt;"")*(K84:AL84))</f>
        <v>0</v>
      </c>
      <c r="AY81" s="184">
        <f>SUMPRODUCT(($K$25:$AL$25=$AR$8)*(K81:AL81="a")*(K84:AL84))</f>
        <v>0</v>
      </c>
      <c r="AZ81" s="184">
        <f>SUMPRODUCT(($K$25:$AL$25=$AR$8)*(K81:AL81="e")*(K84:AL84))</f>
        <v>0</v>
      </c>
      <c r="BA81" s="185">
        <f t="shared" ref="BA81" si="138">IF(AX81=0,0,ROUND(AY81/AX81,4))</f>
        <v>0</v>
      </c>
      <c r="BB81" s="216" t="str">
        <f t="shared" ref="BB81" si="139">IF(SUMPRODUCT((K81:AL81="a")*(K82:AL82="")*($K$25:$AL$25&lt;&gt;0))&gt;0,"ja",
IF(SUMPRODUCT((K81:AL81="e")*(K82:AL82="")*($K$25:$AL$25&lt;&gt;0))&gt;0,"ja","nein"))</f>
        <v>nein</v>
      </c>
      <c r="BC81" s="216" t="str">
        <f t="shared" ref="BC81" si="140">IF(SUMPRODUCT((K81:AL81="a")*(K83:AL83="")*($K$25:$AL$25&lt;&gt;0))&gt;0,"ja",
IF(SUMPRODUCT((K81:AL81="e")*(K83:AL83="")*($K$25:$AL$25&lt;&gt;0))&gt;0,"ja","nein"))</f>
        <v>nein</v>
      </c>
      <c r="BF81" s="194"/>
      <c r="BG81" s="151">
        <f t="shared" ref="BG81:CH81" si="141">IF(OR(BG$26="",BG$26="Datum eintragen!"),0,SUMPRODUCT(($K81:$AL81&lt;&gt;"")*($K84:$AL84)*($K$26:$AL$32=BG$26)))</f>
        <v>0</v>
      </c>
      <c r="BH81" s="151">
        <f t="shared" si="141"/>
        <v>0</v>
      </c>
      <c r="BI81" s="151">
        <f t="shared" si="141"/>
        <v>0</v>
      </c>
      <c r="BJ81" s="151">
        <f t="shared" si="141"/>
        <v>0</v>
      </c>
      <c r="BK81" s="151">
        <f t="shared" si="141"/>
        <v>0</v>
      </c>
      <c r="BL81" s="151">
        <f t="shared" si="141"/>
        <v>0</v>
      </c>
      <c r="BM81" s="151">
        <f t="shared" si="141"/>
        <v>0</v>
      </c>
      <c r="BN81" s="151">
        <f t="shared" si="141"/>
        <v>0</v>
      </c>
      <c r="BO81" s="151">
        <f t="shared" si="141"/>
        <v>0</v>
      </c>
      <c r="BP81" s="151">
        <f t="shared" si="141"/>
        <v>0</v>
      </c>
      <c r="BQ81" s="151">
        <f t="shared" si="141"/>
        <v>0</v>
      </c>
      <c r="BR81" s="151">
        <f t="shared" si="141"/>
        <v>0</v>
      </c>
      <c r="BS81" s="151">
        <f t="shared" si="141"/>
        <v>0</v>
      </c>
      <c r="BT81" s="151">
        <f t="shared" si="141"/>
        <v>0</v>
      </c>
      <c r="BU81" s="151">
        <f t="shared" si="141"/>
        <v>0</v>
      </c>
      <c r="BV81" s="151">
        <f t="shared" si="141"/>
        <v>0</v>
      </c>
      <c r="BW81" s="151">
        <f t="shared" si="141"/>
        <v>0</v>
      </c>
      <c r="BX81" s="151">
        <f t="shared" si="141"/>
        <v>0</v>
      </c>
      <c r="BY81" s="151">
        <f t="shared" si="141"/>
        <v>0</v>
      </c>
      <c r="BZ81" s="151">
        <f t="shared" si="141"/>
        <v>0</v>
      </c>
      <c r="CA81" s="151">
        <f t="shared" si="141"/>
        <v>0</v>
      </c>
      <c r="CB81" s="151">
        <f t="shared" si="141"/>
        <v>0</v>
      </c>
      <c r="CC81" s="151">
        <f t="shared" si="141"/>
        <v>0</v>
      </c>
      <c r="CD81" s="151">
        <f t="shared" si="141"/>
        <v>0</v>
      </c>
      <c r="CE81" s="151">
        <f t="shared" si="141"/>
        <v>0</v>
      </c>
      <c r="CF81" s="151">
        <f t="shared" si="141"/>
        <v>0</v>
      </c>
      <c r="CG81" s="151">
        <f t="shared" si="141"/>
        <v>0</v>
      </c>
      <c r="CH81" s="151">
        <f t="shared" si="141"/>
        <v>0</v>
      </c>
      <c r="CJ81" s="204" t="str">
        <f>IF(CK81=FALSE,"",COUNTIFS($CK$33:CK81,"&lt;&gt;",$CK$33:CK81,"&lt;&gt;falsch"))</f>
        <v/>
      </c>
      <c r="CK81" s="205" t="b">
        <f t="shared" ref="CK81" si="142">IF(AS81="",FALSE,IF(AS81&gt;0,B81,FALSE))</f>
        <v>0</v>
      </c>
      <c r="CL81" s="205" t="str">
        <f>IF(AND($S$8="2.2.2 Berufsorientierung MINT",B81&lt;&gt;""),"TN MINT",IF(AND($S$8="2.2.1 Berufsorientierung Ausbildung",I81&lt;&gt;"",J81="",B81&lt;&gt;""),"TN mit Förderbedarf",IF(AND($S$8="2.2.1 Berufsorientierung Ausbildung",I81="",J81&lt;&gt;"",B81&lt;&gt;""),"TN ohne Förderbedarf","")))</f>
        <v/>
      </c>
    </row>
    <row r="82" spans="1:90" ht="18" customHeight="1" x14ac:dyDescent="0.2">
      <c r="A82" s="314"/>
      <c r="B82" s="319"/>
      <c r="C82" s="320"/>
      <c r="D82" s="320"/>
      <c r="E82" s="320"/>
      <c r="F82" s="320"/>
      <c r="G82" s="320"/>
      <c r="H82" s="321"/>
      <c r="I82" s="260"/>
      <c r="J82" s="257"/>
      <c r="K82" s="220"/>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7"/>
      <c r="AM82" s="264"/>
      <c r="AN82" s="265"/>
      <c r="AO82" s="269"/>
      <c r="AP82" s="265"/>
      <c r="AQ82" s="273"/>
      <c r="AR82" s="274"/>
      <c r="AS82" s="279"/>
      <c r="AT82" s="280"/>
      <c r="AU82" s="358"/>
      <c r="AV82" s="355"/>
      <c r="AW82" s="387"/>
      <c r="AX82" s="183"/>
      <c r="AY82" s="184"/>
      <c r="AZ82" s="184"/>
      <c r="BA82" s="185"/>
      <c r="BB82" s="213"/>
      <c r="BC82" s="213"/>
      <c r="BF82" s="196">
        <f t="shared" ref="BF82" si="143">IF($Y$14=0,0,IF(SUM(BG82:CH82)&gt;0,1,IF(AND(AX81&gt;0,$Y$14&lt;AX81),1,0)))</f>
        <v>0</v>
      </c>
      <c r="BG82" s="152" t="str">
        <f t="shared" ref="BG82:BV82" si="144">IF(BG81=0,"",IF(BG81&gt;$S$14,1,0))</f>
        <v/>
      </c>
      <c r="BH82" s="152" t="str">
        <f t="shared" si="144"/>
        <v/>
      </c>
      <c r="BI82" s="152" t="str">
        <f t="shared" si="144"/>
        <v/>
      </c>
      <c r="BJ82" s="152" t="str">
        <f t="shared" si="144"/>
        <v/>
      </c>
      <c r="BK82" s="152" t="str">
        <f t="shared" si="144"/>
        <v/>
      </c>
      <c r="BL82" s="152" t="str">
        <f t="shared" si="144"/>
        <v/>
      </c>
      <c r="BM82" s="152" t="str">
        <f t="shared" si="144"/>
        <v/>
      </c>
      <c r="BN82" s="152" t="str">
        <f t="shared" si="144"/>
        <v/>
      </c>
      <c r="BO82" s="152" t="str">
        <f t="shared" si="144"/>
        <v/>
      </c>
      <c r="BP82" s="152" t="str">
        <f t="shared" si="144"/>
        <v/>
      </c>
      <c r="BQ82" s="152" t="str">
        <f t="shared" si="144"/>
        <v/>
      </c>
      <c r="BR82" s="152" t="str">
        <f t="shared" si="144"/>
        <v/>
      </c>
      <c r="BS82" s="152" t="str">
        <f t="shared" si="144"/>
        <v/>
      </c>
      <c r="BT82" s="152" t="str">
        <f t="shared" si="144"/>
        <v/>
      </c>
      <c r="BU82" s="152" t="str">
        <f t="shared" si="144"/>
        <v/>
      </c>
      <c r="BV82" s="152" t="str">
        <f t="shared" si="144"/>
        <v/>
      </c>
      <c r="BW82" s="152" t="str">
        <f t="shared" ref="BW82:CH82" si="145">IF(BW81=0,"",IF(BW81&gt;$S$14,1,0))</f>
        <v/>
      </c>
      <c r="BX82" s="152" t="str">
        <f t="shared" si="145"/>
        <v/>
      </c>
      <c r="BY82" s="152" t="str">
        <f t="shared" si="145"/>
        <v/>
      </c>
      <c r="BZ82" s="152" t="str">
        <f t="shared" si="145"/>
        <v/>
      </c>
      <c r="CA82" s="152" t="str">
        <f t="shared" si="145"/>
        <v/>
      </c>
      <c r="CB82" s="152" t="str">
        <f t="shared" si="145"/>
        <v/>
      </c>
      <c r="CC82" s="152" t="str">
        <f t="shared" si="145"/>
        <v/>
      </c>
      <c r="CD82" s="152" t="str">
        <f t="shared" si="145"/>
        <v/>
      </c>
      <c r="CE82" s="152" t="str">
        <f t="shared" si="145"/>
        <v/>
      </c>
      <c r="CF82" s="152" t="str">
        <f t="shared" si="145"/>
        <v/>
      </c>
      <c r="CG82" s="152" t="str">
        <f t="shared" si="145"/>
        <v/>
      </c>
      <c r="CH82" s="152" t="str">
        <f t="shared" si="145"/>
        <v/>
      </c>
      <c r="CJ82" s="204" t="str">
        <f>IF(CK82=FALSE,"",COUNTIFS($CK$33:CK82,"&lt;&gt;",$CK$33:CK82,"&lt;&gt;falsch"))</f>
        <v/>
      </c>
      <c r="CK82" s="205"/>
      <c r="CL82" s="205"/>
    </row>
    <row r="83" spans="1:90" ht="18" customHeight="1" x14ac:dyDescent="0.2">
      <c r="A83" s="314"/>
      <c r="B83" s="319"/>
      <c r="C83" s="320"/>
      <c r="D83" s="320"/>
      <c r="E83" s="320"/>
      <c r="F83" s="320"/>
      <c r="G83" s="320"/>
      <c r="H83" s="321"/>
      <c r="I83" s="260"/>
      <c r="J83" s="257"/>
      <c r="K83" s="220"/>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7"/>
      <c r="AM83" s="264"/>
      <c r="AN83" s="265"/>
      <c r="AO83" s="269"/>
      <c r="AP83" s="265"/>
      <c r="AQ83" s="273"/>
      <c r="AR83" s="274"/>
      <c r="AS83" s="279"/>
      <c r="AT83" s="280"/>
      <c r="AU83" s="358"/>
      <c r="AV83" s="355"/>
      <c r="AW83" s="387"/>
      <c r="AX83" s="183"/>
      <c r="AY83" s="184"/>
      <c r="AZ83" s="184"/>
      <c r="BA83" s="185"/>
      <c r="BB83" s="213"/>
      <c r="BC83" s="213"/>
      <c r="BF83" s="198">
        <f>IF($Y$14=0,0,IF(SUM(BG83:CH83)&gt;0,1,IF(AND(AX81&gt;0,$Y$14&gt;AX81),1,0)))</f>
        <v>0</v>
      </c>
      <c r="BG83" s="153" t="str">
        <f t="shared" ref="BG83:CH83" si="146">IF(BG81=0,"",IF(BG81&lt;$S$14,1,0))</f>
        <v/>
      </c>
      <c r="BH83" s="153" t="str">
        <f t="shared" si="146"/>
        <v/>
      </c>
      <c r="BI83" s="153" t="str">
        <f t="shared" si="146"/>
        <v/>
      </c>
      <c r="BJ83" s="153" t="str">
        <f t="shared" si="146"/>
        <v/>
      </c>
      <c r="BK83" s="153" t="str">
        <f t="shared" si="146"/>
        <v/>
      </c>
      <c r="BL83" s="153" t="str">
        <f t="shared" si="146"/>
        <v/>
      </c>
      <c r="BM83" s="153" t="str">
        <f t="shared" si="146"/>
        <v/>
      </c>
      <c r="BN83" s="153" t="str">
        <f t="shared" si="146"/>
        <v/>
      </c>
      <c r="BO83" s="153" t="str">
        <f t="shared" si="146"/>
        <v/>
      </c>
      <c r="BP83" s="153" t="str">
        <f t="shared" si="146"/>
        <v/>
      </c>
      <c r="BQ83" s="153" t="str">
        <f t="shared" si="146"/>
        <v/>
      </c>
      <c r="BR83" s="153" t="str">
        <f t="shared" si="146"/>
        <v/>
      </c>
      <c r="BS83" s="153" t="str">
        <f t="shared" si="146"/>
        <v/>
      </c>
      <c r="BT83" s="153" t="str">
        <f t="shared" si="146"/>
        <v/>
      </c>
      <c r="BU83" s="153" t="str">
        <f t="shared" si="146"/>
        <v/>
      </c>
      <c r="BV83" s="153" t="str">
        <f t="shared" si="146"/>
        <v/>
      </c>
      <c r="BW83" s="153" t="str">
        <f t="shared" si="146"/>
        <v/>
      </c>
      <c r="BX83" s="153" t="str">
        <f t="shared" si="146"/>
        <v/>
      </c>
      <c r="BY83" s="153" t="str">
        <f t="shared" si="146"/>
        <v/>
      </c>
      <c r="BZ83" s="153" t="str">
        <f t="shared" si="146"/>
        <v/>
      </c>
      <c r="CA83" s="153" t="str">
        <f t="shared" si="146"/>
        <v/>
      </c>
      <c r="CB83" s="153" t="str">
        <f t="shared" si="146"/>
        <v/>
      </c>
      <c r="CC83" s="153" t="str">
        <f t="shared" si="146"/>
        <v/>
      </c>
      <c r="CD83" s="153" t="str">
        <f t="shared" si="146"/>
        <v/>
      </c>
      <c r="CE83" s="153" t="str">
        <f t="shared" si="146"/>
        <v/>
      </c>
      <c r="CF83" s="153" t="str">
        <f t="shared" si="146"/>
        <v/>
      </c>
      <c r="CG83" s="153" t="str">
        <f t="shared" si="146"/>
        <v/>
      </c>
      <c r="CH83" s="153" t="str">
        <f t="shared" si="146"/>
        <v/>
      </c>
      <c r="CJ83" s="204"/>
      <c r="CK83" s="205"/>
      <c r="CL83" s="205"/>
    </row>
    <row r="84" spans="1:90" ht="18" customHeight="1" x14ac:dyDescent="0.2">
      <c r="A84" s="315"/>
      <c r="B84" s="322"/>
      <c r="C84" s="323"/>
      <c r="D84" s="323"/>
      <c r="E84" s="323"/>
      <c r="F84" s="323"/>
      <c r="G84" s="323"/>
      <c r="H84" s="324"/>
      <c r="I84" s="261"/>
      <c r="J84" s="258"/>
      <c r="K84" s="221"/>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8"/>
      <c r="AM84" s="266"/>
      <c r="AN84" s="267"/>
      <c r="AO84" s="270"/>
      <c r="AP84" s="267"/>
      <c r="AQ84" s="275"/>
      <c r="AR84" s="276"/>
      <c r="AS84" s="281"/>
      <c r="AT84" s="282"/>
      <c r="AU84" s="359"/>
      <c r="AV84" s="356"/>
      <c r="AW84" s="387"/>
      <c r="AX84" s="183"/>
      <c r="AY84" s="184"/>
      <c r="AZ84" s="184"/>
      <c r="BA84" s="185"/>
      <c r="BB84" s="213"/>
      <c r="BC84" s="213"/>
      <c r="CJ84" s="204" t="str">
        <f>IF(CK84=FALSE,"",COUNTIFS($CK$33:CK84,"&lt;&gt;",$CK$33:CK84,"&lt;&gt;falsch"))</f>
        <v/>
      </c>
      <c r="CK84" s="205"/>
      <c r="CL84" s="205"/>
    </row>
    <row r="85" spans="1:90" ht="18" customHeight="1" x14ac:dyDescent="0.2">
      <c r="A85" s="313">
        <v>14</v>
      </c>
      <c r="B85" s="316" t="str">
        <f>'Kopierhilfe TN-Daten'!D15</f>
        <v/>
      </c>
      <c r="C85" s="317"/>
      <c r="D85" s="317"/>
      <c r="E85" s="317"/>
      <c r="F85" s="317"/>
      <c r="G85" s="317"/>
      <c r="H85" s="318"/>
      <c r="I85" s="259"/>
      <c r="J85" s="256"/>
      <c r="K85" s="21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40"/>
      <c r="AM85" s="262" t="str">
        <f t="shared" ref="AM85" si="147">IF(OR($Y$14=0,SUM($K$25:$AL$25)=0),"",AX85)</f>
        <v/>
      </c>
      <c r="AN85" s="263"/>
      <c r="AO85" s="268" t="str">
        <f t="shared" ref="AO85" si="148">IF(OR($Y$14=0,SUM($K$25:$AL$25)=0),"",AY85)</f>
        <v/>
      </c>
      <c r="AP85" s="263"/>
      <c r="AQ85" s="271" t="str">
        <f>IF(AM85="","",IF(AM85=0,0,BA85))</f>
        <v/>
      </c>
      <c r="AR85" s="272"/>
      <c r="AS85" s="277" t="str">
        <f t="shared" ref="AS85" si="149">IF(AM85="","",IF(OR(BB85="ja",BC85="ja"),0,IF(AND($Y$14=0,SUMPRODUCT(($K$25:$AL$25=$AR$8)*(K85:AL85&lt;&gt;""))=0),"",IF(BA85&gt;=60%,AY85+AZ85,AY85))))</f>
        <v/>
      </c>
      <c r="AT85" s="278"/>
      <c r="AU85" s="357" t="str">
        <f>IF(B85="","",$AZ$28)</f>
        <v/>
      </c>
      <c r="AV85" s="354" t="str">
        <f>IF(B85="","",$AZ$29)</f>
        <v/>
      </c>
      <c r="AW85" s="387" t="str">
        <f>IF(AND(B85="",AX85&gt;0),"Bitte den Name der Schülerin/des Schülers in die »Kopierhilfe TN-Daten« eingeben!",IF(BB85="ja","Es fehlt die Angabe des Berufsfeldes!",IF(BC85="ja","Es fehlt die Art der BO!",IF(AND(BF86=1,BF87=0),"Bitte die maximale Anzahl an Geamtstunden bzw. Stunden pro Tag beachten!",IF(AND(BF86=0,BF87=1),"Bitte erfassen Sie alle Stunden mit dem entsprechenden Kennzeichen »a«, »e« oder »u«! (Es fehlen Kursstunden!)",IF(AND(BF86=1,BF87=1),"Bitte die maximale Anzahl an Stunden pro Tag beachten!",""))))))</f>
        <v/>
      </c>
      <c r="AX85" s="183">
        <f>SUMPRODUCT(($K$25:$AL$25=$AR$8)*(K85:AL85&lt;&gt;"")*(K88:AL88))</f>
        <v>0</v>
      </c>
      <c r="AY85" s="184">
        <f>SUMPRODUCT(($K$25:$AL$25=$AR$8)*(K85:AL85="a")*(K88:AL88))</f>
        <v>0</v>
      </c>
      <c r="AZ85" s="184">
        <f>SUMPRODUCT(($K$25:$AL$25=$AR$8)*(K85:AL85="e")*(K88:AL88))</f>
        <v>0</v>
      </c>
      <c r="BA85" s="185">
        <f t="shared" ref="BA85" si="150">IF(AX85=0,0,ROUND(AY85/AX85,4))</f>
        <v>0</v>
      </c>
      <c r="BB85" s="216" t="str">
        <f t="shared" ref="BB85" si="151">IF(SUMPRODUCT((K85:AL85="a")*(K86:AL86="")*($K$25:$AL$25&lt;&gt;0))&gt;0,"ja",
IF(SUMPRODUCT((K85:AL85="e")*(K86:AL86="")*($K$25:$AL$25&lt;&gt;0))&gt;0,"ja","nein"))</f>
        <v>nein</v>
      </c>
      <c r="BC85" s="216" t="str">
        <f t="shared" ref="BC85" si="152">IF(SUMPRODUCT((K85:AL85="a")*(K87:AL87="")*($K$25:$AL$25&lt;&gt;0))&gt;0,"ja",
IF(SUMPRODUCT((K85:AL85="e")*(K87:AL87="")*($K$25:$AL$25&lt;&gt;0))&gt;0,"ja","nein"))</f>
        <v>nein</v>
      </c>
      <c r="BF85" s="194"/>
      <c r="BG85" s="151">
        <f t="shared" ref="BG85:CH85" si="153">IF(OR(BG$26="",BG$26="Datum eintragen!"),0,SUMPRODUCT(($K85:$AL85&lt;&gt;"")*($K88:$AL88)*($K$26:$AL$32=BG$26)))</f>
        <v>0</v>
      </c>
      <c r="BH85" s="151">
        <f t="shared" si="153"/>
        <v>0</v>
      </c>
      <c r="BI85" s="151">
        <f t="shared" si="153"/>
        <v>0</v>
      </c>
      <c r="BJ85" s="151">
        <f t="shared" si="153"/>
        <v>0</v>
      </c>
      <c r="BK85" s="151">
        <f t="shared" si="153"/>
        <v>0</v>
      </c>
      <c r="BL85" s="151">
        <f t="shared" si="153"/>
        <v>0</v>
      </c>
      <c r="BM85" s="151">
        <f t="shared" si="153"/>
        <v>0</v>
      </c>
      <c r="BN85" s="151">
        <f t="shared" si="153"/>
        <v>0</v>
      </c>
      <c r="BO85" s="151">
        <f t="shared" si="153"/>
        <v>0</v>
      </c>
      <c r="BP85" s="151">
        <f t="shared" si="153"/>
        <v>0</v>
      </c>
      <c r="BQ85" s="151">
        <f t="shared" si="153"/>
        <v>0</v>
      </c>
      <c r="BR85" s="151">
        <f t="shared" si="153"/>
        <v>0</v>
      </c>
      <c r="BS85" s="151">
        <f t="shared" si="153"/>
        <v>0</v>
      </c>
      <c r="BT85" s="151">
        <f t="shared" si="153"/>
        <v>0</v>
      </c>
      <c r="BU85" s="151">
        <f t="shared" si="153"/>
        <v>0</v>
      </c>
      <c r="BV85" s="151">
        <f t="shared" si="153"/>
        <v>0</v>
      </c>
      <c r="BW85" s="151">
        <f t="shared" si="153"/>
        <v>0</v>
      </c>
      <c r="BX85" s="151">
        <f t="shared" si="153"/>
        <v>0</v>
      </c>
      <c r="BY85" s="151">
        <f t="shared" si="153"/>
        <v>0</v>
      </c>
      <c r="BZ85" s="151">
        <f t="shared" si="153"/>
        <v>0</v>
      </c>
      <c r="CA85" s="151">
        <f t="shared" si="153"/>
        <v>0</v>
      </c>
      <c r="CB85" s="151">
        <f t="shared" si="153"/>
        <v>0</v>
      </c>
      <c r="CC85" s="151">
        <f t="shared" si="153"/>
        <v>0</v>
      </c>
      <c r="CD85" s="151">
        <f t="shared" si="153"/>
        <v>0</v>
      </c>
      <c r="CE85" s="151">
        <f t="shared" si="153"/>
        <v>0</v>
      </c>
      <c r="CF85" s="151">
        <f t="shared" si="153"/>
        <v>0</v>
      </c>
      <c r="CG85" s="151">
        <f t="shared" si="153"/>
        <v>0</v>
      </c>
      <c r="CH85" s="151">
        <f t="shared" si="153"/>
        <v>0</v>
      </c>
      <c r="CJ85" s="204" t="str">
        <f>IF(CK85=FALSE,"",COUNTIFS($CK$33:CK85,"&lt;&gt;",$CK$33:CK85,"&lt;&gt;falsch"))</f>
        <v/>
      </c>
      <c r="CK85" s="205" t="b">
        <f t="shared" ref="CK85" si="154">IF(AS85="",FALSE,IF(AS85&gt;0,B85,FALSE))</f>
        <v>0</v>
      </c>
      <c r="CL85" s="205" t="str">
        <f>IF(AND($S$8="2.2.2 Berufsorientierung MINT",B85&lt;&gt;""),"TN MINT",IF(AND($S$8="2.2.1 Berufsorientierung Ausbildung",I85&lt;&gt;"",J85="",B85&lt;&gt;""),"TN mit Förderbedarf",IF(AND($S$8="2.2.1 Berufsorientierung Ausbildung",I85="",J85&lt;&gt;"",B85&lt;&gt;""),"TN ohne Förderbedarf","")))</f>
        <v/>
      </c>
    </row>
    <row r="86" spans="1:90" ht="18" customHeight="1" x14ac:dyDescent="0.2">
      <c r="A86" s="314"/>
      <c r="B86" s="319"/>
      <c r="C86" s="320"/>
      <c r="D86" s="320"/>
      <c r="E86" s="320"/>
      <c r="F86" s="320"/>
      <c r="G86" s="320"/>
      <c r="H86" s="321"/>
      <c r="I86" s="260"/>
      <c r="J86" s="257"/>
      <c r="K86" s="220"/>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7"/>
      <c r="AM86" s="264"/>
      <c r="AN86" s="265"/>
      <c r="AO86" s="269"/>
      <c r="AP86" s="265"/>
      <c r="AQ86" s="273"/>
      <c r="AR86" s="274"/>
      <c r="AS86" s="279"/>
      <c r="AT86" s="280"/>
      <c r="AU86" s="358"/>
      <c r="AV86" s="355"/>
      <c r="AW86" s="387"/>
      <c r="AX86" s="183"/>
      <c r="AY86" s="184"/>
      <c r="AZ86" s="184"/>
      <c r="BA86" s="185"/>
      <c r="BB86" s="213"/>
      <c r="BC86" s="213"/>
      <c r="BF86" s="196">
        <f t="shared" ref="BF86" si="155">IF($Y$14=0,0,IF(SUM(BG86:CH86)&gt;0,1,IF(AND(AX85&gt;0,$Y$14&lt;AX85),1,0)))</f>
        <v>0</v>
      </c>
      <c r="BG86" s="152" t="str">
        <f t="shared" ref="BG86:BV86" si="156">IF(BG85=0,"",IF(BG85&gt;$S$14,1,0))</f>
        <v/>
      </c>
      <c r="BH86" s="152" t="str">
        <f t="shared" si="156"/>
        <v/>
      </c>
      <c r="BI86" s="152" t="str">
        <f t="shared" si="156"/>
        <v/>
      </c>
      <c r="BJ86" s="152" t="str">
        <f t="shared" si="156"/>
        <v/>
      </c>
      <c r="BK86" s="152" t="str">
        <f t="shared" si="156"/>
        <v/>
      </c>
      <c r="BL86" s="152" t="str">
        <f t="shared" si="156"/>
        <v/>
      </c>
      <c r="BM86" s="152" t="str">
        <f t="shared" si="156"/>
        <v/>
      </c>
      <c r="BN86" s="152" t="str">
        <f t="shared" si="156"/>
        <v/>
      </c>
      <c r="BO86" s="152" t="str">
        <f t="shared" si="156"/>
        <v/>
      </c>
      <c r="BP86" s="152" t="str">
        <f t="shared" si="156"/>
        <v/>
      </c>
      <c r="BQ86" s="152" t="str">
        <f t="shared" si="156"/>
        <v/>
      </c>
      <c r="BR86" s="152" t="str">
        <f t="shared" si="156"/>
        <v/>
      </c>
      <c r="BS86" s="152" t="str">
        <f t="shared" si="156"/>
        <v/>
      </c>
      <c r="BT86" s="152" t="str">
        <f t="shared" si="156"/>
        <v/>
      </c>
      <c r="BU86" s="152" t="str">
        <f t="shared" si="156"/>
        <v/>
      </c>
      <c r="BV86" s="152" t="str">
        <f t="shared" si="156"/>
        <v/>
      </c>
      <c r="BW86" s="152" t="str">
        <f t="shared" ref="BW86:CH86" si="157">IF(BW85=0,"",IF(BW85&gt;$S$14,1,0))</f>
        <v/>
      </c>
      <c r="BX86" s="152" t="str">
        <f t="shared" si="157"/>
        <v/>
      </c>
      <c r="BY86" s="152" t="str">
        <f t="shared" si="157"/>
        <v/>
      </c>
      <c r="BZ86" s="152" t="str">
        <f t="shared" si="157"/>
        <v/>
      </c>
      <c r="CA86" s="152" t="str">
        <f t="shared" si="157"/>
        <v/>
      </c>
      <c r="CB86" s="152" t="str">
        <f t="shared" si="157"/>
        <v/>
      </c>
      <c r="CC86" s="152" t="str">
        <f t="shared" si="157"/>
        <v/>
      </c>
      <c r="CD86" s="152" t="str">
        <f t="shared" si="157"/>
        <v/>
      </c>
      <c r="CE86" s="152" t="str">
        <f t="shared" si="157"/>
        <v/>
      </c>
      <c r="CF86" s="152" t="str">
        <f t="shared" si="157"/>
        <v/>
      </c>
      <c r="CG86" s="152" t="str">
        <f t="shared" si="157"/>
        <v/>
      </c>
      <c r="CH86" s="152" t="str">
        <f t="shared" si="157"/>
        <v/>
      </c>
      <c r="CJ86" s="204" t="str">
        <f>IF(CK86=FALSE,"",COUNTIFS($CK$33:CK86,"&lt;&gt;",$CK$33:CK86,"&lt;&gt;falsch"))</f>
        <v/>
      </c>
      <c r="CK86" s="205"/>
      <c r="CL86" s="205"/>
    </row>
    <row r="87" spans="1:90" ht="18" customHeight="1" x14ac:dyDescent="0.2">
      <c r="A87" s="314"/>
      <c r="B87" s="319"/>
      <c r="C87" s="320"/>
      <c r="D87" s="320"/>
      <c r="E87" s="320"/>
      <c r="F87" s="320"/>
      <c r="G87" s="320"/>
      <c r="H87" s="321"/>
      <c r="I87" s="260"/>
      <c r="J87" s="257"/>
      <c r="K87" s="220"/>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7"/>
      <c r="AM87" s="264"/>
      <c r="AN87" s="265"/>
      <c r="AO87" s="269"/>
      <c r="AP87" s="265"/>
      <c r="AQ87" s="273"/>
      <c r="AR87" s="274"/>
      <c r="AS87" s="279"/>
      <c r="AT87" s="280"/>
      <c r="AU87" s="358"/>
      <c r="AV87" s="355"/>
      <c r="AW87" s="387"/>
      <c r="AX87" s="183"/>
      <c r="AY87" s="184"/>
      <c r="AZ87" s="184"/>
      <c r="BA87" s="185"/>
      <c r="BB87" s="213"/>
      <c r="BC87" s="213"/>
      <c r="BF87" s="198">
        <f>IF($Y$14=0,0,IF(SUM(BG87:CH87)&gt;0,1,IF(AND(AX85&gt;0,$Y$14&gt;AX85),1,0)))</f>
        <v>0</v>
      </c>
      <c r="BG87" s="153" t="str">
        <f t="shared" ref="BG87:CH87" si="158">IF(BG85=0,"",IF(BG85&lt;$S$14,1,0))</f>
        <v/>
      </c>
      <c r="BH87" s="153" t="str">
        <f t="shared" si="158"/>
        <v/>
      </c>
      <c r="BI87" s="153" t="str">
        <f t="shared" si="158"/>
        <v/>
      </c>
      <c r="BJ87" s="153" t="str">
        <f t="shared" si="158"/>
        <v/>
      </c>
      <c r="BK87" s="153" t="str">
        <f t="shared" si="158"/>
        <v/>
      </c>
      <c r="BL87" s="153" t="str">
        <f t="shared" si="158"/>
        <v/>
      </c>
      <c r="BM87" s="153" t="str">
        <f t="shared" si="158"/>
        <v/>
      </c>
      <c r="BN87" s="153" t="str">
        <f t="shared" si="158"/>
        <v/>
      </c>
      <c r="BO87" s="153" t="str">
        <f t="shared" si="158"/>
        <v/>
      </c>
      <c r="BP87" s="153" t="str">
        <f t="shared" si="158"/>
        <v/>
      </c>
      <c r="BQ87" s="153" t="str">
        <f t="shared" si="158"/>
        <v/>
      </c>
      <c r="BR87" s="153" t="str">
        <f t="shared" si="158"/>
        <v/>
      </c>
      <c r="BS87" s="153" t="str">
        <f t="shared" si="158"/>
        <v/>
      </c>
      <c r="BT87" s="153" t="str">
        <f t="shared" si="158"/>
        <v/>
      </c>
      <c r="BU87" s="153" t="str">
        <f t="shared" si="158"/>
        <v/>
      </c>
      <c r="BV87" s="153" t="str">
        <f t="shared" si="158"/>
        <v/>
      </c>
      <c r="BW87" s="153" t="str">
        <f t="shared" si="158"/>
        <v/>
      </c>
      <c r="BX87" s="153" t="str">
        <f t="shared" si="158"/>
        <v/>
      </c>
      <c r="BY87" s="153" t="str">
        <f t="shared" si="158"/>
        <v/>
      </c>
      <c r="BZ87" s="153" t="str">
        <f t="shared" si="158"/>
        <v/>
      </c>
      <c r="CA87" s="153" t="str">
        <f t="shared" si="158"/>
        <v/>
      </c>
      <c r="CB87" s="153" t="str">
        <f t="shared" si="158"/>
        <v/>
      </c>
      <c r="CC87" s="153" t="str">
        <f t="shared" si="158"/>
        <v/>
      </c>
      <c r="CD87" s="153" t="str">
        <f t="shared" si="158"/>
        <v/>
      </c>
      <c r="CE87" s="153" t="str">
        <f t="shared" si="158"/>
        <v/>
      </c>
      <c r="CF87" s="153" t="str">
        <f t="shared" si="158"/>
        <v/>
      </c>
      <c r="CG87" s="153" t="str">
        <f t="shared" si="158"/>
        <v/>
      </c>
      <c r="CH87" s="153" t="str">
        <f t="shared" si="158"/>
        <v/>
      </c>
      <c r="CJ87" s="204"/>
      <c r="CK87" s="205"/>
      <c r="CL87" s="205"/>
    </row>
    <row r="88" spans="1:90" ht="18" customHeight="1" x14ac:dyDescent="0.2">
      <c r="A88" s="315"/>
      <c r="B88" s="322"/>
      <c r="C88" s="323"/>
      <c r="D88" s="323"/>
      <c r="E88" s="323"/>
      <c r="F88" s="323"/>
      <c r="G88" s="323"/>
      <c r="H88" s="324"/>
      <c r="I88" s="261"/>
      <c r="J88" s="258"/>
      <c r="K88" s="221"/>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8"/>
      <c r="AM88" s="266"/>
      <c r="AN88" s="267"/>
      <c r="AO88" s="270"/>
      <c r="AP88" s="267"/>
      <c r="AQ88" s="275"/>
      <c r="AR88" s="276"/>
      <c r="AS88" s="281"/>
      <c r="AT88" s="282"/>
      <c r="AU88" s="359"/>
      <c r="AV88" s="356"/>
      <c r="AW88" s="387"/>
      <c r="AX88" s="183"/>
      <c r="AY88" s="184"/>
      <c r="AZ88" s="184"/>
      <c r="BA88" s="185"/>
      <c r="BB88" s="213"/>
      <c r="BC88" s="213"/>
      <c r="CJ88" s="204" t="str">
        <f>IF(CK88=FALSE,"",COUNTIFS($CK$33:CK88,"&lt;&gt;",$CK$33:CK88,"&lt;&gt;falsch"))</f>
        <v/>
      </c>
      <c r="CK88" s="205"/>
      <c r="CL88" s="205"/>
    </row>
    <row r="89" spans="1:90" ht="18" customHeight="1" x14ac:dyDescent="0.2">
      <c r="A89" s="313">
        <v>15</v>
      </c>
      <c r="B89" s="316" t="str">
        <f>'Kopierhilfe TN-Daten'!D16</f>
        <v/>
      </c>
      <c r="C89" s="317"/>
      <c r="D89" s="317"/>
      <c r="E89" s="317"/>
      <c r="F89" s="317"/>
      <c r="G89" s="317"/>
      <c r="H89" s="318"/>
      <c r="I89" s="259"/>
      <c r="J89" s="256"/>
      <c r="K89" s="21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40"/>
      <c r="AM89" s="262" t="str">
        <f t="shared" ref="AM89" si="159">IF(OR($Y$14=0,SUM($K$25:$AL$25)=0),"",AX89)</f>
        <v/>
      </c>
      <c r="AN89" s="263"/>
      <c r="AO89" s="268" t="str">
        <f t="shared" ref="AO89" si="160">IF(OR($Y$14=0,SUM($K$25:$AL$25)=0),"",AY89)</f>
        <v/>
      </c>
      <c r="AP89" s="263"/>
      <c r="AQ89" s="271" t="str">
        <f>IF(AM89="","",IF(AM89=0,0,BA89))</f>
        <v/>
      </c>
      <c r="AR89" s="272"/>
      <c r="AS89" s="277" t="str">
        <f t="shared" ref="AS89" si="161">IF(AM89="","",IF(OR(BB89="ja",BC89="ja"),0,IF(AND($Y$14=0,SUMPRODUCT(($K$25:$AL$25=$AR$8)*(K89:AL89&lt;&gt;""))=0),"",IF(BA89&gt;=60%,AY89+AZ89,AY89))))</f>
        <v/>
      </c>
      <c r="AT89" s="278"/>
      <c r="AU89" s="357" t="str">
        <f>IF(B89="","",$AZ$28)</f>
        <v/>
      </c>
      <c r="AV89" s="354" t="str">
        <f>IF(B89="","",$AZ$29)</f>
        <v/>
      </c>
      <c r="AW89" s="387" t="str">
        <f>IF(AND(B89="",AX89&gt;0),"Bitte den Name der Schülerin/des Schülers in die »Kopierhilfe TN-Daten« eingeben!",IF(BB89="ja","Es fehlt die Angabe des Berufsfeldes!",IF(BC89="ja","Es fehlt die Art der BO!",IF(AND(BF90=1,BF91=0),"Bitte die maximale Anzahl an Geamtstunden bzw. Stunden pro Tag beachten!",IF(AND(BF90=0,BF91=1),"Bitte erfassen Sie alle Stunden mit dem entsprechenden Kennzeichen »a«, »e« oder »u«! (Es fehlen Kursstunden!)",IF(AND(BF90=1,BF91=1),"Bitte die maximale Anzahl an Stunden pro Tag beachten!",""))))))</f>
        <v/>
      </c>
      <c r="AX89" s="183">
        <f>SUMPRODUCT(($K$25:$AL$25=$AR$8)*(K89:AL89&lt;&gt;"")*(K92:AL92))</f>
        <v>0</v>
      </c>
      <c r="AY89" s="184">
        <f>SUMPRODUCT(($K$25:$AL$25=$AR$8)*(K89:AL89="a")*(K92:AL92))</f>
        <v>0</v>
      </c>
      <c r="AZ89" s="184">
        <f>SUMPRODUCT(($K$25:$AL$25=$AR$8)*(K89:AL89="e")*(K92:AL92))</f>
        <v>0</v>
      </c>
      <c r="BA89" s="185">
        <f t="shared" ref="BA89" si="162">IF(AX89=0,0,ROUND(AY89/AX89,4))</f>
        <v>0</v>
      </c>
      <c r="BB89" s="216" t="str">
        <f t="shared" ref="BB89" si="163">IF(SUMPRODUCT((K89:AL89="a")*(K90:AL90="")*($K$25:$AL$25&lt;&gt;0))&gt;0,"ja",
IF(SUMPRODUCT((K89:AL89="e")*(K90:AL90="")*($K$25:$AL$25&lt;&gt;0))&gt;0,"ja","nein"))</f>
        <v>nein</v>
      </c>
      <c r="BC89" s="216" t="str">
        <f t="shared" ref="BC89" si="164">IF(SUMPRODUCT((K89:AL89="a")*(K91:AL91="")*($K$25:$AL$25&lt;&gt;0))&gt;0,"ja",
IF(SUMPRODUCT((K89:AL89="e")*(K91:AL91="")*($K$25:$AL$25&lt;&gt;0))&gt;0,"ja","nein"))</f>
        <v>nein</v>
      </c>
      <c r="BF89" s="194"/>
      <c r="BG89" s="151">
        <f t="shared" ref="BG89:CH89" si="165">IF(OR(BG$26="",BG$26="Datum eintragen!"),0,SUMPRODUCT(($K89:$AL89&lt;&gt;"")*($K92:$AL92)*($K$26:$AL$32=BG$26)))</f>
        <v>0</v>
      </c>
      <c r="BH89" s="151">
        <f t="shared" si="165"/>
        <v>0</v>
      </c>
      <c r="BI89" s="151">
        <f t="shared" si="165"/>
        <v>0</v>
      </c>
      <c r="BJ89" s="151">
        <f t="shared" si="165"/>
        <v>0</v>
      </c>
      <c r="BK89" s="151">
        <f t="shared" si="165"/>
        <v>0</v>
      </c>
      <c r="BL89" s="151">
        <f t="shared" si="165"/>
        <v>0</v>
      </c>
      <c r="BM89" s="151">
        <f t="shared" si="165"/>
        <v>0</v>
      </c>
      <c r="BN89" s="151">
        <f t="shared" si="165"/>
        <v>0</v>
      </c>
      <c r="BO89" s="151">
        <f t="shared" si="165"/>
        <v>0</v>
      </c>
      <c r="BP89" s="151">
        <f t="shared" si="165"/>
        <v>0</v>
      </c>
      <c r="BQ89" s="151">
        <f t="shared" si="165"/>
        <v>0</v>
      </c>
      <c r="BR89" s="151">
        <f t="shared" si="165"/>
        <v>0</v>
      </c>
      <c r="BS89" s="151">
        <f t="shared" si="165"/>
        <v>0</v>
      </c>
      <c r="BT89" s="151">
        <f t="shared" si="165"/>
        <v>0</v>
      </c>
      <c r="BU89" s="151">
        <f t="shared" si="165"/>
        <v>0</v>
      </c>
      <c r="BV89" s="151">
        <f t="shared" si="165"/>
        <v>0</v>
      </c>
      <c r="BW89" s="151">
        <f t="shared" si="165"/>
        <v>0</v>
      </c>
      <c r="BX89" s="151">
        <f t="shared" si="165"/>
        <v>0</v>
      </c>
      <c r="BY89" s="151">
        <f t="shared" si="165"/>
        <v>0</v>
      </c>
      <c r="BZ89" s="151">
        <f t="shared" si="165"/>
        <v>0</v>
      </c>
      <c r="CA89" s="151">
        <f t="shared" si="165"/>
        <v>0</v>
      </c>
      <c r="CB89" s="151">
        <f t="shared" si="165"/>
        <v>0</v>
      </c>
      <c r="CC89" s="151">
        <f t="shared" si="165"/>
        <v>0</v>
      </c>
      <c r="CD89" s="151">
        <f t="shared" si="165"/>
        <v>0</v>
      </c>
      <c r="CE89" s="151">
        <f t="shared" si="165"/>
        <v>0</v>
      </c>
      <c r="CF89" s="151">
        <f t="shared" si="165"/>
        <v>0</v>
      </c>
      <c r="CG89" s="151">
        <f t="shared" si="165"/>
        <v>0</v>
      </c>
      <c r="CH89" s="151">
        <f t="shared" si="165"/>
        <v>0</v>
      </c>
      <c r="CJ89" s="204" t="str">
        <f>IF(CK89=FALSE,"",COUNTIFS($CK$33:CK89,"&lt;&gt;",$CK$33:CK89,"&lt;&gt;falsch"))</f>
        <v/>
      </c>
      <c r="CK89" s="205" t="b">
        <f t="shared" ref="CK89" si="166">IF(AS89="",FALSE,IF(AS89&gt;0,B89,FALSE))</f>
        <v>0</v>
      </c>
      <c r="CL89" s="205" t="str">
        <f>IF(AND($S$8="2.2.2 Berufsorientierung MINT",B89&lt;&gt;""),"TN MINT",IF(AND($S$8="2.2.1 Berufsorientierung Ausbildung",I89&lt;&gt;"",J89="",B89&lt;&gt;""),"TN mit Förderbedarf",IF(AND($S$8="2.2.1 Berufsorientierung Ausbildung",I89="",J89&lt;&gt;"",B89&lt;&gt;""),"TN ohne Förderbedarf","")))</f>
        <v/>
      </c>
    </row>
    <row r="90" spans="1:90" ht="18" customHeight="1" x14ac:dyDescent="0.2">
      <c r="A90" s="314"/>
      <c r="B90" s="319"/>
      <c r="C90" s="320"/>
      <c r="D90" s="320"/>
      <c r="E90" s="320"/>
      <c r="F90" s="320"/>
      <c r="G90" s="320"/>
      <c r="H90" s="321"/>
      <c r="I90" s="260"/>
      <c r="J90" s="257"/>
      <c r="K90" s="220"/>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7"/>
      <c r="AM90" s="264"/>
      <c r="AN90" s="265"/>
      <c r="AO90" s="269"/>
      <c r="AP90" s="265"/>
      <c r="AQ90" s="273"/>
      <c r="AR90" s="274"/>
      <c r="AS90" s="279"/>
      <c r="AT90" s="280"/>
      <c r="AU90" s="358"/>
      <c r="AV90" s="355"/>
      <c r="AW90" s="387"/>
      <c r="AX90" s="183"/>
      <c r="AY90" s="184"/>
      <c r="AZ90" s="184"/>
      <c r="BA90" s="185"/>
      <c r="BB90" s="213"/>
      <c r="BC90" s="213"/>
      <c r="BF90" s="196">
        <f t="shared" ref="BF90" si="167">IF($Y$14=0,0,IF(SUM(BG90:CH90)&gt;0,1,IF(AND(AX89&gt;0,$Y$14&lt;AX89),1,0)))</f>
        <v>0</v>
      </c>
      <c r="BG90" s="152" t="str">
        <f t="shared" ref="BG90:BV90" si="168">IF(BG89=0,"",IF(BG89&gt;$S$14,1,0))</f>
        <v/>
      </c>
      <c r="BH90" s="152" t="str">
        <f t="shared" si="168"/>
        <v/>
      </c>
      <c r="BI90" s="152" t="str">
        <f t="shared" si="168"/>
        <v/>
      </c>
      <c r="BJ90" s="152" t="str">
        <f t="shared" si="168"/>
        <v/>
      </c>
      <c r="BK90" s="152" t="str">
        <f t="shared" si="168"/>
        <v/>
      </c>
      <c r="BL90" s="152" t="str">
        <f t="shared" si="168"/>
        <v/>
      </c>
      <c r="BM90" s="152" t="str">
        <f t="shared" si="168"/>
        <v/>
      </c>
      <c r="BN90" s="152" t="str">
        <f t="shared" si="168"/>
        <v/>
      </c>
      <c r="BO90" s="152" t="str">
        <f t="shared" si="168"/>
        <v/>
      </c>
      <c r="BP90" s="152" t="str">
        <f t="shared" si="168"/>
        <v/>
      </c>
      <c r="BQ90" s="152" t="str">
        <f t="shared" si="168"/>
        <v/>
      </c>
      <c r="BR90" s="152" t="str">
        <f t="shared" si="168"/>
        <v/>
      </c>
      <c r="BS90" s="152" t="str">
        <f t="shared" si="168"/>
        <v/>
      </c>
      <c r="BT90" s="152" t="str">
        <f t="shared" si="168"/>
        <v/>
      </c>
      <c r="BU90" s="152" t="str">
        <f t="shared" si="168"/>
        <v/>
      </c>
      <c r="BV90" s="152" t="str">
        <f t="shared" si="168"/>
        <v/>
      </c>
      <c r="BW90" s="152" t="str">
        <f t="shared" ref="BW90:CH90" si="169">IF(BW89=0,"",IF(BW89&gt;$S$14,1,0))</f>
        <v/>
      </c>
      <c r="BX90" s="152" t="str">
        <f t="shared" si="169"/>
        <v/>
      </c>
      <c r="BY90" s="152" t="str">
        <f t="shared" si="169"/>
        <v/>
      </c>
      <c r="BZ90" s="152" t="str">
        <f t="shared" si="169"/>
        <v/>
      </c>
      <c r="CA90" s="152" t="str">
        <f t="shared" si="169"/>
        <v/>
      </c>
      <c r="CB90" s="152" t="str">
        <f t="shared" si="169"/>
        <v/>
      </c>
      <c r="CC90" s="152" t="str">
        <f t="shared" si="169"/>
        <v/>
      </c>
      <c r="CD90" s="152" t="str">
        <f t="shared" si="169"/>
        <v/>
      </c>
      <c r="CE90" s="152" t="str">
        <f t="shared" si="169"/>
        <v/>
      </c>
      <c r="CF90" s="152" t="str">
        <f t="shared" si="169"/>
        <v/>
      </c>
      <c r="CG90" s="152" t="str">
        <f t="shared" si="169"/>
        <v/>
      </c>
      <c r="CH90" s="152" t="str">
        <f t="shared" si="169"/>
        <v/>
      </c>
      <c r="CJ90" s="204" t="str">
        <f>IF(CK90=FALSE,"",COUNTIFS($CK$33:CK90,"&lt;&gt;",$CK$33:CK90,"&lt;&gt;falsch"))</f>
        <v/>
      </c>
      <c r="CK90" s="205"/>
      <c r="CL90" s="205"/>
    </row>
    <row r="91" spans="1:90" ht="18" customHeight="1" x14ac:dyDescent="0.2">
      <c r="A91" s="314"/>
      <c r="B91" s="319"/>
      <c r="C91" s="320"/>
      <c r="D91" s="320"/>
      <c r="E91" s="320"/>
      <c r="F91" s="320"/>
      <c r="G91" s="320"/>
      <c r="H91" s="321"/>
      <c r="I91" s="260"/>
      <c r="J91" s="257"/>
      <c r="K91" s="220"/>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7"/>
      <c r="AM91" s="264"/>
      <c r="AN91" s="265"/>
      <c r="AO91" s="269"/>
      <c r="AP91" s="265"/>
      <c r="AQ91" s="273"/>
      <c r="AR91" s="274"/>
      <c r="AS91" s="279"/>
      <c r="AT91" s="280"/>
      <c r="AU91" s="358"/>
      <c r="AV91" s="355"/>
      <c r="AW91" s="387"/>
      <c r="AX91" s="183"/>
      <c r="AY91" s="184"/>
      <c r="AZ91" s="184"/>
      <c r="BA91" s="185"/>
      <c r="BB91" s="213"/>
      <c r="BC91" s="213"/>
      <c r="BF91" s="198">
        <f>IF($Y$14=0,0,IF(SUM(BG91:CH91)&gt;0,1,IF(AND(AX89&gt;0,$Y$14&gt;AX89),1,0)))</f>
        <v>0</v>
      </c>
      <c r="BG91" s="153" t="str">
        <f t="shared" ref="BG91:CH91" si="170">IF(BG89=0,"",IF(BG89&lt;$S$14,1,0))</f>
        <v/>
      </c>
      <c r="BH91" s="153" t="str">
        <f t="shared" si="170"/>
        <v/>
      </c>
      <c r="BI91" s="153" t="str">
        <f t="shared" si="170"/>
        <v/>
      </c>
      <c r="BJ91" s="153" t="str">
        <f t="shared" si="170"/>
        <v/>
      </c>
      <c r="BK91" s="153" t="str">
        <f t="shared" si="170"/>
        <v/>
      </c>
      <c r="BL91" s="153" t="str">
        <f t="shared" si="170"/>
        <v/>
      </c>
      <c r="BM91" s="153" t="str">
        <f t="shared" si="170"/>
        <v/>
      </c>
      <c r="BN91" s="153" t="str">
        <f t="shared" si="170"/>
        <v/>
      </c>
      <c r="BO91" s="153" t="str">
        <f t="shared" si="170"/>
        <v/>
      </c>
      <c r="BP91" s="153" t="str">
        <f t="shared" si="170"/>
        <v/>
      </c>
      <c r="BQ91" s="153" t="str">
        <f t="shared" si="170"/>
        <v/>
      </c>
      <c r="BR91" s="153" t="str">
        <f t="shared" si="170"/>
        <v/>
      </c>
      <c r="BS91" s="153" t="str">
        <f t="shared" si="170"/>
        <v/>
      </c>
      <c r="BT91" s="153" t="str">
        <f t="shared" si="170"/>
        <v/>
      </c>
      <c r="BU91" s="153" t="str">
        <f t="shared" si="170"/>
        <v/>
      </c>
      <c r="BV91" s="153" t="str">
        <f t="shared" si="170"/>
        <v/>
      </c>
      <c r="BW91" s="153" t="str">
        <f t="shared" si="170"/>
        <v/>
      </c>
      <c r="BX91" s="153" t="str">
        <f t="shared" si="170"/>
        <v/>
      </c>
      <c r="BY91" s="153" t="str">
        <f t="shared" si="170"/>
        <v/>
      </c>
      <c r="BZ91" s="153" t="str">
        <f t="shared" si="170"/>
        <v/>
      </c>
      <c r="CA91" s="153" t="str">
        <f t="shared" si="170"/>
        <v/>
      </c>
      <c r="CB91" s="153" t="str">
        <f t="shared" si="170"/>
        <v/>
      </c>
      <c r="CC91" s="153" t="str">
        <f t="shared" si="170"/>
        <v/>
      </c>
      <c r="CD91" s="153" t="str">
        <f t="shared" si="170"/>
        <v/>
      </c>
      <c r="CE91" s="153" t="str">
        <f t="shared" si="170"/>
        <v/>
      </c>
      <c r="CF91" s="153" t="str">
        <f t="shared" si="170"/>
        <v/>
      </c>
      <c r="CG91" s="153" t="str">
        <f t="shared" si="170"/>
        <v/>
      </c>
      <c r="CH91" s="153" t="str">
        <f t="shared" si="170"/>
        <v/>
      </c>
      <c r="CJ91" s="204"/>
      <c r="CK91" s="205"/>
      <c r="CL91" s="205"/>
    </row>
    <row r="92" spans="1:90" ht="18" customHeight="1" x14ac:dyDescent="0.2">
      <c r="A92" s="315"/>
      <c r="B92" s="322"/>
      <c r="C92" s="323"/>
      <c r="D92" s="323"/>
      <c r="E92" s="323"/>
      <c r="F92" s="323"/>
      <c r="G92" s="323"/>
      <c r="H92" s="324"/>
      <c r="I92" s="261"/>
      <c r="J92" s="258"/>
      <c r="K92" s="221"/>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8"/>
      <c r="AM92" s="266"/>
      <c r="AN92" s="267"/>
      <c r="AO92" s="270"/>
      <c r="AP92" s="267"/>
      <c r="AQ92" s="275"/>
      <c r="AR92" s="276"/>
      <c r="AS92" s="281"/>
      <c r="AT92" s="282"/>
      <c r="AU92" s="359"/>
      <c r="AV92" s="356"/>
      <c r="AW92" s="387"/>
      <c r="AX92" s="183"/>
      <c r="AY92" s="184"/>
      <c r="AZ92" s="184"/>
      <c r="BA92" s="185"/>
      <c r="BB92" s="213"/>
      <c r="BC92" s="213"/>
      <c r="CJ92" s="204" t="str">
        <f>IF(CK92=FALSE,"",COUNTIFS($CK$33:CK92,"&lt;&gt;",$CK$33:CK92,"&lt;&gt;falsch"))</f>
        <v/>
      </c>
      <c r="CK92" s="205"/>
      <c r="CL92" s="205"/>
    </row>
    <row r="93" spans="1:90" ht="18" customHeight="1" x14ac:dyDescent="0.2">
      <c r="A93" s="313">
        <v>16</v>
      </c>
      <c r="B93" s="316" t="str">
        <f>'Kopierhilfe TN-Daten'!D17</f>
        <v/>
      </c>
      <c r="C93" s="317"/>
      <c r="D93" s="317"/>
      <c r="E93" s="317"/>
      <c r="F93" s="317"/>
      <c r="G93" s="317"/>
      <c r="H93" s="318"/>
      <c r="I93" s="259"/>
      <c r="J93" s="256"/>
      <c r="K93" s="21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40"/>
      <c r="AM93" s="262" t="str">
        <f t="shared" ref="AM93" si="171">IF(OR($Y$14=0,SUM($K$25:$AL$25)=0),"",AX93)</f>
        <v/>
      </c>
      <c r="AN93" s="263"/>
      <c r="AO93" s="268" t="str">
        <f t="shared" ref="AO93" si="172">IF(OR($Y$14=0,SUM($K$25:$AL$25)=0),"",AY93)</f>
        <v/>
      </c>
      <c r="AP93" s="263"/>
      <c r="AQ93" s="271" t="str">
        <f>IF(AM93="","",IF(AM93=0,0,BA93))</f>
        <v/>
      </c>
      <c r="AR93" s="272"/>
      <c r="AS93" s="277" t="str">
        <f t="shared" ref="AS93" si="173">IF(AM93="","",IF(OR(BB93="ja",BC93="ja"),0,IF(AND($Y$14=0,SUMPRODUCT(($K$25:$AL$25=$AR$8)*(K93:AL93&lt;&gt;""))=0),"",IF(BA93&gt;=60%,AY93+AZ93,AY93))))</f>
        <v/>
      </c>
      <c r="AT93" s="278"/>
      <c r="AU93" s="357" t="str">
        <f>IF(B93="","",$AZ$28)</f>
        <v/>
      </c>
      <c r="AV93" s="354" t="str">
        <f>IF(B93="","",$AZ$29)</f>
        <v/>
      </c>
      <c r="AW93" s="387" t="str">
        <f>IF(AND(B93="",AX93&gt;0),"Bitte den Name der Schülerin/des Schülers in die »Kopierhilfe TN-Daten« eingeben!",IF(BB93="ja","Es fehlt die Angabe des Berufsfeldes!",IF(BC93="ja","Es fehlt die Art der BO!",IF(AND(BF94=1,BF95=0),"Bitte die maximale Anzahl an Geamtstunden bzw. Stunden pro Tag beachten!",IF(AND(BF94=0,BF95=1),"Bitte erfassen Sie alle Stunden mit dem entsprechenden Kennzeichen »a«, »e« oder »u«! (Es fehlen Kursstunden!)",IF(AND(BF94=1,BF95=1),"Bitte die maximale Anzahl an Stunden pro Tag beachten!",""))))))</f>
        <v/>
      </c>
      <c r="AX93" s="183">
        <f>SUMPRODUCT(($K$25:$AL$25=$AR$8)*(K93:AL93&lt;&gt;"")*(K96:AL96))</f>
        <v>0</v>
      </c>
      <c r="AY93" s="184">
        <f>SUMPRODUCT(($K$25:$AL$25=$AR$8)*(K93:AL93="a")*(K96:AL96))</f>
        <v>0</v>
      </c>
      <c r="AZ93" s="184">
        <f>SUMPRODUCT(($K$25:$AL$25=$AR$8)*(K93:AL93="e")*(K96:AL96))</f>
        <v>0</v>
      </c>
      <c r="BA93" s="185">
        <f t="shared" ref="BA93" si="174">IF(AX93=0,0,ROUND(AY93/AX93,4))</f>
        <v>0</v>
      </c>
      <c r="BB93" s="216" t="str">
        <f t="shared" ref="BB93" si="175">IF(SUMPRODUCT((K93:AL93="a")*(K94:AL94="")*($K$25:$AL$25&lt;&gt;0))&gt;0,"ja",
IF(SUMPRODUCT((K93:AL93="e")*(K94:AL94="")*($K$25:$AL$25&lt;&gt;0))&gt;0,"ja","nein"))</f>
        <v>nein</v>
      </c>
      <c r="BC93" s="216" t="str">
        <f t="shared" ref="BC93" si="176">IF(SUMPRODUCT((K93:AL93="a")*(K95:AL95="")*($K$25:$AL$25&lt;&gt;0))&gt;0,"ja",
IF(SUMPRODUCT((K93:AL93="e")*(K95:AL95="")*($K$25:$AL$25&lt;&gt;0))&gt;0,"ja","nein"))</f>
        <v>nein</v>
      </c>
      <c r="BF93" s="194"/>
      <c r="BG93" s="151">
        <f t="shared" ref="BG93:CH93" si="177">IF(OR(BG$26="",BG$26="Datum eintragen!"),0,SUMPRODUCT(($K93:$AL93&lt;&gt;"")*($K96:$AL96)*($K$26:$AL$32=BG$26)))</f>
        <v>0</v>
      </c>
      <c r="BH93" s="151">
        <f t="shared" si="177"/>
        <v>0</v>
      </c>
      <c r="BI93" s="151">
        <f t="shared" si="177"/>
        <v>0</v>
      </c>
      <c r="BJ93" s="151">
        <f t="shared" si="177"/>
        <v>0</v>
      </c>
      <c r="BK93" s="151">
        <f t="shared" si="177"/>
        <v>0</v>
      </c>
      <c r="BL93" s="151">
        <f t="shared" si="177"/>
        <v>0</v>
      </c>
      <c r="BM93" s="151">
        <f t="shared" si="177"/>
        <v>0</v>
      </c>
      <c r="BN93" s="151">
        <f t="shared" si="177"/>
        <v>0</v>
      </c>
      <c r="BO93" s="151">
        <f t="shared" si="177"/>
        <v>0</v>
      </c>
      <c r="BP93" s="151">
        <f t="shared" si="177"/>
        <v>0</v>
      </c>
      <c r="BQ93" s="151">
        <f t="shared" si="177"/>
        <v>0</v>
      </c>
      <c r="BR93" s="151">
        <f t="shared" si="177"/>
        <v>0</v>
      </c>
      <c r="BS93" s="151">
        <f t="shared" si="177"/>
        <v>0</v>
      </c>
      <c r="BT93" s="151">
        <f t="shared" si="177"/>
        <v>0</v>
      </c>
      <c r="BU93" s="151">
        <f t="shared" si="177"/>
        <v>0</v>
      </c>
      <c r="BV93" s="151">
        <f t="shared" si="177"/>
        <v>0</v>
      </c>
      <c r="BW93" s="151">
        <f t="shared" si="177"/>
        <v>0</v>
      </c>
      <c r="BX93" s="151">
        <f t="shared" si="177"/>
        <v>0</v>
      </c>
      <c r="BY93" s="151">
        <f t="shared" si="177"/>
        <v>0</v>
      </c>
      <c r="BZ93" s="151">
        <f t="shared" si="177"/>
        <v>0</v>
      </c>
      <c r="CA93" s="151">
        <f t="shared" si="177"/>
        <v>0</v>
      </c>
      <c r="CB93" s="151">
        <f t="shared" si="177"/>
        <v>0</v>
      </c>
      <c r="CC93" s="151">
        <f t="shared" si="177"/>
        <v>0</v>
      </c>
      <c r="CD93" s="151">
        <f t="shared" si="177"/>
        <v>0</v>
      </c>
      <c r="CE93" s="151">
        <f t="shared" si="177"/>
        <v>0</v>
      </c>
      <c r="CF93" s="151">
        <f t="shared" si="177"/>
        <v>0</v>
      </c>
      <c r="CG93" s="151">
        <f t="shared" si="177"/>
        <v>0</v>
      </c>
      <c r="CH93" s="151">
        <f t="shared" si="177"/>
        <v>0</v>
      </c>
      <c r="CJ93" s="204" t="str">
        <f>IF(CK93=FALSE,"",COUNTIFS($CK$33:CK93,"&lt;&gt;",$CK$33:CK93,"&lt;&gt;falsch"))</f>
        <v/>
      </c>
      <c r="CK93" s="205" t="b">
        <f t="shared" ref="CK93" si="178">IF(AS93="",FALSE,IF(AS93&gt;0,B93,FALSE))</f>
        <v>0</v>
      </c>
      <c r="CL93" s="205" t="str">
        <f>IF(AND($S$8="2.2.2 Berufsorientierung MINT",B93&lt;&gt;""),"TN MINT",IF(AND($S$8="2.2.1 Berufsorientierung Ausbildung",I93&lt;&gt;"",J93="",B93&lt;&gt;""),"TN mit Förderbedarf",IF(AND($S$8="2.2.1 Berufsorientierung Ausbildung",I93="",J93&lt;&gt;"",B93&lt;&gt;""),"TN ohne Förderbedarf","")))</f>
        <v/>
      </c>
    </row>
    <row r="94" spans="1:90" ht="18" customHeight="1" x14ac:dyDescent="0.2">
      <c r="A94" s="314"/>
      <c r="B94" s="319"/>
      <c r="C94" s="320"/>
      <c r="D94" s="320"/>
      <c r="E94" s="320"/>
      <c r="F94" s="320"/>
      <c r="G94" s="320"/>
      <c r="H94" s="321"/>
      <c r="I94" s="260"/>
      <c r="J94" s="257"/>
      <c r="K94" s="220"/>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7"/>
      <c r="AM94" s="264"/>
      <c r="AN94" s="265"/>
      <c r="AO94" s="269"/>
      <c r="AP94" s="265"/>
      <c r="AQ94" s="273"/>
      <c r="AR94" s="274"/>
      <c r="AS94" s="279"/>
      <c r="AT94" s="280"/>
      <c r="AU94" s="358"/>
      <c r="AV94" s="355"/>
      <c r="AW94" s="387"/>
      <c r="AX94" s="183"/>
      <c r="AY94" s="184"/>
      <c r="AZ94" s="184"/>
      <c r="BA94" s="185"/>
      <c r="BB94" s="213"/>
      <c r="BC94" s="213"/>
      <c r="BF94" s="196">
        <f t="shared" ref="BF94" si="179">IF($Y$14=0,0,IF(SUM(BG94:CH94)&gt;0,1,IF(AND(AX93&gt;0,$Y$14&lt;AX93),1,0)))</f>
        <v>0</v>
      </c>
      <c r="BG94" s="152" t="str">
        <f t="shared" ref="BG94:BV94" si="180">IF(BG93=0,"",IF(BG93&gt;$S$14,1,0))</f>
        <v/>
      </c>
      <c r="BH94" s="152" t="str">
        <f t="shared" si="180"/>
        <v/>
      </c>
      <c r="BI94" s="152" t="str">
        <f t="shared" si="180"/>
        <v/>
      </c>
      <c r="BJ94" s="152" t="str">
        <f t="shared" si="180"/>
        <v/>
      </c>
      <c r="BK94" s="152" t="str">
        <f t="shared" si="180"/>
        <v/>
      </c>
      <c r="BL94" s="152" t="str">
        <f t="shared" si="180"/>
        <v/>
      </c>
      <c r="BM94" s="152" t="str">
        <f t="shared" si="180"/>
        <v/>
      </c>
      <c r="BN94" s="152" t="str">
        <f t="shared" si="180"/>
        <v/>
      </c>
      <c r="BO94" s="152" t="str">
        <f t="shared" si="180"/>
        <v/>
      </c>
      <c r="BP94" s="152" t="str">
        <f t="shared" si="180"/>
        <v/>
      </c>
      <c r="BQ94" s="152" t="str">
        <f t="shared" si="180"/>
        <v/>
      </c>
      <c r="BR94" s="152" t="str">
        <f t="shared" si="180"/>
        <v/>
      </c>
      <c r="BS94" s="152" t="str">
        <f t="shared" si="180"/>
        <v/>
      </c>
      <c r="BT94" s="152" t="str">
        <f t="shared" si="180"/>
        <v/>
      </c>
      <c r="BU94" s="152" t="str">
        <f t="shared" si="180"/>
        <v/>
      </c>
      <c r="BV94" s="152" t="str">
        <f t="shared" si="180"/>
        <v/>
      </c>
      <c r="BW94" s="152" t="str">
        <f t="shared" ref="BW94:CH94" si="181">IF(BW93=0,"",IF(BW93&gt;$S$14,1,0))</f>
        <v/>
      </c>
      <c r="BX94" s="152" t="str">
        <f t="shared" si="181"/>
        <v/>
      </c>
      <c r="BY94" s="152" t="str">
        <f t="shared" si="181"/>
        <v/>
      </c>
      <c r="BZ94" s="152" t="str">
        <f t="shared" si="181"/>
        <v/>
      </c>
      <c r="CA94" s="152" t="str">
        <f t="shared" si="181"/>
        <v/>
      </c>
      <c r="CB94" s="152" t="str">
        <f t="shared" si="181"/>
        <v/>
      </c>
      <c r="CC94" s="152" t="str">
        <f t="shared" si="181"/>
        <v/>
      </c>
      <c r="CD94" s="152" t="str">
        <f t="shared" si="181"/>
        <v/>
      </c>
      <c r="CE94" s="152" t="str">
        <f t="shared" si="181"/>
        <v/>
      </c>
      <c r="CF94" s="152" t="str">
        <f t="shared" si="181"/>
        <v/>
      </c>
      <c r="CG94" s="152" t="str">
        <f t="shared" si="181"/>
        <v/>
      </c>
      <c r="CH94" s="152" t="str">
        <f t="shared" si="181"/>
        <v/>
      </c>
      <c r="CJ94" s="204" t="str">
        <f>IF(CK94=FALSE,"",COUNTIFS($CK$33:CK94,"&lt;&gt;",$CK$33:CK94,"&lt;&gt;falsch"))</f>
        <v/>
      </c>
      <c r="CK94" s="205"/>
      <c r="CL94" s="205"/>
    </row>
    <row r="95" spans="1:90" ht="18" customHeight="1" x14ac:dyDescent="0.2">
      <c r="A95" s="314"/>
      <c r="B95" s="319"/>
      <c r="C95" s="320"/>
      <c r="D95" s="320"/>
      <c r="E95" s="320"/>
      <c r="F95" s="320"/>
      <c r="G95" s="320"/>
      <c r="H95" s="321"/>
      <c r="I95" s="260"/>
      <c r="J95" s="257"/>
      <c r="K95" s="220"/>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7"/>
      <c r="AM95" s="264"/>
      <c r="AN95" s="265"/>
      <c r="AO95" s="269"/>
      <c r="AP95" s="265"/>
      <c r="AQ95" s="273"/>
      <c r="AR95" s="274"/>
      <c r="AS95" s="279"/>
      <c r="AT95" s="280"/>
      <c r="AU95" s="358"/>
      <c r="AV95" s="355"/>
      <c r="AW95" s="387"/>
      <c r="AX95" s="183"/>
      <c r="AY95" s="184"/>
      <c r="AZ95" s="184"/>
      <c r="BA95" s="185"/>
      <c r="BB95" s="213"/>
      <c r="BC95" s="213"/>
      <c r="BF95" s="198">
        <f>IF($Y$14=0,0,IF(SUM(BG95:CH95)&gt;0,1,IF(AND(AX93&gt;0,$Y$14&gt;AX93),1,0)))</f>
        <v>0</v>
      </c>
      <c r="BG95" s="153" t="str">
        <f t="shared" ref="BG95:CH95" si="182">IF(BG93=0,"",IF(BG93&lt;$S$14,1,0))</f>
        <v/>
      </c>
      <c r="BH95" s="153" t="str">
        <f t="shared" si="182"/>
        <v/>
      </c>
      <c r="BI95" s="153" t="str">
        <f t="shared" si="182"/>
        <v/>
      </c>
      <c r="BJ95" s="153" t="str">
        <f t="shared" si="182"/>
        <v/>
      </c>
      <c r="BK95" s="153" t="str">
        <f t="shared" si="182"/>
        <v/>
      </c>
      <c r="BL95" s="153" t="str">
        <f t="shared" si="182"/>
        <v/>
      </c>
      <c r="BM95" s="153" t="str">
        <f t="shared" si="182"/>
        <v/>
      </c>
      <c r="BN95" s="153" t="str">
        <f t="shared" si="182"/>
        <v/>
      </c>
      <c r="BO95" s="153" t="str">
        <f t="shared" si="182"/>
        <v/>
      </c>
      <c r="BP95" s="153" t="str">
        <f t="shared" si="182"/>
        <v/>
      </c>
      <c r="BQ95" s="153" t="str">
        <f t="shared" si="182"/>
        <v/>
      </c>
      <c r="BR95" s="153" t="str">
        <f t="shared" si="182"/>
        <v/>
      </c>
      <c r="BS95" s="153" t="str">
        <f t="shared" si="182"/>
        <v/>
      </c>
      <c r="BT95" s="153" t="str">
        <f t="shared" si="182"/>
        <v/>
      </c>
      <c r="BU95" s="153" t="str">
        <f t="shared" si="182"/>
        <v/>
      </c>
      <c r="BV95" s="153" t="str">
        <f t="shared" si="182"/>
        <v/>
      </c>
      <c r="BW95" s="153" t="str">
        <f t="shared" si="182"/>
        <v/>
      </c>
      <c r="BX95" s="153" t="str">
        <f t="shared" si="182"/>
        <v/>
      </c>
      <c r="BY95" s="153" t="str">
        <f t="shared" si="182"/>
        <v/>
      </c>
      <c r="BZ95" s="153" t="str">
        <f t="shared" si="182"/>
        <v/>
      </c>
      <c r="CA95" s="153" t="str">
        <f t="shared" si="182"/>
        <v/>
      </c>
      <c r="CB95" s="153" t="str">
        <f t="shared" si="182"/>
        <v/>
      </c>
      <c r="CC95" s="153" t="str">
        <f t="shared" si="182"/>
        <v/>
      </c>
      <c r="CD95" s="153" t="str">
        <f t="shared" si="182"/>
        <v/>
      </c>
      <c r="CE95" s="153" t="str">
        <f t="shared" si="182"/>
        <v/>
      </c>
      <c r="CF95" s="153" t="str">
        <f t="shared" si="182"/>
        <v/>
      </c>
      <c r="CG95" s="153" t="str">
        <f t="shared" si="182"/>
        <v/>
      </c>
      <c r="CH95" s="153" t="str">
        <f t="shared" si="182"/>
        <v/>
      </c>
      <c r="CJ95" s="204"/>
      <c r="CK95" s="205"/>
      <c r="CL95" s="205"/>
    </row>
    <row r="96" spans="1:90" ht="18" customHeight="1" x14ac:dyDescent="0.2">
      <c r="A96" s="315"/>
      <c r="B96" s="322"/>
      <c r="C96" s="323"/>
      <c r="D96" s="323"/>
      <c r="E96" s="323"/>
      <c r="F96" s="323"/>
      <c r="G96" s="323"/>
      <c r="H96" s="324"/>
      <c r="I96" s="261"/>
      <c r="J96" s="258"/>
      <c r="K96" s="221"/>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8"/>
      <c r="AM96" s="266"/>
      <c r="AN96" s="267"/>
      <c r="AO96" s="270"/>
      <c r="AP96" s="267"/>
      <c r="AQ96" s="275"/>
      <c r="AR96" s="276"/>
      <c r="AS96" s="281"/>
      <c r="AT96" s="282"/>
      <c r="AU96" s="359"/>
      <c r="AV96" s="356"/>
      <c r="AW96" s="387"/>
      <c r="AX96" s="183"/>
      <c r="AY96" s="184"/>
      <c r="AZ96" s="184"/>
      <c r="BA96" s="185"/>
      <c r="BB96" s="213"/>
      <c r="BC96" s="213"/>
      <c r="CJ96" s="204" t="str">
        <f>IF(CK96=FALSE,"",COUNTIFS($CK$33:CK96,"&lt;&gt;",$CK$33:CK96,"&lt;&gt;falsch"))</f>
        <v/>
      </c>
      <c r="CK96" s="205"/>
      <c r="CL96" s="205"/>
    </row>
    <row r="97" spans="1:90" ht="18" customHeight="1" x14ac:dyDescent="0.2">
      <c r="A97" s="313">
        <v>17</v>
      </c>
      <c r="B97" s="316" t="str">
        <f>'Kopierhilfe TN-Daten'!D18</f>
        <v/>
      </c>
      <c r="C97" s="317"/>
      <c r="D97" s="317"/>
      <c r="E97" s="317"/>
      <c r="F97" s="317"/>
      <c r="G97" s="317"/>
      <c r="H97" s="318"/>
      <c r="I97" s="259"/>
      <c r="J97" s="256"/>
      <c r="K97" s="21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40"/>
      <c r="AM97" s="262" t="str">
        <f t="shared" ref="AM97" si="183">IF(OR($Y$14=0,SUM($K$25:$AL$25)=0),"",AX97)</f>
        <v/>
      </c>
      <c r="AN97" s="263"/>
      <c r="AO97" s="268" t="str">
        <f t="shared" ref="AO97" si="184">IF(OR($Y$14=0,SUM($K$25:$AL$25)=0),"",AY97)</f>
        <v/>
      </c>
      <c r="AP97" s="263"/>
      <c r="AQ97" s="271" t="str">
        <f>IF(AM97="","",IF(AM97=0,0,BA97))</f>
        <v/>
      </c>
      <c r="AR97" s="272"/>
      <c r="AS97" s="277" t="str">
        <f t="shared" ref="AS97" si="185">IF(AM97="","",IF(OR(BB97="ja",BC97="ja"),0,IF(AND($Y$14=0,SUMPRODUCT(($K$25:$AL$25=$AR$8)*(K97:AL97&lt;&gt;""))=0),"",IF(BA97&gt;=60%,AY97+AZ97,AY97))))</f>
        <v/>
      </c>
      <c r="AT97" s="278"/>
      <c r="AU97" s="357" t="str">
        <f>IF(B97="","",$AZ$28)</f>
        <v/>
      </c>
      <c r="AV97" s="354" t="str">
        <f>IF(B97="","",$AZ$29)</f>
        <v/>
      </c>
      <c r="AW97" s="387" t="str">
        <f>IF(AND(B97="",AX97&gt;0),"Bitte den Name der Schülerin/des Schülers in die »Kopierhilfe TN-Daten« eingeben!",IF(BB97="ja","Es fehlt die Angabe des Berufsfeldes!",IF(BC97="ja","Es fehlt die Art der BO!",IF(AND(BF98=1,BF99=0),"Bitte die maximale Anzahl an Geamtstunden bzw. Stunden pro Tag beachten!",IF(AND(BF98=0,BF99=1),"Bitte erfassen Sie alle Stunden mit dem entsprechenden Kennzeichen »a«, »e« oder »u«! (Es fehlen Kursstunden!)",IF(AND(BF98=1,BF99=1),"Bitte die maximale Anzahl an Stunden pro Tag beachten!",""))))))</f>
        <v/>
      </c>
      <c r="AX97" s="183">
        <f>SUMPRODUCT(($K$25:$AL$25=$AR$8)*(K97:AL97&lt;&gt;"")*(K100:AL100))</f>
        <v>0</v>
      </c>
      <c r="AY97" s="184">
        <f>SUMPRODUCT(($K$25:$AL$25=$AR$8)*(K97:AL97="a")*(K100:AL100))</f>
        <v>0</v>
      </c>
      <c r="AZ97" s="184">
        <f>SUMPRODUCT(($K$25:$AL$25=$AR$8)*(K97:AL97="e")*(K100:AL100))</f>
        <v>0</v>
      </c>
      <c r="BA97" s="185">
        <f t="shared" ref="BA97" si="186">IF(AX97=0,0,ROUND(AY97/AX97,4))</f>
        <v>0</v>
      </c>
      <c r="BB97" s="216" t="str">
        <f t="shared" ref="BB97" si="187">IF(SUMPRODUCT((K97:AL97="a")*(K98:AL98="")*($K$25:$AL$25&lt;&gt;0))&gt;0,"ja",
IF(SUMPRODUCT((K97:AL97="e")*(K98:AL98="")*($K$25:$AL$25&lt;&gt;0))&gt;0,"ja","nein"))</f>
        <v>nein</v>
      </c>
      <c r="BC97" s="216" t="str">
        <f t="shared" ref="BC97" si="188">IF(SUMPRODUCT((K97:AL97="a")*(K99:AL99="")*($K$25:$AL$25&lt;&gt;0))&gt;0,"ja",
IF(SUMPRODUCT((K97:AL97="e")*(K99:AL99="")*($K$25:$AL$25&lt;&gt;0))&gt;0,"ja","nein"))</f>
        <v>nein</v>
      </c>
      <c r="BF97" s="194"/>
      <c r="BG97" s="151">
        <f t="shared" ref="BG97:CH97" si="189">IF(OR(BG$26="",BG$26="Datum eintragen!"),0,SUMPRODUCT(($K97:$AL97&lt;&gt;"")*($K100:$AL100)*($K$26:$AL$32=BG$26)))</f>
        <v>0</v>
      </c>
      <c r="BH97" s="151">
        <f t="shared" si="189"/>
        <v>0</v>
      </c>
      <c r="BI97" s="151">
        <f t="shared" si="189"/>
        <v>0</v>
      </c>
      <c r="BJ97" s="151">
        <f t="shared" si="189"/>
        <v>0</v>
      </c>
      <c r="BK97" s="151">
        <f t="shared" si="189"/>
        <v>0</v>
      </c>
      <c r="BL97" s="151">
        <f t="shared" si="189"/>
        <v>0</v>
      </c>
      <c r="BM97" s="151">
        <f t="shared" si="189"/>
        <v>0</v>
      </c>
      <c r="BN97" s="151">
        <f t="shared" si="189"/>
        <v>0</v>
      </c>
      <c r="BO97" s="151">
        <f t="shared" si="189"/>
        <v>0</v>
      </c>
      <c r="BP97" s="151">
        <f t="shared" si="189"/>
        <v>0</v>
      </c>
      <c r="BQ97" s="151">
        <f t="shared" si="189"/>
        <v>0</v>
      </c>
      <c r="BR97" s="151">
        <f t="shared" si="189"/>
        <v>0</v>
      </c>
      <c r="BS97" s="151">
        <f t="shared" si="189"/>
        <v>0</v>
      </c>
      <c r="BT97" s="151">
        <f t="shared" si="189"/>
        <v>0</v>
      </c>
      <c r="BU97" s="151">
        <f t="shared" si="189"/>
        <v>0</v>
      </c>
      <c r="BV97" s="151">
        <f t="shared" si="189"/>
        <v>0</v>
      </c>
      <c r="BW97" s="151">
        <f t="shared" si="189"/>
        <v>0</v>
      </c>
      <c r="BX97" s="151">
        <f t="shared" si="189"/>
        <v>0</v>
      </c>
      <c r="BY97" s="151">
        <f t="shared" si="189"/>
        <v>0</v>
      </c>
      <c r="BZ97" s="151">
        <f t="shared" si="189"/>
        <v>0</v>
      </c>
      <c r="CA97" s="151">
        <f t="shared" si="189"/>
        <v>0</v>
      </c>
      <c r="CB97" s="151">
        <f t="shared" si="189"/>
        <v>0</v>
      </c>
      <c r="CC97" s="151">
        <f t="shared" si="189"/>
        <v>0</v>
      </c>
      <c r="CD97" s="151">
        <f t="shared" si="189"/>
        <v>0</v>
      </c>
      <c r="CE97" s="151">
        <f t="shared" si="189"/>
        <v>0</v>
      </c>
      <c r="CF97" s="151">
        <f t="shared" si="189"/>
        <v>0</v>
      </c>
      <c r="CG97" s="151">
        <f t="shared" si="189"/>
        <v>0</v>
      </c>
      <c r="CH97" s="151">
        <f t="shared" si="189"/>
        <v>0</v>
      </c>
      <c r="CJ97" s="204" t="str">
        <f>IF(CK97=FALSE,"",COUNTIFS($CK$33:CK97,"&lt;&gt;",$CK$33:CK97,"&lt;&gt;falsch"))</f>
        <v/>
      </c>
      <c r="CK97" s="205" t="b">
        <f t="shared" ref="CK97" si="190">IF(AS97="",FALSE,IF(AS97&gt;0,B97,FALSE))</f>
        <v>0</v>
      </c>
      <c r="CL97" s="205" t="str">
        <f>IF(AND($S$8="2.2.2 Berufsorientierung MINT",B97&lt;&gt;""),"TN MINT",IF(AND($S$8="2.2.1 Berufsorientierung Ausbildung",I97&lt;&gt;"",J97="",B97&lt;&gt;""),"TN mit Förderbedarf",IF(AND($S$8="2.2.1 Berufsorientierung Ausbildung",I97="",J97&lt;&gt;"",B97&lt;&gt;""),"TN ohne Förderbedarf","")))</f>
        <v/>
      </c>
    </row>
    <row r="98" spans="1:90" ht="18" customHeight="1" x14ac:dyDescent="0.2">
      <c r="A98" s="314"/>
      <c r="B98" s="319"/>
      <c r="C98" s="320"/>
      <c r="D98" s="320"/>
      <c r="E98" s="320"/>
      <c r="F98" s="320"/>
      <c r="G98" s="320"/>
      <c r="H98" s="321"/>
      <c r="I98" s="260"/>
      <c r="J98" s="257"/>
      <c r="K98" s="220"/>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7"/>
      <c r="AM98" s="264"/>
      <c r="AN98" s="265"/>
      <c r="AO98" s="269"/>
      <c r="AP98" s="265"/>
      <c r="AQ98" s="273"/>
      <c r="AR98" s="274"/>
      <c r="AS98" s="279"/>
      <c r="AT98" s="280"/>
      <c r="AU98" s="358"/>
      <c r="AV98" s="355"/>
      <c r="AW98" s="387"/>
      <c r="AX98" s="183"/>
      <c r="AY98" s="184"/>
      <c r="AZ98" s="184"/>
      <c r="BA98" s="185"/>
      <c r="BB98" s="213"/>
      <c r="BC98" s="213"/>
      <c r="BF98" s="196">
        <f t="shared" ref="BF98" si="191">IF($Y$14=0,0,IF(SUM(BG98:CH98)&gt;0,1,IF(AND(AX97&gt;0,$Y$14&lt;AX97),1,0)))</f>
        <v>0</v>
      </c>
      <c r="BG98" s="152" t="str">
        <f t="shared" ref="BG98:BV98" si="192">IF(BG97=0,"",IF(BG97&gt;$S$14,1,0))</f>
        <v/>
      </c>
      <c r="BH98" s="152" t="str">
        <f t="shared" si="192"/>
        <v/>
      </c>
      <c r="BI98" s="152" t="str">
        <f t="shared" si="192"/>
        <v/>
      </c>
      <c r="BJ98" s="152" t="str">
        <f t="shared" si="192"/>
        <v/>
      </c>
      <c r="BK98" s="152" t="str">
        <f t="shared" si="192"/>
        <v/>
      </c>
      <c r="BL98" s="152" t="str">
        <f t="shared" si="192"/>
        <v/>
      </c>
      <c r="BM98" s="152" t="str">
        <f t="shared" si="192"/>
        <v/>
      </c>
      <c r="BN98" s="152" t="str">
        <f t="shared" si="192"/>
        <v/>
      </c>
      <c r="BO98" s="152" t="str">
        <f t="shared" si="192"/>
        <v/>
      </c>
      <c r="BP98" s="152" t="str">
        <f t="shared" si="192"/>
        <v/>
      </c>
      <c r="BQ98" s="152" t="str">
        <f t="shared" si="192"/>
        <v/>
      </c>
      <c r="BR98" s="152" t="str">
        <f t="shared" si="192"/>
        <v/>
      </c>
      <c r="BS98" s="152" t="str">
        <f t="shared" si="192"/>
        <v/>
      </c>
      <c r="BT98" s="152" t="str">
        <f t="shared" si="192"/>
        <v/>
      </c>
      <c r="BU98" s="152" t="str">
        <f t="shared" si="192"/>
        <v/>
      </c>
      <c r="BV98" s="152" t="str">
        <f t="shared" si="192"/>
        <v/>
      </c>
      <c r="BW98" s="152" t="str">
        <f t="shared" ref="BW98:CH98" si="193">IF(BW97=0,"",IF(BW97&gt;$S$14,1,0))</f>
        <v/>
      </c>
      <c r="BX98" s="152" t="str">
        <f t="shared" si="193"/>
        <v/>
      </c>
      <c r="BY98" s="152" t="str">
        <f t="shared" si="193"/>
        <v/>
      </c>
      <c r="BZ98" s="152" t="str">
        <f t="shared" si="193"/>
        <v/>
      </c>
      <c r="CA98" s="152" t="str">
        <f t="shared" si="193"/>
        <v/>
      </c>
      <c r="CB98" s="152" t="str">
        <f t="shared" si="193"/>
        <v/>
      </c>
      <c r="CC98" s="152" t="str">
        <f t="shared" si="193"/>
        <v/>
      </c>
      <c r="CD98" s="152" t="str">
        <f t="shared" si="193"/>
        <v/>
      </c>
      <c r="CE98" s="152" t="str">
        <f t="shared" si="193"/>
        <v/>
      </c>
      <c r="CF98" s="152" t="str">
        <f t="shared" si="193"/>
        <v/>
      </c>
      <c r="CG98" s="152" t="str">
        <f t="shared" si="193"/>
        <v/>
      </c>
      <c r="CH98" s="152" t="str">
        <f t="shared" si="193"/>
        <v/>
      </c>
      <c r="CJ98" s="204" t="str">
        <f>IF(CK98=FALSE,"",COUNTIFS($CK$33:CK98,"&lt;&gt;",$CK$33:CK98,"&lt;&gt;falsch"))</f>
        <v/>
      </c>
      <c r="CK98" s="205"/>
      <c r="CL98" s="205"/>
    </row>
    <row r="99" spans="1:90" ht="18" customHeight="1" x14ac:dyDescent="0.2">
      <c r="A99" s="314"/>
      <c r="B99" s="319"/>
      <c r="C99" s="320"/>
      <c r="D99" s="320"/>
      <c r="E99" s="320"/>
      <c r="F99" s="320"/>
      <c r="G99" s="320"/>
      <c r="H99" s="321"/>
      <c r="I99" s="260"/>
      <c r="J99" s="257"/>
      <c r="K99" s="220"/>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7"/>
      <c r="AM99" s="264"/>
      <c r="AN99" s="265"/>
      <c r="AO99" s="269"/>
      <c r="AP99" s="265"/>
      <c r="AQ99" s="273"/>
      <c r="AR99" s="274"/>
      <c r="AS99" s="279"/>
      <c r="AT99" s="280"/>
      <c r="AU99" s="358"/>
      <c r="AV99" s="355"/>
      <c r="AW99" s="387"/>
      <c r="AX99" s="183"/>
      <c r="AY99" s="184"/>
      <c r="AZ99" s="184"/>
      <c r="BA99" s="185"/>
      <c r="BB99" s="213"/>
      <c r="BC99" s="213"/>
      <c r="BF99" s="198">
        <f>IF($Y$14=0,0,IF(SUM(BG99:CH99)&gt;0,1,IF(AND(AX97&gt;0,$Y$14&gt;AX97),1,0)))</f>
        <v>0</v>
      </c>
      <c r="BG99" s="153" t="str">
        <f t="shared" ref="BG99:CH99" si="194">IF(BG97=0,"",IF(BG97&lt;$S$14,1,0))</f>
        <v/>
      </c>
      <c r="BH99" s="153" t="str">
        <f t="shared" si="194"/>
        <v/>
      </c>
      <c r="BI99" s="153" t="str">
        <f t="shared" si="194"/>
        <v/>
      </c>
      <c r="BJ99" s="153" t="str">
        <f t="shared" si="194"/>
        <v/>
      </c>
      <c r="BK99" s="153" t="str">
        <f t="shared" si="194"/>
        <v/>
      </c>
      <c r="BL99" s="153" t="str">
        <f t="shared" si="194"/>
        <v/>
      </c>
      <c r="BM99" s="153" t="str">
        <f t="shared" si="194"/>
        <v/>
      </c>
      <c r="BN99" s="153" t="str">
        <f t="shared" si="194"/>
        <v/>
      </c>
      <c r="BO99" s="153" t="str">
        <f t="shared" si="194"/>
        <v/>
      </c>
      <c r="BP99" s="153" t="str">
        <f t="shared" si="194"/>
        <v/>
      </c>
      <c r="BQ99" s="153" t="str">
        <f t="shared" si="194"/>
        <v/>
      </c>
      <c r="BR99" s="153" t="str">
        <f t="shared" si="194"/>
        <v/>
      </c>
      <c r="BS99" s="153" t="str">
        <f t="shared" si="194"/>
        <v/>
      </c>
      <c r="BT99" s="153" t="str">
        <f t="shared" si="194"/>
        <v/>
      </c>
      <c r="BU99" s="153" t="str">
        <f t="shared" si="194"/>
        <v/>
      </c>
      <c r="BV99" s="153" t="str">
        <f t="shared" si="194"/>
        <v/>
      </c>
      <c r="BW99" s="153" t="str">
        <f t="shared" si="194"/>
        <v/>
      </c>
      <c r="BX99" s="153" t="str">
        <f t="shared" si="194"/>
        <v/>
      </c>
      <c r="BY99" s="153" t="str">
        <f t="shared" si="194"/>
        <v/>
      </c>
      <c r="BZ99" s="153" t="str">
        <f t="shared" si="194"/>
        <v/>
      </c>
      <c r="CA99" s="153" t="str">
        <f t="shared" si="194"/>
        <v/>
      </c>
      <c r="CB99" s="153" t="str">
        <f t="shared" si="194"/>
        <v/>
      </c>
      <c r="CC99" s="153" t="str">
        <f t="shared" si="194"/>
        <v/>
      </c>
      <c r="CD99" s="153" t="str">
        <f t="shared" si="194"/>
        <v/>
      </c>
      <c r="CE99" s="153" t="str">
        <f t="shared" si="194"/>
        <v/>
      </c>
      <c r="CF99" s="153" t="str">
        <f t="shared" si="194"/>
        <v/>
      </c>
      <c r="CG99" s="153" t="str">
        <f t="shared" si="194"/>
        <v/>
      </c>
      <c r="CH99" s="153" t="str">
        <f t="shared" si="194"/>
        <v/>
      </c>
      <c r="CJ99" s="204"/>
      <c r="CK99" s="205"/>
      <c r="CL99" s="205"/>
    </row>
    <row r="100" spans="1:90" ht="18" customHeight="1" x14ac:dyDescent="0.2">
      <c r="A100" s="315"/>
      <c r="B100" s="322"/>
      <c r="C100" s="323"/>
      <c r="D100" s="323"/>
      <c r="E100" s="323"/>
      <c r="F100" s="323"/>
      <c r="G100" s="323"/>
      <c r="H100" s="324"/>
      <c r="I100" s="261"/>
      <c r="J100" s="258"/>
      <c r="K100" s="221"/>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8"/>
      <c r="AM100" s="266"/>
      <c r="AN100" s="267"/>
      <c r="AO100" s="270"/>
      <c r="AP100" s="267"/>
      <c r="AQ100" s="275"/>
      <c r="AR100" s="276"/>
      <c r="AS100" s="281"/>
      <c r="AT100" s="282"/>
      <c r="AU100" s="359"/>
      <c r="AV100" s="356"/>
      <c r="AW100" s="387"/>
      <c r="AX100" s="183"/>
      <c r="AY100" s="184"/>
      <c r="AZ100" s="184"/>
      <c r="BA100" s="185"/>
      <c r="BB100" s="213"/>
      <c r="BC100" s="213"/>
      <c r="CJ100" s="204" t="str">
        <f>IF(CK100=FALSE,"",COUNTIFS($CK$33:CK100,"&lt;&gt;",$CK$33:CK100,"&lt;&gt;falsch"))</f>
        <v/>
      </c>
      <c r="CK100" s="205"/>
      <c r="CL100" s="205"/>
    </row>
    <row r="101" spans="1:90" ht="18" customHeight="1" x14ac:dyDescent="0.2">
      <c r="A101" s="313">
        <v>18</v>
      </c>
      <c r="B101" s="316" t="str">
        <f>'Kopierhilfe TN-Daten'!D19</f>
        <v/>
      </c>
      <c r="C101" s="317"/>
      <c r="D101" s="317"/>
      <c r="E101" s="317"/>
      <c r="F101" s="317"/>
      <c r="G101" s="317"/>
      <c r="H101" s="318"/>
      <c r="I101" s="259"/>
      <c r="J101" s="256"/>
      <c r="K101" s="21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40"/>
      <c r="AM101" s="262" t="str">
        <f t="shared" ref="AM101" si="195">IF(OR($Y$14=0,SUM($K$25:$AL$25)=0),"",AX101)</f>
        <v/>
      </c>
      <c r="AN101" s="263"/>
      <c r="AO101" s="268" t="str">
        <f t="shared" ref="AO101" si="196">IF(OR($Y$14=0,SUM($K$25:$AL$25)=0),"",AY101)</f>
        <v/>
      </c>
      <c r="AP101" s="263"/>
      <c r="AQ101" s="271" t="str">
        <f>IF(AM101="","",IF(AM101=0,0,BA101))</f>
        <v/>
      </c>
      <c r="AR101" s="272"/>
      <c r="AS101" s="277" t="str">
        <f t="shared" ref="AS101" si="197">IF(AM101="","",IF(OR(BB101="ja",BC101="ja"),0,IF(AND($Y$14=0,SUMPRODUCT(($K$25:$AL$25=$AR$8)*(K101:AL101&lt;&gt;""))=0),"",IF(BA101&gt;=60%,AY101+AZ101,AY101))))</f>
        <v/>
      </c>
      <c r="AT101" s="278"/>
      <c r="AU101" s="357" t="str">
        <f>IF(B101="","",$AZ$28)</f>
        <v/>
      </c>
      <c r="AV101" s="354" t="str">
        <f>IF(B101="","",$AZ$29)</f>
        <v/>
      </c>
      <c r="AW101" s="387" t="str">
        <f>IF(AND(B101="",AX101&gt;0),"Bitte den Name der Schülerin/des Schülers in die »Kopierhilfe TN-Daten« eingeben!",IF(BB101="ja","Es fehlt die Angabe des Berufsfeldes!",IF(BC101="ja","Es fehlt die Art der BO!",IF(AND(BF102=1,BF103=0),"Bitte die maximale Anzahl an Geamtstunden bzw. Stunden pro Tag beachten!",IF(AND(BF102=0,BF103=1),"Bitte erfassen Sie alle Stunden mit dem entsprechenden Kennzeichen »a«, »e« oder »u«! (Es fehlen Kursstunden!)",IF(AND(BF102=1,BF103=1),"Bitte die maximale Anzahl an Stunden pro Tag beachten!",""))))))</f>
        <v/>
      </c>
      <c r="AX101" s="183">
        <f>SUMPRODUCT(($K$25:$AL$25=$AR$8)*(K101:AL101&lt;&gt;"")*(K104:AL104))</f>
        <v>0</v>
      </c>
      <c r="AY101" s="184">
        <f>SUMPRODUCT(($K$25:$AL$25=$AR$8)*(K101:AL101="a")*(K104:AL104))</f>
        <v>0</v>
      </c>
      <c r="AZ101" s="184">
        <f>SUMPRODUCT(($K$25:$AL$25=$AR$8)*(K101:AL101="e")*(K104:AL104))</f>
        <v>0</v>
      </c>
      <c r="BA101" s="185">
        <f t="shared" ref="BA101" si="198">IF(AX101=0,0,ROUND(AY101/AX101,4))</f>
        <v>0</v>
      </c>
      <c r="BB101" s="216" t="str">
        <f t="shared" ref="BB101" si="199">IF(SUMPRODUCT((K101:AL101="a")*(K102:AL102="")*($K$25:$AL$25&lt;&gt;0))&gt;0,"ja",
IF(SUMPRODUCT((K101:AL101="e")*(K102:AL102="")*($K$25:$AL$25&lt;&gt;0))&gt;0,"ja","nein"))</f>
        <v>nein</v>
      </c>
      <c r="BC101" s="216" t="str">
        <f t="shared" ref="BC101" si="200">IF(SUMPRODUCT((K101:AL101="a")*(K103:AL103="")*($K$25:$AL$25&lt;&gt;0))&gt;0,"ja",
IF(SUMPRODUCT((K101:AL101="e")*(K103:AL103="")*($K$25:$AL$25&lt;&gt;0))&gt;0,"ja","nein"))</f>
        <v>nein</v>
      </c>
      <c r="BF101" s="194"/>
      <c r="BG101" s="151">
        <f t="shared" ref="BG101:CH101" si="201">IF(OR(BG$26="",BG$26="Datum eintragen!"),0,SUMPRODUCT(($K101:$AL101&lt;&gt;"")*($K104:$AL104)*($K$26:$AL$32=BG$26)))</f>
        <v>0</v>
      </c>
      <c r="BH101" s="151">
        <f t="shared" si="201"/>
        <v>0</v>
      </c>
      <c r="BI101" s="151">
        <f t="shared" si="201"/>
        <v>0</v>
      </c>
      <c r="BJ101" s="151">
        <f t="shared" si="201"/>
        <v>0</v>
      </c>
      <c r="BK101" s="151">
        <f t="shared" si="201"/>
        <v>0</v>
      </c>
      <c r="BL101" s="151">
        <f t="shared" si="201"/>
        <v>0</v>
      </c>
      <c r="BM101" s="151">
        <f t="shared" si="201"/>
        <v>0</v>
      </c>
      <c r="BN101" s="151">
        <f t="shared" si="201"/>
        <v>0</v>
      </c>
      <c r="BO101" s="151">
        <f t="shared" si="201"/>
        <v>0</v>
      </c>
      <c r="BP101" s="151">
        <f t="shared" si="201"/>
        <v>0</v>
      </c>
      <c r="BQ101" s="151">
        <f t="shared" si="201"/>
        <v>0</v>
      </c>
      <c r="BR101" s="151">
        <f t="shared" si="201"/>
        <v>0</v>
      </c>
      <c r="BS101" s="151">
        <f t="shared" si="201"/>
        <v>0</v>
      </c>
      <c r="BT101" s="151">
        <f t="shared" si="201"/>
        <v>0</v>
      </c>
      <c r="BU101" s="151">
        <f t="shared" si="201"/>
        <v>0</v>
      </c>
      <c r="BV101" s="151">
        <f t="shared" si="201"/>
        <v>0</v>
      </c>
      <c r="BW101" s="151">
        <f t="shared" si="201"/>
        <v>0</v>
      </c>
      <c r="BX101" s="151">
        <f t="shared" si="201"/>
        <v>0</v>
      </c>
      <c r="BY101" s="151">
        <f t="shared" si="201"/>
        <v>0</v>
      </c>
      <c r="BZ101" s="151">
        <f t="shared" si="201"/>
        <v>0</v>
      </c>
      <c r="CA101" s="151">
        <f t="shared" si="201"/>
        <v>0</v>
      </c>
      <c r="CB101" s="151">
        <f t="shared" si="201"/>
        <v>0</v>
      </c>
      <c r="CC101" s="151">
        <f t="shared" si="201"/>
        <v>0</v>
      </c>
      <c r="CD101" s="151">
        <f t="shared" si="201"/>
        <v>0</v>
      </c>
      <c r="CE101" s="151">
        <f t="shared" si="201"/>
        <v>0</v>
      </c>
      <c r="CF101" s="151">
        <f t="shared" si="201"/>
        <v>0</v>
      </c>
      <c r="CG101" s="151">
        <f t="shared" si="201"/>
        <v>0</v>
      </c>
      <c r="CH101" s="151">
        <f t="shared" si="201"/>
        <v>0</v>
      </c>
      <c r="CJ101" s="204" t="str">
        <f>IF(CK101=FALSE,"",COUNTIFS($CK$33:CK101,"&lt;&gt;",$CK$33:CK101,"&lt;&gt;falsch"))</f>
        <v/>
      </c>
      <c r="CK101" s="205" t="b">
        <f t="shared" ref="CK101" si="202">IF(AS101="",FALSE,IF(AS101&gt;0,B101,FALSE))</f>
        <v>0</v>
      </c>
      <c r="CL101" s="205" t="str">
        <f>IF(AND($S$8="2.2.2 Berufsorientierung MINT",B101&lt;&gt;""),"TN MINT",IF(AND($S$8="2.2.1 Berufsorientierung Ausbildung",I101&lt;&gt;"",J101="",B101&lt;&gt;""),"TN mit Förderbedarf",IF(AND($S$8="2.2.1 Berufsorientierung Ausbildung",I101="",J101&lt;&gt;"",B101&lt;&gt;""),"TN ohne Förderbedarf","")))</f>
        <v/>
      </c>
    </row>
    <row r="102" spans="1:90" ht="18" customHeight="1" x14ac:dyDescent="0.2">
      <c r="A102" s="314"/>
      <c r="B102" s="319"/>
      <c r="C102" s="320"/>
      <c r="D102" s="320"/>
      <c r="E102" s="320"/>
      <c r="F102" s="320"/>
      <c r="G102" s="320"/>
      <c r="H102" s="321"/>
      <c r="I102" s="260"/>
      <c r="J102" s="257"/>
      <c r="K102" s="220"/>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7"/>
      <c r="AM102" s="264"/>
      <c r="AN102" s="265"/>
      <c r="AO102" s="269"/>
      <c r="AP102" s="265"/>
      <c r="AQ102" s="273"/>
      <c r="AR102" s="274"/>
      <c r="AS102" s="279"/>
      <c r="AT102" s="280"/>
      <c r="AU102" s="358"/>
      <c r="AV102" s="355"/>
      <c r="AW102" s="387"/>
      <c r="AX102" s="183"/>
      <c r="AY102" s="184"/>
      <c r="AZ102" s="184"/>
      <c r="BA102" s="185"/>
      <c r="BB102" s="213"/>
      <c r="BC102" s="213"/>
      <c r="BF102" s="196">
        <f t="shared" ref="BF102" si="203">IF($Y$14=0,0,IF(SUM(BG102:CH102)&gt;0,1,IF(AND(AX101&gt;0,$Y$14&lt;AX101),1,0)))</f>
        <v>0</v>
      </c>
      <c r="BG102" s="152" t="str">
        <f t="shared" ref="BG102:BV102" si="204">IF(BG101=0,"",IF(BG101&gt;$S$14,1,0))</f>
        <v/>
      </c>
      <c r="BH102" s="152" t="str">
        <f t="shared" si="204"/>
        <v/>
      </c>
      <c r="BI102" s="152" t="str">
        <f t="shared" si="204"/>
        <v/>
      </c>
      <c r="BJ102" s="152" t="str">
        <f t="shared" si="204"/>
        <v/>
      </c>
      <c r="BK102" s="152" t="str">
        <f t="shared" si="204"/>
        <v/>
      </c>
      <c r="BL102" s="152" t="str">
        <f t="shared" si="204"/>
        <v/>
      </c>
      <c r="BM102" s="152" t="str">
        <f t="shared" si="204"/>
        <v/>
      </c>
      <c r="BN102" s="152" t="str">
        <f t="shared" si="204"/>
        <v/>
      </c>
      <c r="BO102" s="152" t="str">
        <f t="shared" si="204"/>
        <v/>
      </c>
      <c r="BP102" s="152" t="str">
        <f t="shared" si="204"/>
        <v/>
      </c>
      <c r="BQ102" s="152" t="str">
        <f t="shared" si="204"/>
        <v/>
      </c>
      <c r="BR102" s="152" t="str">
        <f t="shared" si="204"/>
        <v/>
      </c>
      <c r="BS102" s="152" t="str">
        <f t="shared" si="204"/>
        <v/>
      </c>
      <c r="BT102" s="152" t="str">
        <f t="shared" si="204"/>
        <v/>
      </c>
      <c r="BU102" s="152" t="str">
        <f t="shared" si="204"/>
        <v/>
      </c>
      <c r="BV102" s="152" t="str">
        <f t="shared" si="204"/>
        <v/>
      </c>
      <c r="BW102" s="152" t="str">
        <f t="shared" ref="BW102:CH102" si="205">IF(BW101=0,"",IF(BW101&gt;$S$14,1,0))</f>
        <v/>
      </c>
      <c r="BX102" s="152" t="str">
        <f t="shared" si="205"/>
        <v/>
      </c>
      <c r="BY102" s="152" t="str">
        <f t="shared" si="205"/>
        <v/>
      </c>
      <c r="BZ102" s="152" t="str">
        <f t="shared" si="205"/>
        <v/>
      </c>
      <c r="CA102" s="152" t="str">
        <f t="shared" si="205"/>
        <v/>
      </c>
      <c r="CB102" s="152" t="str">
        <f t="shared" si="205"/>
        <v/>
      </c>
      <c r="CC102" s="152" t="str">
        <f t="shared" si="205"/>
        <v/>
      </c>
      <c r="CD102" s="152" t="str">
        <f t="shared" si="205"/>
        <v/>
      </c>
      <c r="CE102" s="152" t="str">
        <f t="shared" si="205"/>
        <v/>
      </c>
      <c r="CF102" s="152" t="str">
        <f t="shared" si="205"/>
        <v/>
      </c>
      <c r="CG102" s="152" t="str">
        <f t="shared" si="205"/>
        <v/>
      </c>
      <c r="CH102" s="152" t="str">
        <f t="shared" si="205"/>
        <v/>
      </c>
      <c r="CJ102" s="204" t="str">
        <f>IF(CK102=FALSE,"",COUNTIFS($CK$33:CK102,"&lt;&gt;",$CK$33:CK102,"&lt;&gt;falsch"))</f>
        <v/>
      </c>
      <c r="CK102" s="205"/>
      <c r="CL102" s="205"/>
    </row>
    <row r="103" spans="1:90" ht="18" customHeight="1" x14ac:dyDescent="0.2">
      <c r="A103" s="314"/>
      <c r="B103" s="319"/>
      <c r="C103" s="320"/>
      <c r="D103" s="320"/>
      <c r="E103" s="320"/>
      <c r="F103" s="320"/>
      <c r="G103" s="320"/>
      <c r="H103" s="321"/>
      <c r="I103" s="260"/>
      <c r="J103" s="257"/>
      <c r="K103" s="220"/>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7"/>
      <c r="AM103" s="264"/>
      <c r="AN103" s="265"/>
      <c r="AO103" s="269"/>
      <c r="AP103" s="265"/>
      <c r="AQ103" s="273"/>
      <c r="AR103" s="274"/>
      <c r="AS103" s="279"/>
      <c r="AT103" s="280"/>
      <c r="AU103" s="358"/>
      <c r="AV103" s="355"/>
      <c r="AW103" s="387"/>
      <c r="AX103" s="183"/>
      <c r="AY103" s="184"/>
      <c r="AZ103" s="184"/>
      <c r="BA103" s="185"/>
      <c r="BB103" s="213"/>
      <c r="BC103" s="213"/>
      <c r="BF103" s="198">
        <f>IF($Y$14=0,0,IF(SUM(BG103:CH103)&gt;0,1,IF(AND(AX101&gt;0,$Y$14&gt;AX101),1,0)))</f>
        <v>0</v>
      </c>
      <c r="BG103" s="153" t="str">
        <f t="shared" ref="BG103:CH103" si="206">IF(BG101=0,"",IF(BG101&lt;$S$14,1,0))</f>
        <v/>
      </c>
      <c r="BH103" s="153" t="str">
        <f t="shared" si="206"/>
        <v/>
      </c>
      <c r="BI103" s="153" t="str">
        <f t="shared" si="206"/>
        <v/>
      </c>
      <c r="BJ103" s="153" t="str">
        <f t="shared" si="206"/>
        <v/>
      </c>
      <c r="BK103" s="153" t="str">
        <f t="shared" si="206"/>
        <v/>
      </c>
      <c r="BL103" s="153" t="str">
        <f t="shared" si="206"/>
        <v/>
      </c>
      <c r="BM103" s="153" t="str">
        <f t="shared" si="206"/>
        <v/>
      </c>
      <c r="BN103" s="153" t="str">
        <f t="shared" si="206"/>
        <v/>
      </c>
      <c r="BO103" s="153" t="str">
        <f t="shared" si="206"/>
        <v/>
      </c>
      <c r="BP103" s="153" t="str">
        <f t="shared" si="206"/>
        <v/>
      </c>
      <c r="BQ103" s="153" t="str">
        <f t="shared" si="206"/>
        <v/>
      </c>
      <c r="BR103" s="153" t="str">
        <f t="shared" si="206"/>
        <v/>
      </c>
      <c r="BS103" s="153" t="str">
        <f t="shared" si="206"/>
        <v/>
      </c>
      <c r="BT103" s="153" t="str">
        <f t="shared" si="206"/>
        <v/>
      </c>
      <c r="BU103" s="153" t="str">
        <f t="shared" si="206"/>
        <v/>
      </c>
      <c r="BV103" s="153" t="str">
        <f t="shared" si="206"/>
        <v/>
      </c>
      <c r="BW103" s="153" t="str">
        <f t="shared" si="206"/>
        <v/>
      </c>
      <c r="BX103" s="153" t="str">
        <f t="shared" si="206"/>
        <v/>
      </c>
      <c r="BY103" s="153" t="str">
        <f t="shared" si="206"/>
        <v/>
      </c>
      <c r="BZ103" s="153" t="str">
        <f t="shared" si="206"/>
        <v/>
      </c>
      <c r="CA103" s="153" t="str">
        <f t="shared" si="206"/>
        <v/>
      </c>
      <c r="CB103" s="153" t="str">
        <f t="shared" si="206"/>
        <v/>
      </c>
      <c r="CC103" s="153" t="str">
        <f t="shared" si="206"/>
        <v/>
      </c>
      <c r="CD103" s="153" t="str">
        <f t="shared" si="206"/>
        <v/>
      </c>
      <c r="CE103" s="153" t="str">
        <f t="shared" si="206"/>
        <v/>
      </c>
      <c r="CF103" s="153" t="str">
        <f t="shared" si="206"/>
        <v/>
      </c>
      <c r="CG103" s="153" t="str">
        <f t="shared" si="206"/>
        <v/>
      </c>
      <c r="CH103" s="153" t="str">
        <f t="shared" si="206"/>
        <v/>
      </c>
      <c r="CJ103" s="204"/>
      <c r="CK103" s="205"/>
      <c r="CL103" s="205"/>
    </row>
    <row r="104" spans="1:90" ht="18" customHeight="1" x14ac:dyDescent="0.2">
      <c r="A104" s="315"/>
      <c r="B104" s="322"/>
      <c r="C104" s="323"/>
      <c r="D104" s="323"/>
      <c r="E104" s="323"/>
      <c r="F104" s="323"/>
      <c r="G104" s="323"/>
      <c r="H104" s="324"/>
      <c r="I104" s="261"/>
      <c r="J104" s="258"/>
      <c r="K104" s="221"/>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8"/>
      <c r="AM104" s="266"/>
      <c r="AN104" s="267"/>
      <c r="AO104" s="270"/>
      <c r="AP104" s="267"/>
      <c r="AQ104" s="275"/>
      <c r="AR104" s="276"/>
      <c r="AS104" s="281"/>
      <c r="AT104" s="282"/>
      <c r="AU104" s="359"/>
      <c r="AV104" s="356"/>
      <c r="AW104" s="387"/>
      <c r="AX104" s="183"/>
      <c r="AY104" s="184"/>
      <c r="AZ104" s="184"/>
      <c r="BA104" s="185"/>
      <c r="BB104" s="213"/>
      <c r="BC104" s="213"/>
      <c r="CJ104" s="204" t="str">
        <f>IF(CK104=FALSE,"",COUNTIFS($CK$33:CK104,"&lt;&gt;",$CK$33:CK104,"&lt;&gt;falsch"))</f>
        <v/>
      </c>
      <c r="CK104" s="205"/>
      <c r="CL104" s="205"/>
    </row>
    <row r="105" spans="1:90" ht="18" customHeight="1" x14ac:dyDescent="0.2">
      <c r="A105" s="313">
        <v>19</v>
      </c>
      <c r="B105" s="316" t="str">
        <f>'Kopierhilfe TN-Daten'!D20</f>
        <v/>
      </c>
      <c r="C105" s="317"/>
      <c r="D105" s="317"/>
      <c r="E105" s="317"/>
      <c r="F105" s="317"/>
      <c r="G105" s="317"/>
      <c r="H105" s="318"/>
      <c r="I105" s="259"/>
      <c r="J105" s="256"/>
      <c r="K105" s="21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40"/>
      <c r="AM105" s="262" t="str">
        <f t="shared" ref="AM105" si="207">IF(OR($Y$14=0,SUM($K$25:$AL$25)=0),"",AX105)</f>
        <v/>
      </c>
      <c r="AN105" s="263"/>
      <c r="AO105" s="268" t="str">
        <f t="shared" ref="AO105" si="208">IF(OR($Y$14=0,SUM($K$25:$AL$25)=0),"",AY105)</f>
        <v/>
      </c>
      <c r="AP105" s="263"/>
      <c r="AQ105" s="271" t="str">
        <f>IF(AM105="","",IF(AM105=0,0,BA105))</f>
        <v/>
      </c>
      <c r="AR105" s="272"/>
      <c r="AS105" s="277" t="str">
        <f t="shared" ref="AS105" si="209">IF(AM105="","",IF(OR(BB105="ja",BC105="ja"),0,IF(AND($Y$14=0,SUMPRODUCT(($K$25:$AL$25=$AR$8)*(K105:AL105&lt;&gt;""))=0),"",IF(BA105&gt;=60%,AY105+AZ105,AY105))))</f>
        <v/>
      </c>
      <c r="AT105" s="278"/>
      <c r="AU105" s="357" t="str">
        <f>IF(B105="","",$AZ$28)</f>
        <v/>
      </c>
      <c r="AV105" s="354" t="str">
        <f>IF(B105="","",$AZ$29)</f>
        <v/>
      </c>
      <c r="AW105" s="387" t="str">
        <f>IF(AND(B105="",AX105&gt;0),"Bitte den Name der Schülerin/des Schülers in die »Kopierhilfe TN-Daten« eingeben!",IF(BB105="ja","Es fehlt die Angabe des Berufsfeldes!",IF(BC105="ja","Es fehlt die Art der BO!",IF(AND(BF106=1,BF107=0),"Bitte die maximale Anzahl an Geamtstunden bzw. Stunden pro Tag beachten!",IF(AND(BF106=0,BF107=1),"Bitte erfassen Sie alle Stunden mit dem entsprechenden Kennzeichen »a«, »e« oder »u«! (Es fehlen Kursstunden!)",IF(AND(BF106=1,BF107=1),"Bitte die maximale Anzahl an Stunden pro Tag beachten!",""))))))</f>
        <v/>
      </c>
      <c r="AX105" s="183">
        <f>SUMPRODUCT(($K$25:$AL$25=$AR$8)*(K105:AL105&lt;&gt;"")*(K108:AL108))</f>
        <v>0</v>
      </c>
      <c r="AY105" s="184">
        <f>SUMPRODUCT(($K$25:$AL$25=$AR$8)*(K105:AL105="a")*(K108:AL108))</f>
        <v>0</v>
      </c>
      <c r="AZ105" s="184">
        <f>SUMPRODUCT(($K$25:$AL$25=$AR$8)*(K105:AL105="e")*(K108:AL108))</f>
        <v>0</v>
      </c>
      <c r="BA105" s="185">
        <f t="shared" ref="BA105" si="210">IF(AX105=0,0,ROUND(AY105/AX105,4))</f>
        <v>0</v>
      </c>
      <c r="BB105" s="216" t="str">
        <f t="shared" ref="BB105" si="211">IF(SUMPRODUCT((K105:AL105="a")*(K106:AL106="")*($K$25:$AL$25&lt;&gt;0))&gt;0,"ja",
IF(SUMPRODUCT((K105:AL105="e")*(K106:AL106="")*($K$25:$AL$25&lt;&gt;0))&gt;0,"ja","nein"))</f>
        <v>nein</v>
      </c>
      <c r="BC105" s="216" t="str">
        <f t="shared" ref="BC105" si="212">IF(SUMPRODUCT((K105:AL105="a")*(K107:AL107="")*($K$25:$AL$25&lt;&gt;0))&gt;0,"ja",
IF(SUMPRODUCT((K105:AL105="e")*(K107:AL107="")*($K$25:$AL$25&lt;&gt;0))&gt;0,"ja","nein"))</f>
        <v>nein</v>
      </c>
      <c r="BF105" s="194"/>
      <c r="BG105" s="151">
        <f t="shared" ref="BG105:CH105" si="213">IF(OR(BG$26="",BG$26="Datum eintragen!"),0,SUMPRODUCT(($K105:$AL105&lt;&gt;"")*($K108:$AL108)*($K$26:$AL$32=BG$26)))</f>
        <v>0</v>
      </c>
      <c r="BH105" s="151">
        <f t="shared" si="213"/>
        <v>0</v>
      </c>
      <c r="BI105" s="151">
        <f t="shared" si="213"/>
        <v>0</v>
      </c>
      <c r="BJ105" s="151">
        <f t="shared" si="213"/>
        <v>0</v>
      </c>
      <c r="BK105" s="151">
        <f t="shared" si="213"/>
        <v>0</v>
      </c>
      <c r="BL105" s="151">
        <f t="shared" si="213"/>
        <v>0</v>
      </c>
      <c r="BM105" s="151">
        <f t="shared" si="213"/>
        <v>0</v>
      </c>
      <c r="BN105" s="151">
        <f t="shared" si="213"/>
        <v>0</v>
      </c>
      <c r="BO105" s="151">
        <f t="shared" si="213"/>
        <v>0</v>
      </c>
      <c r="BP105" s="151">
        <f t="shared" si="213"/>
        <v>0</v>
      </c>
      <c r="BQ105" s="151">
        <f t="shared" si="213"/>
        <v>0</v>
      </c>
      <c r="BR105" s="151">
        <f t="shared" si="213"/>
        <v>0</v>
      </c>
      <c r="BS105" s="151">
        <f t="shared" si="213"/>
        <v>0</v>
      </c>
      <c r="BT105" s="151">
        <f t="shared" si="213"/>
        <v>0</v>
      </c>
      <c r="BU105" s="151">
        <f t="shared" si="213"/>
        <v>0</v>
      </c>
      <c r="BV105" s="151">
        <f t="shared" si="213"/>
        <v>0</v>
      </c>
      <c r="BW105" s="151">
        <f t="shared" si="213"/>
        <v>0</v>
      </c>
      <c r="BX105" s="151">
        <f t="shared" si="213"/>
        <v>0</v>
      </c>
      <c r="BY105" s="151">
        <f t="shared" si="213"/>
        <v>0</v>
      </c>
      <c r="BZ105" s="151">
        <f t="shared" si="213"/>
        <v>0</v>
      </c>
      <c r="CA105" s="151">
        <f t="shared" si="213"/>
        <v>0</v>
      </c>
      <c r="CB105" s="151">
        <f t="shared" si="213"/>
        <v>0</v>
      </c>
      <c r="CC105" s="151">
        <f t="shared" si="213"/>
        <v>0</v>
      </c>
      <c r="CD105" s="151">
        <f t="shared" si="213"/>
        <v>0</v>
      </c>
      <c r="CE105" s="151">
        <f t="shared" si="213"/>
        <v>0</v>
      </c>
      <c r="CF105" s="151">
        <f t="shared" si="213"/>
        <v>0</v>
      </c>
      <c r="CG105" s="151">
        <f t="shared" si="213"/>
        <v>0</v>
      </c>
      <c r="CH105" s="151">
        <f t="shared" si="213"/>
        <v>0</v>
      </c>
      <c r="CJ105" s="204" t="str">
        <f>IF(CK105=FALSE,"",COUNTIFS($CK$33:CK105,"&lt;&gt;",$CK$33:CK105,"&lt;&gt;falsch"))</f>
        <v/>
      </c>
      <c r="CK105" s="205" t="b">
        <f t="shared" ref="CK105" si="214">IF(AS105="",FALSE,IF(AS105&gt;0,B105,FALSE))</f>
        <v>0</v>
      </c>
      <c r="CL105" s="205" t="str">
        <f>IF(AND($S$8="2.2.2 Berufsorientierung MINT",B105&lt;&gt;""),"TN MINT",IF(AND($S$8="2.2.1 Berufsorientierung Ausbildung",I105&lt;&gt;"",J105="",B105&lt;&gt;""),"TN mit Förderbedarf",IF(AND($S$8="2.2.1 Berufsorientierung Ausbildung",I105="",J105&lt;&gt;"",B105&lt;&gt;""),"TN ohne Förderbedarf","")))</f>
        <v/>
      </c>
    </row>
    <row r="106" spans="1:90" ht="18" customHeight="1" x14ac:dyDescent="0.2">
      <c r="A106" s="314"/>
      <c r="B106" s="319"/>
      <c r="C106" s="320"/>
      <c r="D106" s="320"/>
      <c r="E106" s="320"/>
      <c r="F106" s="320"/>
      <c r="G106" s="320"/>
      <c r="H106" s="321"/>
      <c r="I106" s="260"/>
      <c r="J106" s="257"/>
      <c r="K106" s="220"/>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7"/>
      <c r="AM106" s="264"/>
      <c r="AN106" s="265"/>
      <c r="AO106" s="269"/>
      <c r="AP106" s="265"/>
      <c r="AQ106" s="273"/>
      <c r="AR106" s="274"/>
      <c r="AS106" s="279"/>
      <c r="AT106" s="280"/>
      <c r="AU106" s="358"/>
      <c r="AV106" s="355"/>
      <c r="AW106" s="387"/>
      <c r="AX106" s="183"/>
      <c r="AY106" s="184"/>
      <c r="AZ106" s="184"/>
      <c r="BA106" s="185"/>
      <c r="BB106" s="213"/>
      <c r="BC106" s="213"/>
      <c r="BF106" s="196">
        <f t="shared" ref="BF106" si="215">IF($Y$14=0,0,IF(SUM(BG106:CH106)&gt;0,1,IF(AND(AX105&gt;0,$Y$14&lt;AX105),1,0)))</f>
        <v>0</v>
      </c>
      <c r="BG106" s="152" t="str">
        <f t="shared" ref="BG106:BV106" si="216">IF(BG105=0,"",IF(BG105&gt;$S$14,1,0))</f>
        <v/>
      </c>
      <c r="BH106" s="152" t="str">
        <f t="shared" si="216"/>
        <v/>
      </c>
      <c r="BI106" s="152" t="str">
        <f t="shared" si="216"/>
        <v/>
      </c>
      <c r="BJ106" s="152" t="str">
        <f t="shared" si="216"/>
        <v/>
      </c>
      <c r="BK106" s="152" t="str">
        <f t="shared" si="216"/>
        <v/>
      </c>
      <c r="BL106" s="152" t="str">
        <f t="shared" si="216"/>
        <v/>
      </c>
      <c r="BM106" s="152" t="str">
        <f t="shared" si="216"/>
        <v/>
      </c>
      <c r="BN106" s="152" t="str">
        <f t="shared" si="216"/>
        <v/>
      </c>
      <c r="BO106" s="152" t="str">
        <f t="shared" si="216"/>
        <v/>
      </c>
      <c r="BP106" s="152" t="str">
        <f t="shared" si="216"/>
        <v/>
      </c>
      <c r="BQ106" s="152" t="str">
        <f t="shared" si="216"/>
        <v/>
      </c>
      <c r="BR106" s="152" t="str">
        <f t="shared" si="216"/>
        <v/>
      </c>
      <c r="BS106" s="152" t="str">
        <f t="shared" si="216"/>
        <v/>
      </c>
      <c r="BT106" s="152" t="str">
        <f t="shared" si="216"/>
        <v/>
      </c>
      <c r="BU106" s="152" t="str">
        <f t="shared" si="216"/>
        <v/>
      </c>
      <c r="BV106" s="152" t="str">
        <f t="shared" si="216"/>
        <v/>
      </c>
      <c r="BW106" s="152" t="str">
        <f t="shared" ref="BW106:CH106" si="217">IF(BW105=0,"",IF(BW105&gt;$S$14,1,0))</f>
        <v/>
      </c>
      <c r="BX106" s="152" t="str">
        <f t="shared" si="217"/>
        <v/>
      </c>
      <c r="BY106" s="152" t="str">
        <f t="shared" si="217"/>
        <v/>
      </c>
      <c r="BZ106" s="152" t="str">
        <f t="shared" si="217"/>
        <v/>
      </c>
      <c r="CA106" s="152" t="str">
        <f t="shared" si="217"/>
        <v/>
      </c>
      <c r="CB106" s="152" t="str">
        <f t="shared" si="217"/>
        <v/>
      </c>
      <c r="CC106" s="152" t="str">
        <f t="shared" si="217"/>
        <v/>
      </c>
      <c r="CD106" s="152" t="str">
        <f t="shared" si="217"/>
        <v/>
      </c>
      <c r="CE106" s="152" t="str">
        <f t="shared" si="217"/>
        <v/>
      </c>
      <c r="CF106" s="152" t="str">
        <f t="shared" si="217"/>
        <v/>
      </c>
      <c r="CG106" s="152" t="str">
        <f t="shared" si="217"/>
        <v/>
      </c>
      <c r="CH106" s="152" t="str">
        <f t="shared" si="217"/>
        <v/>
      </c>
      <c r="CJ106" s="204" t="str">
        <f>IF(CK106=FALSE,"",COUNTIFS($CK$33:CK106,"&lt;&gt;",$CK$33:CK106,"&lt;&gt;falsch"))</f>
        <v/>
      </c>
      <c r="CK106" s="205"/>
      <c r="CL106" s="205"/>
    </row>
    <row r="107" spans="1:90" ht="18" customHeight="1" x14ac:dyDescent="0.2">
      <c r="A107" s="314"/>
      <c r="B107" s="319"/>
      <c r="C107" s="320"/>
      <c r="D107" s="320"/>
      <c r="E107" s="320"/>
      <c r="F107" s="320"/>
      <c r="G107" s="320"/>
      <c r="H107" s="321"/>
      <c r="I107" s="260"/>
      <c r="J107" s="257"/>
      <c r="K107" s="220"/>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7"/>
      <c r="AM107" s="264"/>
      <c r="AN107" s="265"/>
      <c r="AO107" s="269"/>
      <c r="AP107" s="265"/>
      <c r="AQ107" s="273"/>
      <c r="AR107" s="274"/>
      <c r="AS107" s="279"/>
      <c r="AT107" s="280"/>
      <c r="AU107" s="358"/>
      <c r="AV107" s="355"/>
      <c r="AW107" s="387"/>
      <c r="AX107" s="183"/>
      <c r="AY107" s="184"/>
      <c r="AZ107" s="184"/>
      <c r="BA107" s="185"/>
      <c r="BB107" s="213"/>
      <c r="BC107" s="213"/>
      <c r="BF107" s="198">
        <f>IF($Y$14=0,0,IF(SUM(BG107:CH107)&gt;0,1,IF(AND(AX105&gt;0,$Y$14&gt;AX105),1,0)))</f>
        <v>0</v>
      </c>
      <c r="BG107" s="153" t="str">
        <f t="shared" ref="BG107:CH107" si="218">IF(BG105=0,"",IF(BG105&lt;$S$14,1,0))</f>
        <v/>
      </c>
      <c r="BH107" s="153" t="str">
        <f t="shared" si="218"/>
        <v/>
      </c>
      <c r="BI107" s="153" t="str">
        <f t="shared" si="218"/>
        <v/>
      </c>
      <c r="BJ107" s="153" t="str">
        <f t="shared" si="218"/>
        <v/>
      </c>
      <c r="BK107" s="153" t="str">
        <f t="shared" si="218"/>
        <v/>
      </c>
      <c r="BL107" s="153" t="str">
        <f t="shared" si="218"/>
        <v/>
      </c>
      <c r="BM107" s="153" t="str">
        <f t="shared" si="218"/>
        <v/>
      </c>
      <c r="BN107" s="153" t="str">
        <f t="shared" si="218"/>
        <v/>
      </c>
      <c r="BO107" s="153" t="str">
        <f t="shared" si="218"/>
        <v/>
      </c>
      <c r="BP107" s="153" t="str">
        <f t="shared" si="218"/>
        <v/>
      </c>
      <c r="BQ107" s="153" t="str">
        <f t="shared" si="218"/>
        <v/>
      </c>
      <c r="BR107" s="153" t="str">
        <f t="shared" si="218"/>
        <v/>
      </c>
      <c r="BS107" s="153" t="str">
        <f t="shared" si="218"/>
        <v/>
      </c>
      <c r="BT107" s="153" t="str">
        <f t="shared" si="218"/>
        <v/>
      </c>
      <c r="BU107" s="153" t="str">
        <f t="shared" si="218"/>
        <v/>
      </c>
      <c r="BV107" s="153" t="str">
        <f t="shared" si="218"/>
        <v/>
      </c>
      <c r="BW107" s="153" t="str">
        <f t="shared" si="218"/>
        <v/>
      </c>
      <c r="BX107" s="153" t="str">
        <f t="shared" si="218"/>
        <v/>
      </c>
      <c r="BY107" s="153" t="str">
        <f t="shared" si="218"/>
        <v/>
      </c>
      <c r="BZ107" s="153" t="str">
        <f t="shared" si="218"/>
        <v/>
      </c>
      <c r="CA107" s="153" t="str">
        <f t="shared" si="218"/>
        <v/>
      </c>
      <c r="CB107" s="153" t="str">
        <f t="shared" si="218"/>
        <v/>
      </c>
      <c r="CC107" s="153" t="str">
        <f t="shared" si="218"/>
        <v/>
      </c>
      <c r="CD107" s="153" t="str">
        <f t="shared" si="218"/>
        <v/>
      </c>
      <c r="CE107" s="153" t="str">
        <f t="shared" si="218"/>
        <v/>
      </c>
      <c r="CF107" s="153" t="str">
        <f t="shared" si="218"/>
        <v/>
      </c>
      <c r="CG107" s="153" t="str">
        <f t="shared" si="218"/>
        <v/>
      </c>
      <c r="CH107" s="153" t="str">
        <f t="shared" si="218"/>
        <v/>
      </c>
      <c r="CJ107" s="204"/>
      <c r="CK107" s="205"/>
      <c r="CL107" s="205"/>
    </row>
    <row r="108" spans="1:90" ht="18" customHeight="1" x14ac:dyDescent="0.2">
      <c r="A108" s="315"/>
      <c r="B108" s="322"/>
      <c r="C108" s="323"/>
      <c r="D108" s="323"/>
      <c r="E108" s="323"/>
      <c r="F108" s="323"/>
      <c r="G108" s="323"/>
      <c r="H108" s="324"/>
      <c r="I108" s="261"/>
      <c r="J108" s="258"/>
      <c r="K108" s="221"/>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8"/>
      <c r="AM108" s="266"/>
      <c r="AN108" s="267"/>
      <c r="AO108" s="270"/>
      <c r="AP108" s="267"/>
      <c r="AQ108" s="275"/>
      <c r="AR108" s="276"/>
      <c r="AS108" s="281"/>
      <c r="AT108" s="282"/>
      <c r="AU108" s="359"/>
      <c r="AV108" s="356"/>
      <c r="AW108" s="387"/>
      <c r="AX108" s="183"/>
      <c r="AY108" s="184"/>
      <c r="AZ108" s="184"/>
      <c r="BA108" s="185"/>
      <c r="BB108" s="213"/>
      <c r="BC108" s="213"/>
      <c r="CJ108" s="204" t="str">
        <f>IF(CK108=FALSE,"",COUNTIFS($CK$33:CK108,"&lt;&gt;",$CK$33:CK108,"&lt;&gt;falsch"))</f>
        <v/>
      </c>
      <c r="CK108" s="205"/>
      <c r="CL108" s="205"/>
    </row>
    <row r="109" spans="1:90" ht="18" customHeight="1" x14ac:dyDescent="0.2">
      <c r="A109" s="313">
        <v>20</v>
      </c>
      <c r="B109" s="316" t="str">
        <f>'Kopierhilfe TN-Daten'!D21</f>
        <v/>
      </c>
      <c r="C109" s="317"/>
      <c r="D109" s="317"/>
      <c r="E109" s="317"/>
      <c r="F109" s="317"/>
      <c r="G109" s="317"/>
      <c r="H109" s="318"/>
      <c r="I109" s="259"/>
      <c r="J109" s="256"/>
      <c r="K109" s="21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40"/>
      <c r="AM109" s="262" t="str">
        <f t="shared" ref="AM109" si="219">IF(OR($Y$14=0,SUM($K$25:$AL$25)=0),"",AX109)</f>
        <v/>
      </c>
      <c r="AN109" s="263"/>
      <c r="AO109" s="268" t="str">
        <f t="shared" ref="AO109" si="220">IF(OR($Y$14=0,SUM($K$25:$AL$25)=0),"",AY109)</f>
        <v/>
      </c>
      <c r="AP109" s="263"/>
      <c r="AQ109" s="271" t="str">
        <f>IF(AM109="","",IF(AM109=0,0,BA109))</f>
        <v/>
      </c>
      <c r="AR109" s="272"/>
      <c r="AS109" s="277" t="str">
        <f t="shared" ref="AS109" si="221">IF(AM109="","",IF(OR(BB109="ja",BC109="ja"),0,IF(AND($Y$14=0,SUMPRODUCT(($K$25:$AL$25=$AR$8)*(K109:AL109&lt;&gt;""))=0),"",IF(BA109&gt;=60%,AY109+AZ109,AY109))))</f>
        <v/>
      </c>
      <c r="AT109" s="278"/>
      <c r="AU109" s="357" t="str">
        <f>IF(B109="","",$AZ$28)</f>
        <v/>
      </c>
      <c r="AV109" s="354" t="str">
        <f>IF(B109="","",$AZ$29)</f>
        <v/>
      </c>
      <c r="AW109" s="387" t="str">
        <f>IF(AND(B109="",AX109&gt;0),"Bitte den Name der Schülerin/des Schülers in die »Kopierhilfe TN-Daten« eingeben!",IF(BB109="ja","Es fehlt die Angabe des Berufsfeldes!",IF(BC109="ja","Es fehlt die Art der BO!",IF(AND(BF110=1,BF111=0),"Bitte die maximale Anzahl an Geamtstunden bzw. Stunden pro Tag beachten!",IF(AND(BF110=0,BF111=1),"Bitte erfassen Sie alle Stunden mit dem entsprechenden Kennzeichen »a«, »e« oder »u«! (Es fehlen Kursstunden!)",IF(AND(BF110=1,BF111=1),"Bitte die maximale Anzahl an Stunden pro Tag beachten!",""))))))</f>
        <v/>
      </c>
      <c r="AX109" s="183">
        <f>SUMPRODUCT(($K$25:$AL$25=$AR$8)*(K109:AL109&lt;&gt;"")*(K112:AL112))</f>
        <v>0</v>
      </c>
      <c r="AY109" s="184">
        <f>SUMPRODUCT(($K$25:$AL$25=$AR$8)*(K109:AL109="a")*(K112:AL112))</f>
        <v>0</v>
      </c>
      <c r="AZ109" s="184">
        <f>SUMPRODUCT(($K$25:$AL$25=$AR$8)*(K109:AL109="e")*(K112:AL112))</f>
        <v>0</v>
      </c>
      <c r="BA109" s="185">
        <f t="shared" ref="BA109" si="222">IF(AX109=0,0,ROUND(AY109/AX109,4))</f>
        <v>0</v>
      </c>
      <c r="BB109" s="216" t="str">
        <f t="shared" ref="BB109" si="223">IF(SUMPRODUCT((K109:AL109="a")*(K110:AL110="")*($K$25:$AL$25&lt;&gt;0))&gt;0,"ja",
IF(SUMPRODUCT((K109:AL109="e")*(K110:AL110="")*($K$25:$AL$25&lt;&gt;0))&gt;0,"ja","nein"))</f>
        <v>nein</v>
      </c>
      <c r="BC109" s="216" t="str">
        <f t="shared" ref="BC109" si="224">IF(SUMPRODUCT((K109:AL109="a")*(K111:AL111="")*($K$25:$AL$25&lt;&gt;0))&gt;0,"ja",
IF(SUMPRODUCT((K109:AL109="e")*(K111:AL111="")*($K$25:$AL$25&lt;&gt;0))&gt;0,"ja","nein"))</f>
        <v>nein</v>
      </c>
      <c r="BF109" s="194"/>
      <c r="BG109" s="151">
        <f t="shared" ref="BG109:CH109" si="225">IF(OR(BG$26="",BG$26="Datum eintragen!"),0,SUMPRODUCT(($K109:$AL109&lt;&gt;"")*($K112:$AL112)*($K$26:$AL$32=BG$26)))</f>
        <v>0</v>
      </c>
      <c r="BH109" s="151">
        <f t="shared" si="225"/>
        <v>0</v>
      </c>
      <c r="BI109" s="151">
        <f t="shared" si="225"/>
        <v>0</v>
      </c>
      <c r="BJ109" s="151">
        <f t="shared" si="225"/>
        <v>0</v>
      </c>
      <c r="BK109" s="151">
        <f t="shared" si="225"/>
        <v>0</v>
      </c>
      <c r="BL109" s="151">
        <f t="shared" si="225"/>
        <v>0</v>
      </c>
      <c r="BM109" s="151">
        <f t="shared" si="225"/>
        <v>0</v>
      </c>
      <c r="BN109" s="151">
        <f t="shared" si="225"/>
        <v>0</v>
      </c>
      <c r="BO109" s="151">
        <f t="shared" si="225"/>
        <v>0</v>
      </c>
      <c r="BP109" s="151">
        <f t="shared" si="225"/>
        <v>0</v>
      </c>
      <c r="BQ109" s="151">
        <f t="shared" si="225"/>
        <v>0</v>
      </c>
      <c r="BR109" s="151">
        <f t="shared" si="225"/>
        <v>0</v>
      </c>
      <c r="BS109" s="151">
        <f t="shared" si="225"/>
        <v>0</v>
      </c>
      <c r="BT109" s="151">
        <f t="shared" si="225"/>
        <v>0</v>
      </c>
      <c r="BU109" s="151">
        <f t="shared" si="225"/>
        <v>0</v>
      </c>
      <c r="BV109" s="151">
        <f t="shared" si="225"/>
        <v>0</v>
      </c>
      <c r="BW109" s="151">
        <f t="shared" si="225"/>
        <v>0</v>
      </c>
      <c r="BX109" s="151">
        <f t="shared" si="225"/>
        <v>0</v>
      </c>
      <c r="BY109" s="151">
        <f t="shared" si="225"/>
        <v>0</v>
      </c>
      <c r="BZ109" s="151">
        <f t="shared" si="225"/>
        <v>0</v>
      </c>
      <c r="CA109" s="151">
        <f t="shared" si="225"/>
        <v>0</v>
      </c>
      <c r="CB109" s="151">
        <f t="shared" si="225"/>
        <v>0</v>
      </c>
      <c r="CC109" s="151">
        <f t="shared" si="225"/>
        <v>0</v>
      </c>
      <c r="CD109" s="151">
        <f t="shared" si="225"/>
        <v>0</v>
      </c>
      <c r="CE109" s="151">
        <f t="shared" si="225"/>
        <v>0</v>
      </c>
      <c r="CF109" s="151">
        <f t="shared" si="225"/>
        <v>0</v>
      </c>
      <c r="CG109" s="151">
        <f t="shared" si="225"/>
        <v>0</v>
      </c>
      <c r="CH109" s="151">
        <f t="shared" si="225"/>
        <v>0</v>
      </c>
      <c r="CJ109" s="204" t="str">
        <f>IF(CK109=FALSE,"",COUNTIFS($CK$33:CK109,"&lt;&gt;",$CK$33:CK109,"&lt;&gt;falsch"))</f>
        <v/>
      </c>
      <c r="CK109" s="205" t="b">
        <f t="shared" ref="CK109" si="226">IF(AS109="",FALSE,IF(AS109&gt;0,B109,FALSE))</f>
        <v>0</v>
      </c>
      <c r="CL109" s="205" t="str">
        <f>IF(AND($S$8="2.2.2 Berufsorientierung MINT",B109&lt;&gt;""),"TN MINT",IF(AND($S$8="2.2.1 Berufsorientierung Ausbildung",I109&lt;&gt;"",J109="",B109&lt;&gt;""),"TN mit Förderbedarf",IF(AND($S$8="2.2.1 Berufsorientierung Ausbildung",I109="",J109&lt;&gt;"",B109&lt;&gt;""),"TN ohne Förderbedarf","")))</f>
        <v/>
      </c>
    </row>
    <row r="110" spans="1:90" ht="18" customHeight="1" x14ac:dyDescent="0.2">
      <c r="A110" s="314"/>
      <c r="B110" s="319"/>
      <c r="C110" s="320"/>
      <c r="D110" s="320"/>
      <c r="E110" s="320"/>
      <c r="F110" s="320"/>
      <c r="G110" s="320"/>
      <c r="H110" s="321"/>
      <c r="I110" s="260"/>
      <c r="J110" s="257"/>
      <c r="K110" s="220"/>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7"/>
      <c r="AM110" s="264"/>
      <c r="AN110" s="265"/>
      <c r="AO110" s="269"/>
      <c r="AP110" s="265"/>
      <c r="AQ110" s="273"/>
      <c r="AR110" s="274"/>
      <c r="AS110" s="279"/>
      <c r="AT110" s="280"/>
      <c r="AU110" s="358"/>
      <c r="AV110" s="355"/>
      <c r="AW110" s="387"/>
      <c r="AX110" s="183"/>
      <c r="AY110" s="184"/>
      <c r="AZ110" s="184"/>
      <c r="BA110" s="185"/>
      <c r="BB110" s="213"/>
      <c r="BC110" s="213"/>
      <c r="BF110" s="196">
        <f t="shared" ref="BF110" si="227">IF($Y$14=0,0,IF(SUM(BG110:CH110)&gt;0,1,IF(AND(AX109&gt;0,$Y$14&lt;AX109),1,0)))</f>
        <v>0</v>
      </c>
      <c r="BG110" s="152" t="str">
        <f t="shared" ref="BG110:BV110" si="228">IF(BG109=0,"",IF(BG109&gt;$S$14,1,0))</f>
        <v/>
      </c>
      <c r="BH110" s="152" t="str">
        <f t="shared" si="228"/>
        <v/>
      </c>
      <c r="BI110" s="152" t="str">
        <f t="shared" si="228"/>
        <v/>
      </c>
      <c r="BJ110" s="152" t="str">
        <f t="shared" si="228"/>
        <v/>
      </c>
      <c r="BK110" s="152" t="str">
        <f t="shared" si="228"/>
        <v/>
      </c>
      <c r="BL110" s="152" t="str">
        <f t="shared" si="228"/>
        <v/>
      </c>
      <c r="BM110" s="152" t="str">
        <f t="shared" si="228"/>
        <v/>
      </c>
      <c r="BN110" s="152" t="str">
        <f t="shared" si="228"/>
        <v/>
      </c>
      <c r="BO110" s="152" t="str">
        <f t="shared" si="228"/>
        <v/>
      </c>
      <c r="BP110" s="152" t="str">
        <f t="shared" si="228"/>
        <v/>
      </c>
      <c r="BQ110" s="152" t="str">
        <f t="shared" si="228"/>
        <v/>
      </c>
      <c r="BR110" s="152" t="str">
        <f t="shared" si="228"/>
        <v/>
      </c>
      <c r="BS110" s="152" t="str">
        <f t="shared" si="228"/>
        <v/>
      </c>
      <c r="BT110" s="152" t="str">
        <f t="shared" si="228"/>
        <v/>
      </c>
      <c r="BU110" s="152" t="str">
        <f t="shared" si="228"/>
        <v/>
      </c>
      <c r="BV110" s="152" t="str">
        <f t="shared" si="228"/>
        <v/>
      </c>
      <c r="BW110" s="152" t="str">
        <f t="shared" ref="BW110:CH110" si="229">IF(BW109=0,"",IF(BW109&gt;$S$14,1,0))</f>
        <v/>
      </c>
      <c r="BX110" s="152" t="str">
        <f t="shared" si="229"/>
        <v/>
      </c>
      <c r="BY110" s="152" t="str">
        <f t="shared" si="229"/>
        <v/>
      </c>
      <c r="BZ110" s="152" t="str">
        <f t="shared" si="229"/>
        <v/>
      </c>
      <c r="CA110" s="152" t="str">
        <f t="shared" si="229"/>
        <v/>
      </c>
      <c r="CB110" s="152" t="str">
        <f t="shared" si="229"/>
        <v/>
      </c>
      <c r="CC110" s="152" t="str">
        <f t="shared" si="229"/>
        <v/>
      </c>
      <c r="CD110" s="152" t="str">
        <f t="shared" si="229"/>
        <v/>
      </c>
      <c r="CE110" s="152" t="str">
        <f t="shared" si="229"/>
        <v/>
      </c>
      <c r="CF110" s="152" t="str">
        <f t="shared" si="229"/>
        <v/>
      </c>
      <c r="CG110" s="152" t="str">
        <f t="shared" si="229"/>
        <v/>
      </c>
      <c r="CH110" s="152" t="str">
        <f t="shared" si="229"/>
        <v/>
      </c>
      <c r="CJ110" s="204" t="str">
        <f>IF(CK110=FALSE,"",COUNTIFS($CK$33:CK110,"&lt;&gt;",$CK$33:CK110,"&lt;&gt;falsch"))</f>
        <v/>
      </c>
      <c r="CK110" s="205"/>
      <c r="CL110" s="205"/>
    </row>
    <row r="111" spans="1:90" ht="18" customHeight="1" x14ac:dyDescent="0.2">
      <c r="A111" s="314"/>
      <c r="B111" s="319"/>
      <c r="C111" s="320"/>
      <c r="D111" s="320"/>
      <c r="E111" s="320"/>
      <c r="F111" s="320"/>
      <c r="G111" s="320"/>
      <c r="H111" s="321"/>
      <c r="I111" s="260"/>
      <c r="J111" s="257"/>
      <c r="K111" s="220"/>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7"/>
      <c r="AM111" s="264"/>
      <c r="AN111" s="265"/>
      <c r="AO111" s="269"/>
      <c r="AP111" s="265"/>
      <c r="AQ111" s="273"/>
      <c r="AR111" s="274"/>
      <c r="AS111" s="279"/>
      <c r="AT111" s="280"/>
      <c r="AU111" s="358"/>
      <c r="AV111" s="355"/>
      <c r="AW111" s="387"/>
      <c r="AX111" s="183"/>
      <c r="AY111" s="184"/>
      <c r="AZ111" s="184"/>
      <c r="BA111" s="185"/>
      <c r="BB111" s="213"/>
      <c r="BC111" s="213"/>
      <c r="BF111" s="198">
        <f>IF($Y$14=0,0,IF(SUM(BG111:CH111)&gt;0,1,IF(AND(AX109&gt;0,$Y$14&gt;AX109),1,0)))</f>
        <v>0</v>
      </c>
      <c r="BG111" s="153" t="str">
        <f t="shared" ref="BG111:CH111" si="230">IF(BG109=0,"",IF(BG109&lt;$S$14,1,0))</f>
        <v/>
      </c>
      <c r="BH111" s="153" t="str">
        <f t="shared" si="230"/>
        <v/>
      </c>
      <c r="BI111" s="153" t="str">
        <f t="shared" si="230"/>
        <v/>
      </c>
      <c r="BJ111" s="153" t="str">
        <f t="shared" si="230"/>
        <v/>
      </c>
      <c r="BK111" s="153" t="str">
        <f t="shared" si="230"/>
        <v/>
      </c>
      <c r="BL111" s="153" t="str">
        <f t="shared" si="230"/>
        <v/>
      </c>
      <c r="BM111" s="153" t="str">
        <f t="shared" si="230"/>
        <v/>
      </c>
      <c r="BN111" s="153" t="str">
        <f t="shared" si="230"/>
        <v/>
      </c>
      <c r="BO111" s="153" t="str">
        <f t="shared" si="230"/>
        <v/>
      </c>
      <c r="BP111" s="153" t="str">
        <f t="shared" si="230"/>
        <v/>
      </c>
      <c r="BQ111" s="153" t="str">
        <f t="shared" si="230"/>
        <v/>
      </c>
      <c r="BR111" s="153" t="str">
        <f t="shared" si="230"/>
        <v/>
      </c>
      <c r="BS111" s="153" t="str">
        <f t="shared" si="230"/>
        <v/>
      </c>
      <c r="BT111" s="153" t="str">
        <f t="shared" si="230"/>
        <v/>
      </c>
      <c r="BU111" s="153" t="str">
        <f t="shared" si="230"/>
        <v/>
      </c>
      <c r="BV111" s="153" t="str">
        <f t="shared" si="230"/>
        <v/>
      </c>
      <c r="BW111" s="153" t="str">
        <f t="shared" si="230"/>
        <v/>
      </c>
      <c r="BX111" s="153" t="str">
        <f t="shared" si="230"/>
        <v/>
      </c>
      <c r="BY111" s="153" t="str">
        <f t="shared" si="230"/>
        <v/>
      </c>
      <c r="BZ111" s="153" t="str">
        <f t="shared" si="230"/>
        <v/>
      </c>
      <c r="CA111" s="153" t="str">
        <f t="shared" si="230"/>
        <v/>
      </c>
      <c r="CB111" s="153" t="str">
        <f t="shared" si="230"/>
        <v/>
      </c>
      <c r="CC111" s="153" t="str">
        <f t="shared" si="230"/>
        <v/>
      </c>
      <c r="CD111" s="153" t="str">
        <f t="shared" si="230"/>
        <v/>
      </c>
      <c r="CE111" s="153" t="str">
        <f t="shared" si="230"/>
        <v/>
      </c>
      <c r="CF111" s="153" t="str">
        <f t="shared" si="230"/>
        <v/>
      </c>
      <c r="CG111" s="153" t="str">
        <f t="shared" si="230"/>
        <v/>
      </c>
      <c r="CH111" s="153" t="str">
        <f t="shared" si="230"/>
        <v/>
      </c>
      <c r="CJ111" s="204"/>
      <c r="CK111" s="205"/>
      <c r="CL111" s="205"/>
    </row>
    <row r="112" spans="1:90" ht="18" customHeight="1" x14ac:dyDescent="0.2">
      <c r="A112" s="315"/>
      <c r="B112" s="322"/>
      <c r="C112" s="323"/>
      <c r="D112" s="323"/>
      <c r="E112" s="323"/>
      <c r="F112" s="323"/>
      <c r="G112" s="323"/>
      <c r="H112" s="324"/>
      <c r="I112" s="261"/>
      <c r="J112" s="258"/>
      <c r="K112" s="221"/>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8"/>
      <c r="AM112" s="266"/>
      <c r="AN112" s="267"/>
      <c r="AO112" s="270"/>
      <c r="AP112" s="267"/>
      <c r="AQ112" s="275"/>
      <c r="AR112" s="276"/>
      <c r="AS112" s="281"/>
      <c r="AT112" s="282"/>
      <c r="AU112" s="359"/>
      <c r="AV112" s="356"/>
      <c r="AW112" s="387"/>
      <c r="AX112" s="183"/>
      <c r="AY112" s="184"/>
      <c r="AZ112" s="184"/>
      <c r="BA112" s="185"/>
      <c r="BB112" s="213"/>
      <c r="BC112" s="213"/>
      <c r="CJ112" s="204" t="str">
        <f>IF(CK112=FALSE,"",COUNTIFS($CK$33:CK112,"&lt;&gt;",$CK$33:CK112,"&lt;&gt;falsch"))</f>
        <v/>
      </c>
      <c r="CK112" s="205"/>
      <c r="CL112" s="205"/>
    </row>
    <row r="113" spans="1:90" ht="18" customHeight="1" x14ac:dyDescent="0.2">
      <c r="A113" s="313">
        <v>21</v>
      </c>
      <c r="B113" s="316" t="str">
        <f>'Kopierhilfe TN-Daten'!D22</f>
        <v/>
      </c>
      <c r="C113" s="317"/>
      <c r="D113" s="317"/>
      <c r="E113" s="317"/>
      <c r="F113" s="317"/>
      <c r="G113" s="317"/>
      <c r="H113" s="318"/>
      <c r="I113" s="259"/>
      <c r="J113" s="256"/>
      <c r="K113" s="21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40"/>
      <c r="AM113" s="262" t="str">
        <f t="shared" ref="AM113" si="231">IF(OR($Y$14=0,SUM($K$25:$AL$25)=0),"",AX113)</f>
        <v/>
      </c>
      <c r="AN113" s="263"/>
      <c r="AO113" s="268" t="str">
        <f t="shared" ref="AO113" si="232">IF(OR($Y$14=0,SUM($K$25:$AL$25)=0),"",AY113)</f>
        <v/>
      </c>
      <c r="AP113" s="263"/>
      <c r="AQ113" s="271" t="str">
        <f>IF(AM113="","",IF(AM113=0,0,BA113))</f>
        <v/>
      </c>
      <c r="AR113" s="272"/>
      <c r="AS113" s="277" t="str">
        <f t="shared" ref="AS113" si="233">IF(AM113="","",IF(OR(BB113="ja",BC113="ja"),0,IF(AND($Y$14=0,SUMPRODUCT(($K$25:$AL$25=$AR$8)*(K113:AL113&lt;&gt;""))=0),"",IF(BA113&gt;=60%,AY113+AZ113,AY113))))</f>
        <v/>
      </c>
      <c r="AT113" s="278"/>
      <c r="AU113" s="357" t="str">
        <f>IF(B113="","",$AZ$28)</f>
        <v/>
      </c>
      <c r="AV113" s="354" t="str">
        <f>IF(B113="","",$AZ$29)</f>
        <v/>
      </c>
      <c r="AW113" s="387" t="str">
        <f>IF(AND(B113="",AX113&gt;0),"Bitte den Name der Schülerin/des Schülers in die »Kopierhilfe TN-Daten« eingeben!",IF(BB113="ja","Es fehlt die Angabe des Berufsfeldes!",IF(BC113="ja","Es fehlt die Art der BO!",IF(AND(BF114=1,BF115=0),"Bitte die maximale Anzahl an Geamtstunden bzw. Stunden pro Tag beachten!",IF(AND(BF114=0,BF115=1),"Bitte erfassen Sie alle Stunden mit dem entsprechenden Kennzeichen »a«, »e« oder »u«! (Es fehlen Kursstunden!)",IF(AND(BF114=1,BF115=1),"Bitte die maximale Anzahl an Stunden pro Tag beachten!",""))))))</f>
        <v/>
      </c>
      <c r="AX113" s="183">
        <f>SUMPRODUCT(($K$25:$AL$25=$AR$8)*(K113:AL113&lt;&gt;"")*(K116:AL116))</f>
        <v>0</v>
      </c>
      <c r="AY113" s="184">
        <f>SUMPRODUCT(($K$25:$AL$25=$AR$8)*(K113:AL113="a")*(K116:AL116))</f>
        <v>0</v>
      </c>
      <c r="AZ113" s="184">
        <f>SUMPRODUCT(($K$25:$AL$25=$AR$8)*(K113:AL113="e")*(K116:AL116))</f>
        <v>0</v>
      </c>
      <c r="BA113" s="185">
        <f t="shared" ref="BA113" si="234">IF(AX113=0,0,ROUND(AY113/AX113,4))</f>
        <v>0</v>
      </c>
      <c r="BB113" s="216" t="str">
        <f t="shared" ref="BB113" si="235">IF(SUMPRODUCT((K113:AL113="a")*(K114:AL114="")*($K$25:$AL$25&lt;&gt;0))&gt;0,"ja",
IF(SUMPRODUCT((K113:AL113="e")*(K114:AL114="")*($K$25:$AL$25&lt;&gt;0))&gt;0,"ja","nein"))</f>
        <v>nein</v>
      </c>
      <c r="BC113" s="216" t="str">
        <f t="shared" ref="BC113" si="236">IF(SUMPRODUCT((K113:AL113="a")*(K115:AL115="")*($K$25:$AL$25&lt;&gt;0))&gt;0,"ja",
IF(SUMPRODUCT((K113:AL113="e")*(K115:AL115="")*($K$25:$AL$25&lt;&gt;0))&gt;0,"ja","nein"))</f>
        <v>nein</v>
      </c>
      <c r="BF113" s="194"/>
      <c r="BG113" s="151">
        <f t="shared" ref="BG113:CH113" si="237">IF(OR(BG$26="",BG$26="Datum eintragen!"),0,SUMPRODUCT(($K113:$AL113&lt;&gt;"")*($K116:$AL116)*($K$26:$AL$32=BG$26)))</f>
        <v>0</v>
      </c>
      <c r="BH113" s="151">
        <f t="shared" si="237"/>
        <v>0</v>
      </c>
      <c r="BI113" s="151">
        <f t="shared" si="237"/>
        <v>0</v>
      </c>
      <c r="BJ113" s="151">
        <f t="shared" si="237"/>
        <v>0</v>
      </c>
      <c r="BK113" s="151">
        <f t="shared" si="237"/>
        <v>0</v>
      </c>
      <c r="BL113" s="151">
        <f t="shared" si="237"/>
        <v>0</v>
      </c>
      <c r="BM113" s="151">
        <f t="shared" si="237"/>
        <v>0</v>
      </c>
      <c r="BN113" s="151">
        <f t="shared" si="237"/>
        <v>0</v>
      </c>
      <c r="BO113" s="151">
        <f t="shared" si="237"/>
        <v>0</v>
      </c>
      <c r="BP113" s="151">
        <f t="shared" si="237"/>
        <v>0</v>
      </c>
      <c r="BQ113" s="151">
        <f t="shared" si="237"/>
        <v>0</v>
      </c>
      <c r="BR113" s="151">
        <f t="shared" si="237"/>
        <v>0</v>
      </c>
      <c r="BS113" s="151">
        <f t="shared" si="237"/>
        <v>0</v>
      </c>
      <c r="BT113" s="151">
        <f t="shared" si="237"/>
        <v>0</v>
      </c>
      <c r="BU113" s="151">
        <f t="shared" si="237"/>
        <v>0</v>
      </c>
      <c r="BV113" s="151">
        <f t="shared" si="237"/>
        <v>0</v>
      </c>
      <c r="BW113" s="151">
        <f t="shared" si="237"/>
        <v>0</v>
      </c>
      <c r="BX113" s="151">
        <f t="shared" si="237"/>
        <v>0</v>
      </c>
      <c r="BY113" s="151">
        <f t="shared" si="237"/>
        <v>0</v>
      </c>
      <c r="BZ113" s="151">
        <f t="shared" si="237"/>
        <v>0</v>
      </c>
      <c r="CA113" s="151">
        <f t="shared" si="237"/>
        <v>0</v>
      </c>
      <c r="CB113" s="151">
        <f t="shared" si="237"/>
        <v>0</v>
      </c>
      <c r="CC113" s="151">
        <f t="shared" si="237"/>
        <v>0</v>
      </c>
      <c r="CD113" s="151">
        <f t="shared" si="237"/>
        <v>0</v>
      </c>
      <c r="CE113" s="151">
        <f t="shared" si="237"/>
        <v>0</v>
      </c>
      <c r="CF113" s="151">
        <f t="shared" si="237"/>
        <v>0</v>
      </c>
      <c r="CG113" s="151">
        <f t="shared" si="237"/>
        <v>0</v>
      </c>
      <c r="CH113" s="151">
        <f t="shared" si="237"/>
        <v>0</v>
      </c>
      <c r="CJ113" s="204" t="str">
        <f>IF(CK113=FALSE,"",COUNTIFS($CK$33:CK113,"&lt;&gt;",$CK$33:CK113,"&lt;&gt;falsch"))</f>
        <v/>
      </c>
      <c r="CK113" s="205" t="b">
        <f t="shared" ref="CK113" si="238">IF(AS113="",FALSE,IF(AS113&gt;0,B113,FALSE))</f>
        <v>0</v>
      </c>
      <c r="CL113" s="205" t="str">
        <f>IF(AND($S$8="2.2.2 Berufsorientierung MINT",B113&lt;&gt;""),"TN MINT",IF(AND($S$8="2.2.1 Berufsorientierung Ausbildung",I113&lt;&gt;"",J113="",B113&lt;&gt;""),"TN mit Förderbedarf",IF(AND($S$8="2.2.1 Berufsorientierung Ausbildung",I113="",J113&lt;&gt;"",B113&lt;&gt;""),"TN ohne Förderbedarf","")))</f>
        <v/>
      </c>
    </row>
    <row r="114" spans="1:90" ht="18" customHeight="1" x14ac:dyDescent="0.2">
      <c r="A114" s="314"/>
      <c r="B114" s="319"/>
      <c r="C114" s="320"/>
      <c r="D114" s="320"/>
      <c r="E114" s="320"/>
      <c r="F114" s="320"/>
      <c r="G114" s="320"/>
      <c r="H114" s="321"/>
      <c r="I114" s="260"/>
      <c r="J114" s="257"/>
      <c r="K114" s="220"/>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7"/>
      <c r="AM114" s="264"/>
      <c r="AN114" s="265"/>
      <c r="AO114" s="269"/>
      <c r="AP114" s="265"/>
      <c r="AQ114" s="273"/>
      <c r="AR114" s="274"/>
      <c r="AS114" s="279"/>
      <c r="AT114" s="280"/>
      <c r="AU114" s="358"/>
      <c r="AV114" s="355"/>
      <c r="AW114" s="387"/>
      <c r="AX114" s="183"/>
      <c r="AY114" s="184"/>
      <c r="AZ114" s="184"/>
      <c r="BA114" s="185"/>
      <c r="BB114" s="213"/>
      <c r="BC114" s="213"/>
      <c r="BF114" s="196">
        <f t="shared" ref="BF114" si="239">IF($Y$14=0,0,IF(SUM(BG114:CH114)&gt;0,1,IF(AND(AX113&gt;0,$Y$14&lt;AX113),1,0)))</f>
        <v>0</v>
      </c>
      <c r="BG114" s="152" t="str">
        <f t="shared" ref="BG114:BV114" si="240">IF(BG113=0,"",IF(BG113&gt;$S$14,1,0))</f>
        <v/>
      </c>
      <c r="BH114" s="152" t="str">
        <f t="shared" si="240"/>
        <v/>
      </c>
      <c r="BI114" s="152" t="str">
        <f t="shared" si="240"/>
        <v/>
      </c>
      <c r="BJ114" s="152" t="str">
        <f t="shared" si="240"/>
        <v/>
      </c>
      <c r="BK114" s="152" t="str">
        <f t="shared" si="240"/>
        <v/>
      </c>
      <c r="BL114" s="152" t="str">
        <f t="shared" si="240"/>
        <v/>
      </c>
      <c r="BM114" s="152" t="str">
        <f t="shared" si="240"/>
        <v/>
      </c>
      <c r="BN114" s="152" t="str">
        <f t="shared" si="240"/>
        <v/>
      </c>
      <c r="BO114" s="152" t="str">
        <f t="shared" si="240"/>
        <v/>
      </c>
      <c r="BP114" s="152" t="str">
        <f t="shared" si="240"/>
        <v/>
      </c>
      <c r="BQ114" s="152" t="str">
        <f t="shared" si="240"/>
        <v/>
      </c>
      <c r="BR114" s="152" t="str">
        <f t="shared" si="240"/>
        <v/>
      </c>
      <c r="BS114" s="152" t="str">
        <f t="shared" si="240"/>
        <v/>
      </c>
      <c r="BT114" s="152" t="str">
        <f t="shared" si="240"/>
        <v/>
      </c>
      <c r="BU114" s="152" t="str">
        <f t="shared" si="240"/>
        <v/>
      </c>
      <c r="BV114" s="152" t="str">
        <f t="shared" si="240"/>
        <v/>
      </c>
      <c r="BW114" s="152" t="str">
        <f t="shared" ref="BW114:CH114" si="241">IF(BW113=0,"",IF(BW113&gt;$S$14,1,0))</f>
        <v/>
      </c>
      <c r="BX114" s="152" t="str">
        <f t="shared" si="241"/>
        <v/>
      </c>
      <c r="BY114" s="152" t="str">
        <f t="shared" si="241"/>
        <v/>
      </c>
      <c r="BZ114" s="152" t="str">
        <f t="shared" si="241"/>
        <v/>
      </c>
      <c r="CA114" s="152" t="str">
        <f t="shared" si="241"/>
        <v/>
      </c>
      <c r="CB114" s="152" t="str">
        <f t="shared" si="241"/>
        <v/>
      </c>
      <c r="CC114" s="152" t="str">
        <f t="shared" si="241"/>
        <v/>
      </c>
      <c r="CD114" s="152" t="str">
        <f t="shared" si="241"/>
        <v/>
      </c>
      <c r="CE114" s="152" t="str">
        <f t="shared" si="241"/>
        <v/>
      </c>
      <c r="CF114" s="152" t="str">
        <f t="shared" si="241"/>
        <v/>
      </c>
      <c r="CG114" s="152" t="str">
        <f t="shared" si="241"/>
        <v/>
      </c>
      <c r="CH114" s="152" t="str">
        <f t="shared" si="241"/>
        <v/>
      </c>
      <c r="CJ114" s="204" t="str">
        <f>IF(CK114=FALSE,"",COUNTIFS($CK$33:CK114,"&lt;&gt;",$CK$33:CK114,"&lt;&gt;falsch"))</f>
        <v/>
      </c>
      <c r="CK114" s="205"/>
      <c r="CL114" s="205"/>
    </row>
    <row r="115" spans="1:90" ht="18" customHeight="1" x14ac:dyDescent="0.2">
      <c r="A115" s="314"/>
      <c r="B115" s="319"/>
      <c r="C115" s="320"/>
      <c r="D115" s="320"/>
      <c r="E115" s="320"/>
      <c r="F115" s="320"/>
      <c r="G115" s="320"/>
      <c r="H115" s="321"/>
      <c r="I115" s="260"/>
      <c r="J115" s="257"/>
      <c r="K115" s="220"/>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7"/>
      <c r="AM115" s="264"/>
      <c r="AN115" s="265"/>
      <c r="AO115" s="269"/>
      <c r="AP115" s="265"/>
      <c r="AQ115" s="273"/>
      <c r="AR115" s="274"/>
      <c r="AS115" s="279"/>
      <c r="AT115" s="280"/>
      <c r="AU115" s="358"/>
      <c r="AV115" s="355"/>
      <c r="AW115" s="387"/>
      <c r="AX115" s="183"/>
      <c r="AY115" s="184"/>
      <c r="AZ115" s="184"/>
      <c r="BA115" s="185"/>
      <c r="BB115" s="213"/>
      <c r="BC115" s="213"/>
      <c r="BF115" s="198">
        <f>IF($Y$14=0,0,IF(SUM(BG115:CH115)&gt;0,1,IF(AND(AX113&gt;0,$Y$14&gt;AX113),1,0)))</f>
        <v>0</v>
      </c>
      <c r="BG115" s="153" t="str">
        <f t="shared" ref="BG115:CH115" si="242">IF(BG113=0,"",IF(BG113&lt;$S$14,1,0))</f>
        <v/>
      </c>
      <c r="BH115" s="153" t="str">
        <f t="shared" si="242"/>
        <v/>
      </c>
      <c r="BI115" s="153" t="str">
        <f t="shared" si="242"/>
        <v/>
      </c>
      <c r="BJ115" s="153" t="str">
        <f t="shared" si="242"/>
        <v/>
      </c>
      <c r="BK115" s="153" t="str">
        <f t="shared" si="242"/>
        <v/>
      </c>
      <c r="BL115" s="153" t="str">
        <f t="shared" si="242"/>
        <v/>
      </c>
      <c r="BM115" s="153" t="str">
        <f t="shared" si="242"/>
        <v/>
      </c>
      <c r="BN115" s="153" t="str">
        <f t="shared" si="242"/>
        <v/>
      </c>
      <c r="BO115" s="153" t="str">
        <f t="shared" si="242"/>
        <v/>
      </c>
      <c r="BP115" s="153" t="str">
        <f t="shared" si="242"/>
        <v/>
      </c>
      <c r="BQ115" s="153" t="str">
        <f t="shared" si="242"/>
        <v/>
      </c>
      <c r="BR115" s="153" t="str">
        <f t="shared" si="242"/>
        <v/>
      </c>
      <c r="BS115" s="153" t="str">
        <f t="shared" si="242"/>
        <v/>
      </c>
      <c r="BT115" s="153" t="str">
        <f t="shared" si="242"/>
        <v/>
      </c>
      <c r="BU115" s="153" t="str">
        <f t="shared" si="242"/>
        <v/>
      </c>
      <c r="BV115" s="153" t="str">
        <f t="shared" si="242"/>
        <v/>
      </c>
      <c r="BW115" s="153" t="str">
        <f t="shared" si="242"/>
        <v/>
      </c>
      <c r="BX115" s="153" t="str">
        <f t="shared" si="242"/>
        <v/>
      </c>
      <c r="BY115" s="153" t="str">
        <f t="shared" si="242"/>
        <v/>
      </c>
      <c r="BZ115" s="153" t="str">
        <f t="shared" si="242"/>
        <v/>
      </c>
      <c r="CA115" s="153" t="str">
        <f t="shared" si="242"/>
        <v/>
      </c>
      <c r="CB115" s="153" t="str">
        <f t="shared" si="242"/>
        <v/>
      </c>
      <c r="CC115" s="153" t="str">
        <f t="shared" si="242"/>
        <v/>
      </c>
      <c r="CD115" s="153" t="str">
        <f t="shared" si="242"/>
        <v/>
      </c>
      <c r="CE115" s="153" t="str">
        <f t="shared" si="242"/>
        <v/>
      </c>
      <c r="CF115" s="153" t="str">
        <f t="shared" si="242"/>
        <v/>
      </c>
      <c r="CG115" s="153" t="str">
        <f t="shared" si="242"/>
        <v/>
      </c>
      <c r="CH115" s="153" t="str">
        <f t="shared" si="242"/>
        <v/>
      </c>
      <c r="CJ115" s="204"/>
      <c r="CK115" s="205"/>
      <c r="CL115" s="205"/>
    </row>
    <row r="116" spans="1:90" ht="18" customHeight="1" x14ac:dyDescent="0.2">
      <c r="A116" s="315"/>
      <c r="B116" s="322"/>
      <c r="C116" s="323"/>
      <c r="D116" s="323"/>
      <c r="E116" s="323"/>
      <c r="F116" s="323"/>
      <c r="G116" s="323"/>
      <c r="H116" s="324"/>
      <c r="I116" s="261"/>
      <c r="J116" s="258"/>
      <c r="K116" s="221"/>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8"/>
      <c r="AM116" s="266"/>
      <c r="AN116" s="267"/>
      <c r="AO116" s="270"/>
      <c r="AP116" s="267"/>
      <c r="AQ116" s="275"/>
      <c r="AR116" s="276"/>
      <c r="AS116" s="281"/>
      <c r="AT116" s="282"/>
      <c r="AU116" s="359"/>
      <c r="AV116" s="356"/>
      <c r="AW116" s="387"/>
      <c r="AX116" s="183"/>
      <c r="AY116" s="184"/>
      <c r="AZ116" s="184"/>
      <c r="BA116" s="185"/>
      <c r="BB116" s="213"/>
      <c r="BC116" s="213"/>
      <c r="CJ116" s="204" t="str">
        <f>IF(CK116=FALSE,"",COUNTIFS($CK$33:CK116,"&lt;&gt;",$CK$33:CK116,"&lt;&gt;falsch"))</f>
        <v/>
      </c>
      <c r="CK116" s="205"/>
      <c r="CL116" s="205"/>
    </row>
    <row r="117" spans="1:90" ht="18" customHeight="1" x14ac:dyDescent="0.2">
      <c r="A117" s="313">
        <v>22</v>
      </c>
      <c r="B117" s="316" t="str">
        <f>'Kopierhilfe TN-Daten'!D23</f>
        <v/>
      </c>
      <c r="C117" s="317"/>
      <c r="D117" s="317"/>
      <c r="E117" s="317"/>
      <c r="F117" s="317"/>
      <c r="G117" s="317"/>
      <c r="H117" s="318"/>
      <c r="I117" s="259"/>
      <c r="J117" s="256"/>
      <c r="K117" s="21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40"/>
      <c r="AM117" s="262" t="str">
        <f t="shared" ref="AM117" si="243">IF(OR($Y$14=0,SUM($K$25:$AL$25)=0),"",AX117)</f>
        <v/>
      </c>
      <c r="AN117" s="263"/>
      <c r="AO117" s="268" t="str">
        <f t="shared" ref="AO117" si="244">IF(OR($Y$14=0,SUM($K$25:$AL$25)=0),"",AY117)</f>
        <v/>
      </c>
      <c r="AP117" s="263"/>
      <c r="AQ117" s="271" t="str">
        <f>IF(AM117="","",IF(AM117=0,0,BA117))</f>
        <v/>
      </c>
      <c r="AR117" s="272"/>
      <c r="AS117" s="277" t="str">
        <f t="shared" ref="AS117" si="245">IF(AM117="","",IF(OR(BB117="ja",BC117="ja"),0,IF(AND($Y$14=0,SUMPRODUCT(($K$25:$AL$25=$AR$8)*(K117:AL117&lt;&gt;""))=0),"",IF(BA117&gt;=60%,AY117+AZ117,AY117))))</f>
        <v/>
      </c>
      <c r="AT117" s="278"/>
      <c r="AU117" s="357" t="str">
        <f>IF(B117="","",$AZ$28)</f>
        <v/>
      </c>
      <c r="AV117" s="354" t="str">
        <f>IF(B117="","",$AZ$29)</f>
        <v/>
      </c>
      <c r="AW117" s="387" t="str">
        <f>IF(AND(B117="",AX117&gt;0),"Bitte den Name der Schülerin/des Schülers in die »Kopierhilfe TN-Daten« eingeben!",IF(BB117="ja","Es fehlt die Angabe des Berufsfeldes!",IF(BC117="ja","Es fehlt die Art der BO!",IF(AND(BF118=1,BF119=0),"Bitte die maximale Anzahl an Geamtstunden bzw. Stunden pro Tag beachten!",IF(AND(BF118=0,BF119=1),"Bitte erfassen Sie alle Stunden mit dem entsprechenden Kennzeichen »a«, »e« oder »u«! (Es fehlen Kursstunden!)",IF(AND(BF118=1,BF119=1),"Bitte die maximale Anzahl an Stunden pro Tag beachten!",""))))))</f>
        <v/>
      </c>
      <c r="AX117" s="183">
        <f>SUMPRODUCT(($K$25:$AL$25=$AR$8)*(K117:AL117&lt;&gt;"")*(K120:AL120))</f>
        <v>0</v>
      </c>
      <c r="AY117" s="184">
        <f>SUMPRODUCT(($K$25:$AL$25=$AR$8)*(K117:AL117="a")*(K120:AL120))</f>
        <v>0</v>
      </c>
      <c r="AZ117" s="184">
        <f>SUMPRODUCT(($K$25:$AL$25=$AR$8)*(K117:AL117="e")*(K120:AL120))</f>
        <v>0</v>
      </c>
      <c r="BA117" s="185">
        <f t="shared" ref="BA117" si="246">IF(AX117=0,0,ROUND(AY117/AX117,4))</f>
        <v>0</v>
      </c>
      <c r="BB117" s="216" t="str">
        <f t="shared" ref="BB117" si="247">IF(SUMPRODUCT((K117:AL117="a")*(K118:AL118="")*($K$25:$AL$25&lt;&gt;0))&gt;0,"ja",
IF(SUMPRODUCT((K117:AL117="e")*(K118:AL118="")*($K$25:$AL$25&lt;&gt;0))&gt;0,"ja","nein"))</f>
        <v>nein</v>
      </c>
      <c r="BC117" s="216" t="str">
        <f t="shared" ref="BC117" si="248">IF(SUMPRODUCT((K117:AL117="a")*(K119:AL119="")*($K$25:$AL$25&lt;&gt;0))&gt;0,"ja",
IF(SUMPRODUCT((K117:AL117="e")*(K119:AL119="")*($K$25:$AL$25&lt;&gt;0))&gt;0,"ja","nein"))</f>
        <v>nein</v>
      </c>
      <c r="BF117" s="194"/>
      <c r="BG117" s="151">
        <f t="shared" ref="BG117:CH117" si="249">IF(OR(BG$26="",BG$26="Datum eintragen!"),0,SUMPRODUCT(($K117:$AL117&lt;&gt;"")*($K120:$AL120)*($K$26:$AL$32=BG$26)))</f>
        <v>0</v>
      </c>
      <c r="BH117" s="151">
        <f t="shared" si="249"/>
        <v>0</v>
      </c>
      <c r="BI117" s="151">
        <f t="shared" si="249"/>
        <v>0</v>
      </c>
      <c r="BJ117" s="151">
        <f t="shared" si="249"/>
        <v>0</v>
      </c>
      <c r="BK117" s="151">
        <f t="shared" si="249"/>
        <v>0</v>
      </c>
      <c r="BL117" s="151">
        <f t="shared" si="249"/>
        <v>0</v>
      </c>
      <c r="BM117" s="151">
        <f t="shared" si="249"/>
        <v>0</v>
      </c>
      <c r="BN117" s="151">
        <f t="shared" si="249"/>
        <v>0</v>
      </c>
      <c r="BO117" s="151">
        <f t="shared" si="249"/>
        <v>0</v>
      </c>
      <c r="BP117" s="151">
        <f t="shared" si="249"/>
        <v>0</v>
      </c>
      <c r="BQ117" s="151">
        <f t="shared" si="249"/>
        <v>0</v>
      </c>
      <c r="BR117" s="151">
        <f t="shared" si="249"/>
        <v>0</v>
      </c>
      <c r="BS117" s="151">
        <f t="shared" si="249"/>
        <v>0</v>
      </c>
      <c r="BT117" s="151">
        <f t="shared" si="249"/>
        <v>0</v>
      </c>
      <c r="BU117" s="151">
        <f t="shared" si="249"/>
        <v>0</v>
      </c>
      <c r="BV117" s="151">
        <f t="shared" si="249"/>
        <v>0</v>
      </c>
      <c r="BW117" s="151">
        <f t="shared" si="249"/>
        <v>0</v>
      </c>
      <c r="BX117" s="151">
        <f t="shared" si="249"/>
        <v>0</v>
      </c>
      <c r="BY117" s="151">
        <f t="shared" si="249"/>
        <v>0</v>
      </c>
      <c r="BZ117" s="151">
        <f t="shared" si="249"/>
        <v>0</v>
      </c>
      <c r="CA117" s="151">
        <f t="shared" si="249"/>
        <v>0</v>
      </c>
      <c r="CB117" s="151">
        <f t="shared" si="249"/>
        <v>0</v>
      </c>
      <c r="CC117" s="151">
        <f t="shared" si="249"/>
        <v>0</v>
      </c>
      <c r="CD117" s="151">
        <f t="shared" si="249"/>
        <v>0</v>
      </c>
      <c r="CE117" s="151">
        <f t="shared" si="249"/>
        <v>0</v>
      </c>
      <c r="CF117" s="151">
        <f t="shared" si="249"/>
        <v>0</v>
      </c>
      <c r="CG117" s="151">
        <f t="shared" si="249"/>
        <v>0</v>
      </c>
      <c r="CH117" s="151">
        <f t="shared" si="249"/>
        <v>0</v>
      </c>
      <c r="CJ117" s="204" t="str">
        <f>IF(CK117=FALSE,"",COUNTIFS($CK$33:CK117,"&lt;&gt;",$CK$33:CK117,"&lt;&gt;falsch"))</f>
        <v/>
      </c>
      <c r="CK117" s="205" t="b">
        <f t="shared" ref="CK117" si="250">IF(AS117="",FALSE,IF(AS117&gt;0,B117,FALSE))</f>
        <v>0</v>
      </c>
      <c r="CL117" s="205" t="str">
        <f>IF(AND($S$8="2.2.2 Berufsorientierung MINT",B117&lt;&gt;""),"TN MINT",IF(AND($S$8="2.2.1 Berufsorientierung Ausbildung",I117&lt;&gt;"",J117="",B117&lt;&gt;""),"TN mit Förderbedarf",IF(AND($S$8="2.2.1 Berufsorientierung Ausbildung",I117="",J117&lt;&gt;"",B117&lt;&gt;""),"TN ohne Förderbedarf","")))</f>
        <v/>
      </c>
    </row>
    <row r="118" spans="1:90" ht="18" customHeight="1" x14ac:dyDescent="0.2">
      <c r="A118" s="314"/>
      <c r="B118" s="319"/>
      <c r="C118" s="320"/>
      <c r="D118" s="320"/>
      <c r="E118" s="320"/>
      <c r="F118" s="320"/>
      <c r="G118" s="320"/>
      <c r="H118" s="321"/>
      <c r="I118" s="260"/>
      <c r="J118" s="257"/>
      <c r="K118" s="220"/>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7"/>
      <c r="AM118" s="264"/>
      <c r="AN118" s="265"/>
      <c r="AO118" s="269"/>
      <c r="AP118" s="265"/>
      <c r="AQ118" s="273"/>
      <c r="AR118" s="274"/>
      <c r="AS118" s="279"/>
      <c r="AT118" s="280"/>
      <c r="AU118" s="358"/>
      <c r="AV118" s="355"/>
      <c r="AW118" s="387"/>
      <c r="AX118" s="183"/>
      <c r="AY118" s="184"/>
      <c r="AZ118" s="184"/>
      <c r="BA118" s="185"/>
      <c r="BB118" s="213"/>
      <c r="BC118" s="213"/>
      <c r="BF118" s="196">
        <f t="shared" ref="BF118" si="251">IF($Y$14=0,0,IF(SUM(BG118:CH118)&gt;0,1,IF(AND(AX117&gt;0,$Y$14&lt;AX117),1,0)))</f>
        <v>0</v>
      </c>
      <c r="BG118" s="152" t="str">
        <f t="shared" ref="BG118:BV118" si="252">IF(BG117=0,"",IF(BG117&gt;$S$14,1,0))</f>
        <v/>
      </c>
      <c r="BH118" s="152" t="str">
        <f t="shared" si="252"/>
        <v/>
      </c>
      <c r="BI118" s="152" t="str">
        <f t="shared" si="252"/>
        <v/>
      </c>
      <c r="BJ118" s="152" t="str">
        <f t="shared" si="252"/>
        <v/>
      </c>
      <c r="BK118" s="152" t="str">
        <f t="shared" si="252"/>
        <v/>
      </c>
      <c r="BL118" s="152" t="str">
        <f t="shared" si="252"/>
        <v/>
      </c>
      <c r="BM118" s="152" t="str">
        <f t="shared" si="252"/>
        <v/>
      </c>
      <c r="BN118" s="152" t="str">
        <f t="shared" si="252"/>
        <v/>
      </c>
      <c r="BO118" s="152" t="str">
        <f t="shared" si="252"/>
        <v/>
      </c>
      <c r="BP118" s="152" t="str">
        <f t="shared" si="252"/>
        <v/>
      </c>
      <c r="BQ118" s="152" t="str">
        <f t="shared" si="252"/>
        <v/>
      </c>
      <c r="BR118" s="152" t="str">
        <f t="shared" si="252"/>
        <v/>
      </c>
      <c r="BS118" s="152" t="str">
        <f t="shared" si="252"/>
        <v/>
      </c>
      <c r="BT118" s="152" t="str">
        <f t="shared" si="252"/>
        <v/>
      </c>
      <c r="BU118" s="152" t="str">
        <f t="shared" si="252"/>
        <v/>
      </c>
      <c r="BV118" s="152" t="str">
        <f t="shared" si="252"/>
        <v/>
      </c>
      <c r="BW118" s="152" t="str">
        <f t="shared" ref="BW118:CH118" si="253">IF(BW117=0,"",IF(BW117&gt;$S$14,1,0))</f>
        <v/>
      </c>
      <c r="BX118" s="152" t="str">
        <f t="shared" si="253"/>
        <v/>
      </c>
      <c r="BY118" s="152" t="str">
        <f t="shared" si="253"/>
        <v/>
      </c>
      <c r="BZ118" s="152" t="str">
        <f t="shared" si="253"/>
        <v/>
      </c>
      <c r="CA118" s="152" t="str">
        <f t="shared" si="253"/>
        <v/>
      </c>
      <c r="CB118" s="152" t="str">
        <f t="shared" si="253"/>
        <v/>
      </c>
      <c r="CC118" s="152" t="str">
        <f t="shared" si="253"/>
        <v/>
      </c>
      <c r="CD118" s="152" t="str">
        <f t="shared" si="253"/>
        <v/>
      </c>
      <c r="CE118" s="152" t="str">
        <f t="shared" si="253"/>
        <v/>
      </c>
      <c r="CF118" s="152" t="str">
        <f t="shared" si="253"/>
        <v/>
      </c>
      <c r="CG118" s="152" t="str">
        <f t="shared" si="253"/>
        <v/>
      </c>
      <c r="CH118" s="152" t="str">
        <f t="shared" si="253"/>
        <v/>
      </c>
      <c r="CJ118" s="204" t="str">
        <f>IF(CK118=FALSE,"",COUNTIFS($CK$33:CK118,"&lt;&gt;",$CK$33:CK118,"&lt;&gt;falsch"))</f>
        <v/>
      </c>
      <c r="CK118" s="205"/>
      <c r="CL118" s="205"/>
    </row>
    <row r="119" spans="1:90" ht="18" customHeight="1" x14ac:dyDescent="0.2">
      <c r="A119" s="314"/>
      <c r="B119" s="319"/>
      <c r="C119" s="320"/>
      <c r="D119" s="320"/>
      <c r="E119" s="320"/>
      <c r="F119" s="320"/>
      <c r="G119" s="320"/>
      <c r="H119" s="321"/>
      <c r="I119" s="260"/>
      <c r="J119" s="257"/>
      <c r="K119" s="220"/>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7"/>
      <c r="AM119" s="264"/>
      <c r="AN119" s="265"/>
      <c r="AO119" s="269"/>
      <c r="AP119" s="265"/>
      <c r="AQ119" s="273"/>
      <c r="AR119" s="274"/>
      <c r="AS119" s="279"/>
      <c r="AT119" s="280"/>
      <c r="AU119" s="358"/>
      <c r="AV119" s="355"/>
      <c r="AW119" s="387"/>
      <c r="AX119" s="183"/>
      <c r="AY119" s="184"/>
      <c r="AZ119" s="184"/>
      <c r="BA119" s="185"/>
      <c r="BB119" s="213"/>
      <c r="BC119" s="213"/>
      <c r="BF119" s="198">
        <f>IF($Y$14=0,0,IF(SUM(BG119:CH119)&gt;0,1,IF(AND(AX117&gt;0,$Y$14&gt;AX117),1,0)))</f>
        <v>0</v>
      </c>
      <c r="BG119" s="153" t="str">
        <f t="shared" ref="BG119:CH119" si="254">IF(BG117=0,"",IF(BG117&lt;$S$14,1,0))</f>
        <v/>
      </c>
      <c r="BH119" s="153" t="str">
        <f t="shared" si="254"/>
        <v/>
      </c>
      <c r="BI119" s="153" t="str">
        <f t="shared" si="254"/>
        <v/>
      </c>
      <c r="BJ119" s="153" t="str">
        <f t="shared" si="254"/>
        <v/>
      </c>
      <c r="BK119" s="153" t="str">
        <f t="shared" si="254"/>
        <v/>
      </c>
      <c r="BL119" s="153" t="str">
        <f t="shared" si="254"/>
        <v/>
      </c>
      <c r="BM119" s="153" t="str">
        <f t="shared" si="254"/>
        <v/>
      </c>
      <c r="BN119" s="153" t="str">
        <f t="shared" si="254"/>
        <v/>
      </c>
      <c r="BO119" s="153" t="str">
        <f t="shared" si="254"/>
        <v/>
      </c>
      <c r="BP119" s="153" t="str">
        <f t="shared" si="254"/>
        <v/>
      </c>
      <c r="BQ119" s="153" t="str">
        <f t="shared" si="254"/>
        <v/>
      </c>
      <c r="BR119" s="153" t="str">
        <f t="shared" si="254"/>
        <v/>
      </c>
      <c r="BS119" s="153" t="str">
        <f t="shared" si="254"/>
        <v/>
      </c>
      <c r="BT119" s="153" t="str">
        <f t="shared" si="254"/>
        <v/>
      </c>
      <c r="BU119" s="153" t="str">
        <f t="shared" si="254"/>
        <v/>
      </c>
      <c r="BV119" s="153" t="str">
        <f t="shared" si="254"/>
        <v/>
      </c>
      <c r="BW119" s="153" t="str">
        <f t="shared" si="254"/>
        <v/>
      </c>
      <c r="BX119" s="153" t="str">
        <f t="shared" si="254"/>
        <v/>
      </c>
      <c r="BY119" s="153" t="str">
        <f t="shared" si="254"/>
        <v/>
      </c>
      <c r="BZ119" s="153" t="str">
        <f t="shared" si="254"/>
        <v/>
      </c>
      <c r="CA119" s="153" t="str">
        <f t="shared" si="254"/>
        <v/>
      </c>
      <c r="CB119" s="153" t="str">
        <f t="shared" si="254"/>
        <v/>
      </c>
      <c r="CC119" s="153" t="str">
        <f t="shared" si="254"/>
        <v/>
      </c>
      <c r="CD119" s="153" t="str">
        <f t="shared" si="254"/>
        <v/>
      </c>
      <c r="CE119" s="153" t="str">
        <f t="shared" si="254"/>
        <v/>
      </c>
      <c r="CF119" s="153" t="str">
        <f t="shared" si="254"/>
        <v/>
      </c>
      <c r="CG119" s="153" t="str">
        <f t="shared" si="254"/>
        <v/>
      </c>
      <c r="CH119" s="153" t="str">
        <f t="shared" si="254"/>
        <v/>
      </c>
      <c r="CJ119" s="204"/>
      <c r="CK119" s="205"/>
      <c r="CL119" s="205"/>
    </row>
    <row r="120" spans="1:90" ht="18" customHeight="1" x14ac:dyDescent="0.2">
      <c r="A120" s="315"/>
      <c r="B120" s="322"/>
      <c r="C120" s="323"/>
      <c r="D120" s="323"/>
      <c r="E120" s="323"/>
      <c r="F120" s="323"/>
      <c r="G120" s="323"/>
      <c r="H120" s="324"/>
      <c r="I120" s="261"/>
      <c r="J120" s="258"/>
      <c r="K120" s="221"/>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8"/>
      <c r="AM120" s="266"/>
      <c r="AN120" s="267"/>
      <c r="AO120" s="270"/>
      <c r="AP120" s="267"/>
      <c r="AQ120" s="275"/>
      <c r="AR120" s="276"/>
      <c r="AS120" s="281"/>
      <c r="AT120" s="282"/>
      <c r="AU120" s="359"/>
      <c r="AV120" s="356"/>
      <c r="AW120" s="387"/>
      <c r="AX120" s="183"/>
      <c r="AY120" s="184"/>
      <c r="AZ120" s="184"/>
      <c r="BA120" s="185"/>
      <c r="BB120" s="213"/>
      <c r="BC120" s="213"/>
      <c r="CJ120" s="204" t="str">
        <f>IF(CK120=FALSE,"",COUNTIFS($CK$33:CK120,"&lt;&gt;",$CK$33:CK120,"&lt;&gt;falsch"))</f>
        <v/>
      </c>
      <c r="CK120" s="205"/>
      <c r="CL120" s="205"/>
    </row>
    <row r="121" spans="1:90" ht="18" customHeight="1" x14ac:dyDescent="0.2">
      <c r="A121" s="313">
        <v>23</v>
      </c>
      <c r="B121" s="316" t="str">
        <f>'Kopierhilfe TN-Daten'!D24</f>
        <v/>
      </c>
      <c r="C121" s="317"/>
      <c r="D121" s="317"/>
      <c r="E121" s="317"/>
      <c r="F121" s="317"/>
      <c r="G121" s="317"/>
      <c r="H121" s="318"/>
      <c r="I121" s="259"/>
      <c r="J121" s="256"/>
      <c r="K121" s="21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40"/>
      <c r="AM121" s="262" t="str">
        <f t="shared" ref="AM121" si="255">IF(OR($Y$14=0,SUM($K$25:$AL$25)=0),"",AX121)</f>
        <v/>
      </c>
      <c r="AN121" s="263"/>
      <c r="AO121" s="268" t="str">
        <f t="shared" ref="AO121" si="256">IF(OR($Y$14=0,SUM($K$25:$AL$25)=0),"",AY121)</f>
        <v/>
      </c>
      <c r="AP121" s="263"/>
      <c r="AQ121" s="271" t="str">
        <f>IF(AM121="","",IF(AM121=0,0,BA121))</f>
        <v/>
      </c>
      <c r="AR121" s="272"/>
      <c r="AS121" s="277" t="str">
        <f t="shared" ref="AS121" si="257">IF(AM121="","",IF(OR(BB121="ja",BC121="ja"),0,IF(AND($Y$14=0,SUMPRODUCT(($K$25:$AL$25=$AR$8)*(K121:AL121&lt;&gt;""))=0),"",IF(BA121&gt;=60%,AY121+AZ121,AY121))))</f>
        <v/>
      </c>
      <c r="AT121" s="278"/>
      <c r="AU121" s="357" t="str">
        <f>IF(B121="","",$AZ$28)</f>
        <v/>
      </c>
      <c r="AV121" s="354" t="str">
        <f>IF(B121="","",$AZ$29)</f>
        <v/>
      </c>
      <c r="AW121" s="387" t="str">
        <f>IF(AND(B121="",AX121&gt;0),"Bitte den Name der Schülerin/des Schülers in die »Kopierhilfe TN-Daten« eingeben!",IF(BB121="ja","Es fehlt die Angabe des Berufsfeldes!",IF(BC121="ja","Es fehlt die Art der BO!",IF(AND(BF122=1,BF123=0),"Bitte die maximale Anzahl an Geamtstunden bzw. Stunden pro Tag beachten!",IF(AND(BF122=0,BF123=1),"Bitte erfassen Sie alle Stunden mit dem entsprechenden Kennzeichen »a«, »e« oder »u«! (Es fehlen Kursstunden!)",IF(AND(BF122=1,BF123=1),"Bitte die maximale Anzahl an Stunden pro Tag beachten!",""))))))</f>
        <v/>
      </c>
      <c r="AX121" s="183">
        <f t="shared" ref="AX121" si="258">SUMPRODUCT(($K$25:$AL$25=$AR$8)*(K121:AL121&lt;&gt;"")*(K124:AL124))</f>
        <v>0</v>
      </c>
      <c r="AY121" s="184">
        <f t="shared" ref="AY121" si="259">SUMPRODUCT(($K$25:$AL$25=$AR$8)*(K121:AL121="a")*(K124:AL124))</f>
        <v>0</v>
      </c>
      <c r="AZ121" s="184">
        <f t="shared" ref="AZ121" si="260">SUMPRODUCT(($K$25:$AL$25=$AR$8)*(K121:AL121="e")*(K124:AL124))</f>
        <v>0</v>
      </c>
      <c r="BA121" s="185">
        <f t="shared" ref="BA121" si="261">IF(AX121=0,0,ROUND(AY121/AX121,4))</f>
        <v>0</v>
      </c>
      <c r="BB121" s="216" t="str">
        <f t="shared" ref="BB121" si="262">IF(SUMPRODUCT((K121:AL121="a")*(K122:AL122="")*($K$25:$AL$25&lt;&gt;0))&gt;0,"ja",
IF(SUMPRODUCT((K121:AL121="e")*(K122:AL122="")*($K$25:$AL$25&lt;&gt;0))&gt;0,"ja","nein"))</f>
        <v>nein</v>
      </c>
      <c r="BC121" s="216" t="str">
        <f t="shared" ref="BC121" si="263">IF(SUMPRODUCT((K121:AL121="a")*(K123:AL123="")*($K$25:$AL$25&lt;&gt;0))&gt;0,"ja",
IF(SUMPRODUCT((K121:AL121="e")*(K123:AL123="")*($K$25:$AL$25&lt;&gt;0))&gt;0,"ja","nein"))</f>
        <v>nein</v>
      </c>
      <c r="BF121" s="194"/>
      <c r="BG121" s="151">
        <f t="shared" ref="BG121:CH121" si="264">IF(OR(BG$26="",BG$26="Datum eintragen!"),0,SUMPRODUCT(($K121:$AL121&lt;&gt;"")*($K124:$AL124)*($K$26:$AL$32=BG$26)))</f>
        <v>0</v>
      </c>
      <c r="BH121" s="151">
        <f t="shared" si="264"/>
        <v>0</v>
      </c>
      <c r="BI121" s="151">
        <f t="shared" si="264"/>
        <v>0</v>
      </c>
      <c r="BJ121" s="151">
        <f t="shared" si="264"/>
        <v>0</v>
      </c>
      <c r="BK121" s="151">
        <f t="shared" si="264"/>
        <v>0</v>
      </c>
      <c r="BL121" s="151">
        <f t="shared" si="264"/>
        <v>0</v>
      </c>
      <c r="BM121" s="151">
        <f t="shared" si="264"/>
        <v>0</v>
      </c>
      <c r="BN121" s="151">
        <f t="shared" si="264"/>
        <v>0</v>
      </c>
      <c r="BO121" s="151">
        <f t="shared" si="264"/>
        <v>0</v>
      </c>
      <c r="BP121" s="151">
        <f t="shared" si="264"/>
        <v>0</v>
      </c>
      <c r="BQ121" s="151">
        <f t="shared" si="264"/>
        <v>0</v>
      </c>
      <c r="BR121" s="151">
        <f t="shared" si="264"/>
        <v>0</v>
      </c>
      <c r="BS121" s="151">
        <f t="shared" si="264"/>
        <v>0</v>
      </c>
      <c r="BT121" s="151">
        <f t="shared" si="264"/>
        <v>0</v>
      </c>
      <c r="BU121" s="151">
        <f t="shared" si="264"/>
        <v>0</v>
      </c>
      <c r="BV121" s="151">
        <f t="shared" si="264"/>
        <v>0</v>
      </c>
      <c r="BW121" s="151">
        <f t="shared" si="264"/>
        <v>0</v>
      </c>
      <c r="BX121" s="151">
        <f t="shared" si="264"/>
        <v>0</v>
      </c>
      <c r="BY121" s="151">
        <f t="shared" si="264"/>
        <v>0</v>
      </c>
      <c r="BZ121" s="151">
        <f t="shared" si="264"/>
        <v>0</v>
      </c>
      <c r="CA121" s="151">
        <f t="shared" si="264"/>
        <v>0</v>
      </c>
      <c r="CB121" s="151">
        <f t="shared" si="264"/>
        <v>0</v>
      </c>
      <c r="CC121" s="151">
        <f t="shared" si="264"/>
        <v>0</v>
      </c>
      <c r="CD121" s="151">
        <f t="shared" si="264"/>
        <v>0</v>
      </c>
      <c r="CE121" s="151">
        <f t="shared" si="264"/>
        <v>0</v>
      </c>
      <c r="CF121" s="151">
        <f t="shared" si="264"/>
        <v>0</v>
      </c>
      <c r="CG121" s="151">
        <f t="shared" si="264"/>
        <v>0</v>
      </c>
      <c r="CH121" s="151">
        <f t="shared" si="264"/>
        <v>0</v>
      </c>
      <c r="CJ121" s="204" t="str">
        <f>IF(CK121=FALSE,"",COUNTIFS($CK$33:CK121,"&lt;&gt;",$CK$33:CK121,"&lt;&gt;falsch"))</f>
        <v/>
      </c>
      <c r="CK121" s="205" t="b">
        <f t="shared" ref="CK121" si="265">IF(AS121="",FALSE,IF(AS121&gt;0,B121,FALSE))</f>
        <v>0</v>
      </c>
      <c r="CL121" s="205" t="str">
        <f>IF(AND($S$8="2.2.2 Berufsorientierung MINT",B121&lt;&gt;""),"TN MINT",IF(AND($S$8="2.2.1 Berufsorientierung Ausbildung",I121&lt;&gt;"",J121="",B121&lt;&gt;""),"TN mit Förderbedarf",IF(AND($S$8="2.2.1 Berufsorientierung Ausbildung",I121="",J121&lt;&gt;"",B121&lt;&gt;""),"TN ohne Förderbedarf","")))</f>
        <v/>
      </c>
    </row>
    <row r="122" spans="1:90" ht="18" customHeight="1" x14ac:dyDescent="0.2">
      <c r="A122" s="314"/>
      <c r="B122" s="319"/>
      <c r="C122" s="320"/>
      <c r="D122" s="320"/>
      <c r="E122" s="320"/>
      <c r="F122" s="320"/>
      <c r="G122" s="320"/>
      <c r="H122" s="321"/>
      <c r="I122" s="260"/>
      <c r="J122" s="257"/>
      <c r="K122" s="220"/>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7"/>
      <c r="AM122" s="264"/>
      <c r="AN122" s="265"/>
      <c r="AO122" s="269"/>
      <c r="AP122" s="265"/>
      <c r="AQ122" s="273"/>
      <c r="AR122" s="274"/>
      <c r="AS122" s="279"/>
      <c r="AT122" s="280"/>
      <c r="AU122" s="358"/>
      <c r="AV122" s="355"/>
      <c r="AW122" s="387"/>
      <c r="AX122" s="183"/>
      <c r="AY122" s="184"/>
      <c r="AZ122" s="184"/>
      <c r="BA122" s="185"/>
      <c r="BB122" s="213"/>
      <c r="BC122" s="213"/>
      <c r="BF122" s="196">
        <f t="shared" ref="BF122" si="266">IF($Y$14=0,0,IF(SUM(BG122:CH122)&gt;0,1,IF(AND(AX121&gt;0,$Y$14&lt;AX121),1,0)))</f>
        <v>0</v>
      </c>
      <c r="BG122" s="152" t="str">
        <f t="shared" ref="BG122:BV122" si="267">IF(BG121=0,"",IF(BG121&gt;$S$14,1,0))</f>
        <v/>
      </c>
      <c r="BH122" s="152" t="str">
        <f t="shared" si="267"/>
        <v/>
      </c>
      <c r="BI122" s="152" t="str">
        <f t="shared" si="267"/>
        <v/>
      </c>
      <c r="BJ122" s="152" t="str">
        <f t="shared" si="267"/>
        <v/>
      </c>
      <c r="BK122" s="152" t="str">
        <f t="shared" si="267"/>
        <v/>
      </c>
      <c r="BL122" s="152" t="str">
        <f t="shared" si="267"/>
        <v/>
      </c>
      <c r="BM122" s="152" t="str">
        <f t="shared" si="267"/>
        <v/>
      </c>
      <c r="BN122" s="152" t="str">
        <f t="shared" si="267"/>
        <v/>
      </c>
      <c r="BO122" s="152" t="str">
        <f t="shared" si="267"/>
        <v/>
      </c>
      <c r="BP122" s="152" t="str">
        <f t="shared" si="267"/>
        <v/>
      </c>
      <c r="BQ122" s="152" t="str">
        <f t="shared" si="267"/>
        <v/>
      </c>
      <c r="BR122" s="152" t="str">
        <f t="shared" si="267"/>
        <v/>
      </c>
      <c r="BS122" s="152" t="str">
        <f t="shared" si="267"/>
        <v/>
      </c>
      <c r="BT122" s="152" t="str">
        <f t="shared" si="267"/>
        <v/>
      </c>
      <c r="BU122" s="152" t="str">
        <f t="shared" si="267"/>
        <v/>
      </c>
      <c r="BV122" s="152" t="str">
        <f t="shared" si="267"/>
        <v/>
      </c>
      <c r="BW122" s="152" t="str">
        <f t="shared" ref="BW122:CH122" si="268">IF(BW121=0,"",IF(BW121&gt;$S$14,1,0))</f>
        <v/>
      </c>
      <c r="BX122" s="152" t="str">
        <f t="shared" si="268"/>
        <v/>
      </c>
      <c r="BY122" s="152" t="str">
        <f t="shared" si="268"/>
        <v/>
      </c>
      <c r="BZ122" s="152" t="str">
        <f t="shared" si="268"/>
        <v/>
      </c>
      <c r="CA122" s="152" t="str">
        <f t="shared" si="268"/>
        <v/>
      </c>
      <c r="CB122" s="152" t="str">
        <f t="shared" si="268"/>
        <v/>
      </c>
      <c r="CC122" s="152" t="str">
        <f t="shared" si="268"/>
        <v/>
      </c>
      <c r="CD122" s="152" t="str">
        <f t="shared" si="268"/>
        <v/>
      </c>
      <c r="CE122" s="152" t="str">
        <f t="shared" si="268"/>
        <v/>
      </c>
      <c r="CF122" s="152" t="str">
        <f t="shared" si="268"/>
        <v/>
      </c>
      <c r="CG122" s="152" t="str">
        <f t="shared" si="268"/>
        <v/>
      </c>
      <c r="CH122" s="152" t="str">
        <f t="shared" si="268"/>
        <v/>
      </c>
      <c r="CJ122" s="204" t="str">
        <f>IF(CK122=FALSE,"",COUNTIFS($CK$33:CK122,"&lt;&gt;",$CK$33:CK122,"&lt;&gt;falsch"))</f>
        <v/>
      </c>
      <c r="CK122" s="205"/>
      <c r="CL122" s="205"/>
    </row>
    <row r="123" spans="1:90" ht="18" customHeight="1" x14ac:dyDescent="0.2">
      <c r="A123" s="314"/>
      <c r="B123" s="319"/>
      <c r="C123" s="320"/>
      <c r="D123" s="320"/>
      <c r="E123" s="320"/>
      <c r="F123" s="320"/>
      <c r="G123" s="320"/>
      <c r="H123" s="321"/>
      <c r="I123" s="260"/>
      <c r="J123" s="257"/>
      <c r="K123" s="220"/>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7"/>
      <c r="AM123" s="264"/>
      <c r="AN123" s="265"/>
      <c r="AO123" s="269"/>
      <c r="AP123" s="265"/>
      <c r="AQ123" s="273"/>
      <c r="AR123" s="274"/>
      <c r="AS123" s="279"/>
      <c r="AT123" s="280"/>
      <c r="AU123" s="358"/>
      <c r="AV123" s="355"/>
      <c r="AW123" s="387"/>
      <c r="AX123" s="183"/>
      <c r="AY123" s="184"/>
      <c r="AZ123" s="184"/>
      <c r="BA123" s="185"/>
      <c r="BB123" s="213"/>
      <c r="BC123" s="213"/>
      <c r="BF123" s="198">
        <f>IF($Y$14=0,0,IF(SUM(BG123:CH123)&gt;0,1,IF(AND(AX121&gt;0,$Y$14&gt;AX121),1,0)))</f>
        <v>0</v>
      </c>
      <c r="BG123" s="153" t="str">
        <f t="shared" ref="BG123:CH123" si="269">IF(BG121=0,"",IF(BG121&lt;$S$14,1,0))</f>
        <v/>
      </c>
      <c r="BH123" s="153" t="str">
        <f t="shared" si="269"/>
        <v/>
      </c>
      <c r="BI123" s="153" t="str">
        <f t="shared" si="269"/>
        <v/>
      </c>
      <c r="BJ123" s="153" t="str">
        <f t="shared" si="269"/>
        <v/>
      </c>
      <c r="BK123" s="153" t="str">
        <f t="shared" si="269"/>
        <v/>
      </c>
      <c r="BL123" s="153" t="str">
        <f t="shared" si="269"/>
        <v/>
      </c>
      <c r="BM123" s="153" t="str">
        <f t="shared" si="269"/>
        <v/>
      </c>
      <c r="BN123" s="153" t="str">
        <f t="shared" si="269"/>
        <v/>
      </c>
      <c r="BO123" s="153" t="str">
        <f t="shared" si="269"/>
        <v/>
      </c>
      <c r="BP123" s="153" t="str">
        <f t="shared" si="269"/>
        <v/>
      </c>
      <c r="BQ123" s="153" t="str">
        <f t="shared" si="269"/>
        <v/>
      </c>
      <c r="BR123" s="153" t="str">
        <f t="shared" si="269"/>
        <v/>
      </c>
      <c r="BS123" s="153" t="str">
        <f t="shared" si="269"/>
        <v/>
      </c>
      <c r="BT123" s="153" t="str">
        <f t="shared" si="269"/>
        <v/>
      </c>
      <c r="BU123" s="153" t="str">
        <f t="shared" si="269"/>
        <v/>
      </c>
      <c r="BV123" s="153" t="str">
        <f t="shared" si="269"/>
        <v/>
      </c>
      <c r="BW123" s="153" t="str">
        <f t="shared" si="269"/>
        <v/>
      </c>
      <c r="BX123" s="153" t="str">
        <f t="shared" si="269"/>
        <v/>
      </c>
      <c r="BY123" s="153" t="str">
        <f t="shared" si="269"/>
        <v/>
      </c>
      <c r="BZ123" s="153" t="str">
        <f t="shared" si="269"/>
        <v/>
      </c>
      <c r="CA123" s="153" t="str">
        <f t="shared" si="269"/>
        <v/>
      </c>
      <c r="CB123" s="153" t="str">
        <f t="shared" si="269"/>
        <v/>
      </c>
      <c r="CC123" s="153" t="str">
        <f t="shared" si="269"/>
        <v/>
      </c>
      <c r="CD123" s="153" t="str">
        <f t="shared" si="269"/>
        <v/>
      </c>
      <c r="CE123" s="153" t="str">
        <f t="shared" si="269"/>
        <v/>
      </c>
      <c r="CF123" s="153" t="str">
        <f t="shared" si="269"/>
        <v/>
      </c>
      <c r="CG123" s="153" t="str">
        <f t="shared" si="269"/>
        <v/>
      </c>
      <c r="CH123" s="153" t="str">
        <f t="shared" si="269"/>
        <v/>
      </c>
      <c r="CJ123" s="204"/>
      <c r="CK123" s="205"/>
      <c r="CL123" s="205"/>
    </row>
    <row r="124" spans="1:90" ht="18" customHeight="1" x14ac:dyDescent="0.2">
      <c r="A124" s="315"/>
      <c r="B124" s="322"/>
      <c r="C124" s="323"/>
      <c r="D124" s="323"/>
      <c r="E124" s="323"/>
      <c r="F124" s="323"/>
      <c r="G124" s="323"/>
      <c r="H124" s="324"/>
      <c r="I124" s="261"/>
      <c r="J124" s="258"/>
      <c r="K124" s="221"/>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8"/>
      <c r="AM124" s="266"/>
      <c r="AN124" s="267"/>
      <c r="AO124" s="270"/>
      <c r="AP124" s="267"/>
      <c r="AQ124" s="275"/>
      <c r="AR124" s="276"/>
      <c r="AS124" s="281"/>
      <c r="AT124" s="282"/>
      <c r="AU124" s="359"/>
      <c r="AV124" s="356"/>
      <c r="AW124" s="387"/>
      <c r="AX124" s="183"/>
      <c r="AY124" s="184"/>
      <c r="AZ124" s="184"/>
      <c r="BA124" s="185"/>
      <c r="BB124" s="213"/>
      <c r="BC124" s="213"/>
      <c r="CJ124" s="204" t="str">
        <f>IF(CK124=FALSE,"",COUNTIFS($CK$33:CK124,"&lt;&gt;",$CK$33:CK124,"&lt;&gt;falsch"))</f>
        <v/>
      </c>
      <c r="CK124" s="205"/>
      <c r="CL124" s="205"/>
    </row>
    <row r="125" spans="1:90" ht="18" customHeight="1" x14ac:dyDescent="0.2">
      <c r="A125" s="313">
        <v>24</v>
      </c>
      <c r="B125" s="316" t="str">
        <f>'Kopierhilfe TN-Daten'!D25</f>
        <v/>
      </c>
      <c r="C125" s="317"/>
      <c r="D125" s="317"/>
      <c r="E125" s="317"/>
      <c r="F125" s="317"/>
      <c r="G125" s="317"/>
      <c r="H125" s="318"/>
      <c r="I125" s="259"/>
      <c r="J125" s="256"/>
      <c r="K125" s="21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40"/>
      <c r="AM125" s="262" t="str">
        <f t="shared" ref="AM125" si="270">IF(OR($Y$14=0,SUM($K$25:$AL$25)=0),"",AX125)</f>
        <v/>
      </c>
      <c r="AN125" s="263"/>
      <c r="AO125" s="268" t="str">
        <f t="shared" ref="AO125" si="271">IF(OR($Y$14=0,SUM($K$25:$AL$25)=0),"",AY125)</f>
        <v/>
      </c>
      <c r="AP125" s="263"/>
      <c r="AQ125" s="271" t="str">
        <f>IF(AM125="","",IF(AM125=0,0,BA125))</f>
        <v/>
      </c>
      <c r="AR125" s="272"/>
      <c r="AS125" s="277" t="str">
        <f t="shared" ref="AS125" si="272">IF(AM125="","",IF(OR(BB125="ja",BC125="ja"),0,IF(AND($Y$14=0,SUMPRODUCT(($K$25:$AL$25=$AR$8)*(K125:AL125&lt;&gt;""))=0),"",IF(BA125&gt;=60%,AY125+AZ125,AY125))))</f>
        <v/>
      </c>
      <c r="AT125" s="278"/>
      <c r="AU125" s="357" t="str">
        <f>IF(B125="","",$AZ$28)</f>
        <v/>
      </c>
      <c r="AV125" s="354" t="str">
        <f>IF(B125="","",$AZ$29)</f>
        <v/>
      </c>
      <c r="AW125" s="387" t="str">
        <f>IF(AND(B125="",AX125&gt;0),"Bitte den Name der Schülerin/des Schülers in die »Kopierhilfe TN-Daten« eingeben!",IF(BB125="ja","Es fehlt die Angabe des Berufsfeldes!",IF(BC125="ja","Es fehlt die Art der BO!",IF(AND(BF126=1,BF127=0),"Bitte die maximale Anzahl an Geamtstunden bzw. Stunden pro Tag beachten!",IF(AND(BF126=0,BF127=1),"Bitte erfassen Sie alle Stunden mit dem entsprechenden Kennzeichen »a«, »e« oder »u«! (Es fehlen Kursstunden!)",IF(AND(BF126=1,BF127=1),"Bitte die maximale Anzahl an Stunden pro Tag beachten!",""))))))</f>
        <v/>
      </c>
      <c r="AX125" s="183">
        <f t="shared" ref="AX125" si="273">SUMPRODUCT(($K$25:$AL$25=$AR$8)*(K125:AL125&lt;&gt;"")*(K128:AL128))</f>
        <v>0</v>
      </c>
      <c r="AY125" s="184">
        <f t="shared" ref="AY125" si="274">SUMPRODUCT(($K$25:$AL$25=$AR$8)*(K125:AL125="a")*(K128:AL128))</f>
        <v>0</v>
      </c>
      <c r="AZ125" s="184">
        <f t="shared" ref="AZ125" si="275">SUMPRODUCT(($K$25:$AL$25=$AR$8)*(K125:AL125="e")*(K128:AL128))</f>
        <v>0</v>
      </c>
      <c r="BA125" s="185">
        <f t="shared" ref="BA125" si="276">IF(AX125=0,0,ROUND(AY125/AX125,4))</f>
        <v>0</v>
      </c>
      <c r="BB125" s="216" t="str">
        <f t="shared" ref="BB125" si="277">IF(SUMPRODUCT((K125:AL125="a")*(K126:AL126="")*($K$25:$AL$25&lt;&gt;0))&gt;0,"ja",
IF(SUMPRODUCT((K125:AL125="e")*(K126:AL126="")*($K$25:$AL$25&lt;&gt;0))&gt;0,"ja","nein"))</f>
        <v>nein</v>
      </c>
      <c r="BC125" s="216" t="str">
        <f t="shared" ref="BC125" si="278">IF(SUMPRODUCT((K125:AL125="a")*(K127:AL127="")*($K$25:$AL$25&lt;&gt;0))&gt;0,"ja",
IF(SUMPRODUCT((K125:AL125="e")*(K127:AL127="")*($K$25:$AL$25&lt;&gt;0))&gt;0,"ja","nein"))</f>
        <v>nein</v>
      </c>
      <c r="BF125" s="194"/>
      <c r="BG125" s="151">
        <f t="shared" ref="BG125:CH125" si="279">IF(OR(BG$26="",BG$26="Datum eintragen!"),0,SUMPRODUCT(($K125:$AL125&lt;&gt;"")*($K128:$AL128)*($K$26:$AL$32=BG$26)))</f>
        <v>0</v>
      </c>
      <c r="BH125" s="151">
        <f t="shared" si="279"/>
        <v>0</v>
      </c>
      <c r="BI125" s="151">
        <f t="shared" si="279"/>
        <v>0</v>
      </c>
      <c r="BJ125" s="151">
        <f t="shared" si="279"/>
        <v>0</v>
      </c>
      <c r="BK125" s="151">
        <f t="shared" si="279"/>
        <v>0</v>
      </c>
      <c r="BL125" s="151">
        <f t="shared" si="279"/>
        <v>0</v>
      </c>
      <c r="BM125" s="151">
        <f t="shared" si="279"/>
        <v>0</v>
      </c>
      <c r="BN125" s="151">
        <f t="shared" si="279"/>
        <v>0</v>
      </c>
      <c r="BO125" s="151">
        <f t="shared" si="279"/>
        <v>0</v>
      </c>
      <c r="BP125" s="151">
        <f t="shared" si="279"/>
        <v>0</v>
      </c>
      <c r="BQ125" s="151">
        <f t="shared" si="279"/>
        <v>0</v>
      </c>
      <c r="BR125" s="151">
        <f t="shared" si="279"/>
        <v>0</v>
      </c>
      <c r="BS125" s="151">
        <f t="shared" si="279"/>
        <v>0</v>
      </c>
      <c r="BT125" s="151">
        <f t="shared" si="279"/>
        <v>0</v>
      </c>
      <c r="BU125" s="151">
        <f t="shared" si="279"/>
        <v>0</v>
      </c>
      <c r="BV125" s="151">
        <f t="shared" si="279"/>
        <v>0</v>
      </c>
      <c r="BW125" s="151">
        <f t="shared" si="279"/>
        <v>0</v>
      </c>
      <c r="BX125" s="151">
        <f t="shared" si="279"/>
        <v>0</v>
      </c>
      <c r="BY125" s="151">
        <f t="shared" si="279"/>
        <v>0</v>
      </c>
      <c r="BZ125" s="151">
        <f t="shared" si="279"/>
        <v>0</v>
      </c>
      <c r="CA125" s="151">
        <f t="shared" si="279"/>
        <v>0</v>
      </c>
      <c r="CB125" s="151">
        <f t="shared" si="279"/>
        <v>0</v>
      </c>
      <c r="CC125" s="151">
        <f t="shared" si="279"/>
        <v>0</v>
      </c>
      <c r="CD125" s="151">
        <f t="shared" si="279"/>
        <v>0</v>
      </c>
      <c r="CE125" s="151">
        <f t="shared" si="279"/>
        <v>0</v>
      </c>
      <c r="CF125" s="151">
        <f t="shared" si="279"/>
        <v>0</v>
      </c>
      <c r="CG125" s="151">
        <f t="shared" si="279"/>
        <v>0</v>
      </c>
      <c r="CH125" s="151">
        <f t="shared" si="279"/>
        <v>0</v>
      </c>
      <c r="CJ125" s="204" t="str">
        <f>IF(CK125=FALSE,"",COUNTIFS($CK$33:CK125,"&lt;&gt;",$CK$33:CK125,"&lt;&gt;falsch"))</f>
        <v/>
      </c>
      <c r="CK125" s="205" t="b">
        <f t="shared" ref="CK125" si="280">IF(AS125="",FALSE,IF(AS125&gt;0,B125,FALSE))</f>
        <v>0</v>
      </c>
      <c r="CL125" s="205" t="str">
        <f>IF(AND($S$8="2.2.2 Berufsorientierung MINT",B125&lt;&gt;""),"TN MINT",IF(AND($S$8="2.2.1 Berufsorientierung Ausbildung",I125&lt;&gt;"",J125="",B125&lt;&gt;""),"TN mit Förderbedarf",IF(AND($S$8="2.2.1 Berufsorientierung Ausbildung",I125="",J125&lt;&gt;"",B125&lt;&gt;""),"TN ohne Förderbedarf","")))</f>
        <v/>
      </c>
    </row>
    <row r="126" spans="1:90" ht="18" customHeight="1" x14ac:dyDescent="0.2">
      <c r="A126" s="314"/>
      <c r="B126" s="319"/>
      <c r="C126" s="320"/>
      <c r="D126" s="320"/>
      <c r="E126" s="320"/>
      <c r="F126" s="320"/>
      <c r="G126" s="320"/>
      <c r="H126" s="321"/>
      <c r="I126" s="260"/>
      <c r="J126" s="257"/>
      <c r="K126" s="220"/>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7"/>
      <c r="AM126" s="264"/>
      <c r="AN126" s="265"/>
      <c r="AO126" s="269"/>
      <c r="AP126" s="265"/>
      <c r="AQ126" s="273"/>
      <c r="AR126" s="274"/>
      <c r="AS126" s="279"/>
      <c r="AT126" s="280"/>
      <c r="AU126" s="358"/>
      <c r="AV126" s="355"/>
      <c r="AW126" s="387"/>
      <c r="AX126" s="183"/>
      <c r="AY126" s="184"/>
      <c r="AZ126" s="184"/>
      <c r="BA126" s="185"/>
      <c r="BB126" s="213"/>
      <c r="BC126" s="213"/>
      <c r="BF126" s="196">
        <f t="shared" ref="BF126" si="281">IF($Y$14=0,0,IF(SUM(BG126:CH126)&gt;0,1,IF(AND(AX125&gt;0,$Y$14&lt;AX125),1,0)))</f>
        <v>0</v>
      </c>
      <c r="BG126" s="152" t="str">
        <f t="shared" ref="BG126:BV126" si="282">IF(BG125=0,"",IF(BG125&gt;$S$14,1,0))</f>
        <v/>
      </c>
      <c r="BH126" s="152" t="str">
        <f t="shared" si="282"/>
        <v/>
      </c>
      <c r="BI126" s="152" t="str">
        <f t="shared" si="282"/>
        <v/>
      </c>
      <c r="BJ126" s="152" t="str">
        <f t="shared" si="282"/>
        <v/>
      </c>
      <c r="BK126" s="152" t="str">
        <f t="shared" si="282"/>
        <v/>
      </c>
      <c r="BL126" s="152" t="str">
        <f t="shared" si="282"/>
        <v/>
      </c>
      <c r="BM126" s="152" t="str">
        <f t="shared" si="282"/>
        <v/>
      </c>
      <c r="BN126" s="152" t="str">
        <f t="shared" si="282"/>
        <v/>
      </c>
      <c r="BO126" s="152" t="str">
        <f t="shared" si="282"/>
        <v/>
      </c>
      <c r="BP126" s="152" t="str">
        <f t="shared" si="282"/>
        <v/>
      </c>
      <c r="BQ126" s="152" t="str">
        <f t="shared" si="282"/>
        <v/>
      </c>
      <c r="BR126" s="152" t="str">
        <f t="shared" si="282"/>
        <v/>
      </c>
      <c r="BS126" s="152" t="str">
        <f t="shared" si="282"/>
        <v/>
      </c>
      <c r="BT126" s="152" t="str">
        <f t="shared" si="282"/>
        <v/>
      </c>
      <c r="BU126" s="152" t="str">
        <f t="shared" si="282"/>
        <v/>
      </c>
      <c r="BV126" s="152" t="str">
        <f t="shared" si="282"/>
        <v/>
      </c>
      <c r="BW126" s="152" t="str">
        <f t="shared" ref="BW126:CH126" si="283">IF(BW125=0,"",IF(BW125&gt;$S$14,1,0))</f>
        <v/>
      </c>
      <c r="BX126" s="152" t="str">
        <f t="shared" si="283"/>
        <v/>
      </c>
      <c r="BY126" s="152" t="str">
        <f t="shared" si="283"/>
        <v/>
      </c>
      <c r="BZ126" s="152" t="str">
        <f t="shared" si="283"/>
        <v/>
      </c>
      <c r="CA126" s="152" t="str">
        <f t="shared" si="283"/>
        <v/>
      </c>
      <c r="CB126" s="152" t="str">
        <f t="shared" si="283"/>
        <v/>
      </c>
      <c r="CC126" s="152" t="str">
        <f t="shared" si="283"/>
        <v/>
      </c>
      <c r="CD126" s="152" t="str">
        <f t="shared" si="283"/>
        <v/>
      </c>
      <c r="CE126" s="152" t="str">
        <f t="shared" si="283"/>
        <v/>
      </c>
      <c r="CF126" s="152" t="str">
        <f t="shared" si="283"/>
        <v/>
      </c>
      <c r="CG126" s="152" t="str">
        <f t="shared" si="283"/>
        <v/>
      </c>
      <c r="CH126" s="152" t="str">
        <f t="shared" si="283"/>
        <v/>
      </c>
      <c r="CJ126" s="204" t="str">
        <f>IF(CK126=FALSE,"",COUNTIFS($CK$33:CK126,"&lt;&gt;",$CK$33:CK126,"&lt;&gt;falsch"))</f>
        <v/>
      </c>
      <c r="CK126" s="205"/>
      <c r="CL126" s="205"/>
    </row>
    <row r="127" spans="1:90" ht="18" customHeight="1" x14ac:dyDescent="0.2">
      <c r="A127" s="314"/>
      <c r="B127" s="319"/>
      <c r="C127" s="320"/>
      <c r="D127" s="320"/>
      <c r="E127" s="320"/>
      <c r="F127" s="320"/>
      <c r="G127" s="320"/>
      <c r="H127" s="321"/>
      <c r="I127" s="260"/>
      <c r="J127" s="257"/>
      <c r="K127" s="220"/>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7"/>
      <c r="AM127" s="264"/>
      <c r="AN127" s="265"/>
      <c r="AO127" s="269"/>
      <c r="AP127" s="265"/>
      <c r="AQ127" s="273"/>
      <c r="AR127" s="274"/>
      <c r="AS127" s="279"/>
      <c r="AT127" s="280"/>
      <c r="AU127" s="358"/>
      <c r="AV127" s="355"/>
      <c r="AW127" s="387"/>
      <c r="AX127" s="183"/>
      <c r="AY127" s="184"/>
      <c r="AZ127" s="184"/>
      <c r="BA127" s="185"/>
      <c r="BB127" s="213"/>
      <c r="BC127" s="213"/>
      <c r="BF127" s="198">
        <f>IF($Y$14=0,0,IF(SUM(BG127:CH127)&gt;0,1,IF(AND(AX125&gt;0,$Y$14&gt;AX125),1,0)))</f>
        <v>0</v>
      </c>
      <c r="BG127" s="153" t="str">
        <f t="shared" ref="BG127:CH127" si="284">IF(BG125=0,"",IF(BG125&lt;$S$14,1,0))</f>
        <v/>
      </c>
      <c r="BH127" s="153" t="str">
        <f t="shared" si="284"/>
        <v/>
      </c>
      <c r="BI127" s="153" t="str">
        <f t="shared" si="284"/>
        <v/>
      </c>
      <c r="BJ127" s="153" t="str">
        <f t="shared" si="284"/>
        <v/>
      </c>
      <c r="BK127" s="153" t="str">
        <f t="shared" si="284"/>
        <v/>
      </c>
      <c r="BL127" s="153" t="str">
        <f t="shared" si="284"/>
        <v/>
      </c>
      <c r="BM127" s="153" t="str">
        <f t="shared" si="284"/>
        <v/>
      </c>
      <c r="BN127" s="153" t="str">
        <f t="shared" si="284"/>
        <v/>
      </c>
      <c r="BO127" s="153" t="str">
        <f t="shared" si="284"/>
        <v/>
      </c>
      <c r="BP127" s="153" t="str">
        <f t="shared" si="284"/>
        <v/>
      </c>
      <c r="BQ127" s="153" t="str">
        <f t="shared" si="284"/>
        <v/>
      </c>
      <c r="BR127" s="153" t="str">
        <f t="shared" si="284"/>
        <v/>
      </c>
      <c r="BS127" s="153" t="str">
        <f t="shared" si="284"/>
        <v/>
      </c>
      <c r="BT127" s="153" t="str">
        <f t="shared" si="284"/>
        <v/>
      </c>
      <c r="BU127" s="153" t="str">
        <f t="shared" si="284"/>
        <v/>
      </c>
      <c r="BV127" s="153" t="str">
        <f t="shared" si="284"/>
        <v/>
      </c>
      <c r="BW127" s="153" t="str">
        <f t="shared" si="284"/>
        <v/>
      </c>
      <c r="BX127" s="153" t="str">
        <f t="shared" si="284"/>
        <v/>
      </c>
      <c r="BY127" s="153" t="str">
        <f t="shared" si="284"/>
        <v/>
      </c>
      <c r="BZ127" s="153" t="str">
        <f t="shared" si="284"/>
        <v/>
      </c>
      <c r="CA127" s="153" t="str">
        <f t="shared" si="284"/>
        <v/>
      </c>
      <c r="CB127" s="153" t="str">
        <f t="shared" si="284"/>
        <v/>
      </c>
      <c r="CC127" s="153" t="str">
        <f t="shared" si="284"/>
        <v/>
      </c>
      <c r="CD127" s="153" t="str">
        <f t="shared" si="284"/>
        <v/>
      </c>
      <c r="CE127" s="153" t="str">
        <f t="shared" si="284"/>
        <v/>
      </c>
      <c r="CF127" s="153" t="str">
        <f t="shared" si="284"/>
        <v/>
      </c>
      <c r="CG127" s="153" t="str">
        <f t="shared" si="284"/>
        <v/>
      </c>
      <c r="CH127" s="153" t="str">
        <f t="shared" si="284"/>
        <v/>
      </c>
      <c r="CJ127" s="204"/>
      <c r="CK127" s="205"/>
      <c r="CL127" s="205"/>
    </row>
    <row r="128" spans="1:90" ht="18" customHeight="1" x14ac:dyDescent="0.2">
      <c r="A128" s="315"/>
      <c r="B128" s="322"/>
      <c r="C128" s="323"/>
      <c r="D128" s="323"/>
      <c r="E128" s="323"/>
      <c r="F128" s="323"/>
      <c r="G128" s="323"/>
      <c r="H128" s="324"/>
      <c r="I128" s="261"/>
      <c r="J128" s="258"/>
      <c r="K128" s="221"/>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8"/>
      <c r="AM128" s="266"/>
      <c r="AN128" s="267"/>
      <c r="AO128" s="270"/>
      <c r="AP128" s="267"/>
      <c r="AQ128" s="275"/>
      <c r="AR128" s="276"/>
      <c r="AS128" s="281"/>
      <c r="AT128" s="282"/>
      <c r="AU128" s="359"/>
      <c r="AV128" s="356"/>
      <c r="AW128" s="387"/>
      <c r="AX128" s="183"/>
      <c r="AY128" s="184"/>
      <c r="AZ128" s="184"/>
      <c r="BA128" s="185"/>
      <c r="BB128" s="213"/>
      <c r="BC128" s="213"/>
      <c r="CJ128" s="204" t="str">
        <f>IF(CK128=FALSE,"",COUNTIFS($CK$33:CK128,"&lt;&gt;",$CK$33:CK128,"&lt;&gt;falsch"))</f>
        <v/>
      </c>
      <c r="CK128" s="205"/>
      <c r="CL128" s="205"/>
    </row>
    <row r="129" spans="1:90" ht="18" customHeight="1" x14ac:dyDescent="0.2">
      <c r="A129" s="313">
        <v>25</v>
      </c>
      <c r="B129" s="316" t="str">
        <f>'Kopierhilfe TN-Daten'!D26</f>
        <v/>
      </c>
      <c r="C129" s="317"/>
      <c r="D129" s="317"/>
      <c r="E129" s="317"/>
      <c r="F129" s="317"/>
      <c r="G129" s="317"/>
      <c r="H129" s="318"/>
      <c r="I129" s="259"/>
      <c r="J129" s="256"/>
      <c r="K129" s="21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40"/>
      <c r="AM129" s="262" t="str">
        <f t="shared" ref="AM129" si="285">IF(OR($Y$14=0,SUM($K$25:$AL$25)=0),"",AX129)</f>
        <v/>
      </c>
      <c r="AN129" s="263"/>
      <c r="AO129" s="268" t="str">
        <f t="shared" ref="AO129" si="286">IF(OR($Y$14=0,SUM($K$25:$AL$25)=0),"",AY129)</f>
        <v/>
      </c>
      <c r="AP129" s="263"/>
      <c r="AQ129" s="271" t="str">
        <f>IF(AM129="","",IF(AM129=0,0,BA129))</f>
        <v/>
      </c>
      <c r="AR129" s="272"/>
      <c r="AS129" s="277" t="str">
        <f t="shared" ref="AS129" si="287">IF(AM129="","",IF(OR(BB129="ja",BC129="ja"),0,IF(AND($Y$14=0,SUMPRODUCT(($K$25:$AL$25=$AR$8)*(K129:AL129&lt;&gt;""))=0),"",IF(BA129&gt;=60%,AY129+AZ129,AY129))))</f>
        <v/>
      </c>
      <c r="AT129" s="278"/>
      <c r="AU129" s="357" t="str">
        <f>IF(B129="","",$AZ$28)</f>
        <v/>
      </c>
      <c r="AV129" s="354" t="str">
        <f>IF(B129="","",$AZ$29)</f>
        <v/>
      </c>
      <c r="AW129" s="387" t="str">
        <f>IF(AND(B129="",AX129&gt;0),"Bitte den Name der Schülerin/des Schülers in die »Kopierhilfe TN-Daten« eingeben!",IF(BB129="ja","Es fehlt die Angabe des Berufsfeldes!",IF(BC129="ja","Es fehlt die Art der BO!",IF(AND(BF130=1,BF131=0),"Bitte die maximale Anzahl an Geamtstunden bzw. Stunden pro Tag beachten!",IF(AND(BF130=0,BF131=1),"Bitte erfassen Sie alle Stunden mit dem entsprechenden Kennzeichen »a«, »e« oder »u«! (Es fehlen Kursstunden!)",IF(AND(BF130=1,BF131=1),"Bitte die maximale Anzahl an Stunden pro Tag beachten!",""))))))</f>
        <v/>
      </c>
      <c r="AX129" s="183">
        <f t="shared" ref="AX129" si="288">SUMPRODUCT(($K$25:$AL$25=$AR$8)*(K129:AL129&lt;&gt;"")*(K132:AL132))</f>
        <v>0</v>
      </c>
      <c r="AY129" s="184">
        <f t="shared" ref="AY129" si="289">SUMPRODUCT(($K$25:$AL$25=$AR$8)*(K129:AL129="a")*(K132:AL132))</f>
        <v>0</v>
      </c>
      <c r="AZ129" s="184">
        <f t="shared" ref="AZ129" si="290">SUMPRODUCT(($K$25:$AL$25=$AR$8)*(K129:AL129="e")*(K132:AL132))</f>
        <v>0</v>
      </c>
      <c r="BA129" s="185">
        <f t="shared" ref="BA129" si="291">IF(AX129=0,0,ROUND(AY129/AX129,4))</f>
        <v>0</v>
      </c>
      <c r="BB129" s="216" t="str">
        <f t="shared" ref="BB129" si="292">IF(SUMPRODUCT((K129:AL129="a")*(K130:AL130="")*($K$25:$AL$25&lt;&gt;0))&gt;0,"ja",
IF(SUMPRODUCT((K129:AL129="e")*(K130:AL130="")*($K$25:$AL$25&lt;&gt;0))&gt;0,"ja","nein"))</f>
        <v>nein</v>
      </c>
      <c r="BC129" s="216" t="str">
        <f t="shared" ref="BC129" si="293">IF(SUMPRODUCT((K129:AL129="a")*(K131:AL131="")*($K$25:$AL$25&lt;&gt;0))&gt;0,"ja",
IF(SUMPRODUCT((K129:AL129="e")*(K131:AL131="")*($K$25:$AL$25&lt;&gt;0))&gt;0,"ja","nein"))</f>
        <v>nein</v>
      </c>
      <c r="BF129" s="194"/>
      <c r="BG129" s="151">
        <f t="shared" ref="BG129:CH129" si="294">IF(OR(BG$26="",BG$26="Datum eintragen!"),0,SUMPRODUCT(($K129:$AL129&lt;&gt;"")*($K132:$AL132)*($K$26:$AL$32=BG$26)))</f>
        <v>0</v>
      </c>
      <c r="BH129" s="151">
        <f t="shared" si="294"/>
        <v>0</v>
      </c>
      <c r="BI129" s="151">
        <f t="shared" si="294"/>
        <v>0</v>
      </c>
      <c r="BJ129" s="151">
        <f t="shared" si="294"/>
        <v>0</v>
      </c>
      <c r="BK129" s="151">
        <f t="shared" si="294"/>
        <v>0</v>
      </c>
      <c r="BL129" s="151">
        <f t="shared" si="294"/>
        <v>0</v>
      </c>
      <c r="BM129" s="151">
        <f t="shared" si="294"/>
        <v>0</v>
      </c>
      <c r="BN129" s="151">
        <f t="shared" si="294"/>
        <v>0</v>
      </c>
      <c r="BO129" s="151">
        <f t="shared" si="294"/>
        <v>0</v>
      </c>
      <c r="BP129" s="151">
        <f t="shared" si="294"/>
        <v>0</v>
      </c>
      <c r="BQ129" s="151">
        <f t="shared" si="294"/>
        <v>0</v>
      </c>
      <c r="BR129" s="151">
        <f t="shared" si="294"/>
        <v>0</v>
      </c>
      <c r="BS129" s="151">
        <f t="shared" si="294"/>
        <v>0</v>
      </c>
      <c r="BT129" s="151">
        <f t="shared" si="294"/>
        <v>0</v>
      </c>
      <c r="BU129" s="151">
        <f t="shared" si="294"/>
        <v>0</v>
      </c>
      <c r="BV129" s="151">
        <f t="shared" si="294"/>
        <v>0</v>
      </c>
      <c r="BW129" s="151">
        <f t="shared" si="294"/>
        <v>0</v>
      </c>
      <c r="BX129" s="151">
        <f t="shared" si="294"/>
        <v>0</v>
      </c>
      <c r="BY129" s="151">
        <f t="shared" si="294"/>
        <v>0</v>
      </c>
      <c r="BZ129" s="151">
        <f t="shared" si="294"/>
        <v>0</v>
      </c>
      <c r="CA129" s="151">
        <f t="shared" si="294"/>
        <v>0</v>
      </c>
      <c r="CB129" s="151">
        <f t="shared" si="294"/>
        <v>0</v>
      </c>
      <c r="CC129" s="151">
        <f t="shared" si="294"/>
        <v>0</v>
      </c>
      <c r="CD129" s="151">
        <f t="shared" si="294"/>
        <v>0</v>
      </c>
      <c r="CE129" s="151">
        <f t="shared" si="294"/>
        <v>0</v>
      </c>
      <c r="CF129" s="151">
        <f t="shared" si="294"/>
        <v>0</v>
      </c>
      <c r="CG129" s="151">
        <f t="shared" si="294"/>
        <v>0</v>
      </c>
      <c r="CH129" s="151">
        <f t="shared" si="294"/>
        <v>0</v>
      </c>
      <c r="CJ129" s="204" t="str">
        <f>IF(CK129=FALSE,"",COUNTIFS($CK$33:CK129,"&lt;&gt;",$CK$33:CK129,"&lt;&gt;falsch"))</f>
        <v/>
      </c>
      <c r="CK129" s="205" t="b">
        <f t="shared" ref="CK129" si="295">IF(AS129="",FALSE,IF(AS129&gt;0,B129,FALSE))</f>
        <v>0</v>
      </c>
      <c r="CL129" s="205" t="str">
        <f>IF(AND($S$8="2.2.2 Berufsorientierung MINT",B129&lt;&gt;""),"TN MINT",IF(AND($S$8="2.2.1 Berufsorientierung Ausbildung",I129&lt;&gt;"",J129="",B129&lt;&gt;""),"TN mit Förderbedarf",IF(AND($S$8="2.2.1 Berufsorientierung Ausbildung",I129="",J129&lt;&gt;"",B129&lt;&gt;""),"TN ohne Förderbedarf","")))</f>
        <v/>
      </c>
    </row>
    <row r="130" spans="1:90" ht="18" customHeight="1" x14ac:dyDescent="0.2">
      <c r="A130" s="314"/>
      <c r="B130" s="319"/>
      <c r="C130" s="320"/>
      <c r="D130" s="320"/>
      <c r="E130" s="320"/>
      <c r="F130" s="320"/>
      <c r="G130" s="320"/>
      <c r="H130" s="321"/>
      <c r="I130" s="260"/>
      <c r="J130" s="257"/>
      <c r="K130" s="220"/>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7"/>
      <c r="AM130" s="264"/>
      <c r="AN130" s="265"/>
      <c r="AO130" s="269"/>
      <c r="AP130" s="265"/>
      <c r="AQ130" s="273"/>
      <c r="AR130" s="274"/>
      <c r="AS130" s="279"/>
      <c r="AT130" s="280"/>
      <c r="AU130" s="358"/>
      <c r="AV130" s="355"/>
      <c r="AW130" s="387"/>
      <c r="AX130" s="183"/>
      <c r="AY130" s="184"/>
      <c r="AZ130" s="184"/>
      <c r="BA130" s="185"/>
      <c r="BB130" s="213"/>
      <c r="BC130" s="213"/>
      <c r="BF130" s="196">
        <f t="shared" ref="BF130" si="296">IF($Y$14=0,0,IF(SUM(BG130:CH130)&gt;0,1,IF(AND(AX129&gt;0,$Y$14&lt;AX129),1,0)))</f>
        <v>0</v>
      </c>
      <c r="BG130" s="152" t="str">
        <f t="shared" ref="BG130:BV130" si="297">IF(BG129=0,"",IF(BG129&gt;$S$14,1,0))</f>
        <v/>
      </c>
      <c r="BH130" s="152" t="str">
        <f t="shared" si="297"/>
        <v/>
      </c>
      <c r="BI130" s="152" t="str">
        <f t="shared" si="297"/>
        <v/>
      </c>
      <c r="BJ130" s="152" t="str">
        <f t="shared" si="297"/>
        <v/>
      </c>
      <c r="BK130" s="152" t="str">
        <f t="shared" si="297"/>
        <v/>
      </c>
      <c r="BL130" s="152" t="str">
        <f t="shared" si="297"/>
        <v/>
      </c>
      <c r="BM130" s="152" t="str">
        <f t="shared" si="297"/>
        <v/>
      </c>
      <c r="BN130" s="152" t="str">
        <f t="shared" si="297"/>
        <v/>
      </c>
      <c r="BO130" s="152" t="str">
        <f t="shared" si="297"/>
        <v/>
      </c>
      <c r="BP130" s="152" t="str">
        <f t="shared" si="297"/>
        <v/>
      </c>
      <c r="BQ130" s="152" t="str">
        <f t="shared" si="297"/>
        <v/>
      </c>
      <c r="BR130" s="152" t="str">
        <f t="shared" si="297"/>
        <v/>
      </c>
      <c r="BS130" s="152" t="str">
        <f t="shared" si="297"/>
        <v/>
      </c>
      <c r="BT130" s="152" t="str">
        <f t="shared" si="297"/>
        <v/>
      </c>
      <c r="BU130" s="152" t="str">
        <f t="shared" si="297"/>
        <v/>
      </c>
      <c r="BV130" s="152" t="str">
        <f t="shared" si="297"/>
        <v/>
      </c>
      <c r="BW130" s="152" t="str">
        <f t="shared" ref="BW130:CH130" si="298">IF(BW129=0,"",IF(BW129&gt;$S$14,1,0))</f>
        <v/>
      </c>
      <c r="BX130" s="152" t="str">
        <f t="shared" si="298"/>
        <v/>
      </c>
      <c r="BY130" s="152" t="str">
        <f t="shared" si="298"/>
        <v/>
      </c>
      <c r="BZ130" s="152" t="str">
        <f t="shared" si="298"/>
        <v/>
      </c>
      <c r="CA130" s="152" t="str">
        <f t="shared" si="298"/>
        <v/>
      </c>
      <c r="CB130" s="152" t="str">
        <f t="shared" si="298"/>
        <v/>
      </c>
      <c r="CC130" s="152" t="str">
        <f t="shared" si="298"/>
        <v/>
      </c>
      <c r="CD130" s="152" t="str">
        <f t="shared" si="298"/>
        <v/>
      </c>
      <c r="CE130" s="152" t="str">
        <f t="shared" si="298"/>
        <v/>
      </c>
      <c r="CF130" s="152" t="str">
        <f t="shared" si="298"/>
        <v/>
      </c>
      <c r="CG130" s="152" t="str">
        <f t="shared" si="298"/>
        <v/>
      </c>
      <c r="CH130" s="152" t="str">
        <f t="shared" si="298"/>
        <v/>
      </c>
      <c r="CJ130" s="204" t="str">
        <f>IF(CK130=FALSE,"",COUNTIFS($CK$33:CK130,"&lt;&gt;",$CK$33:CK130,"&lt;&gt;falsch"))</f>
        <v/>
      </c>
      <c r="CK130" s="205"/>
      <c r="CL130" s="205"/>
    </row>
    <row r="131" spans="1:90" ht="18" customHeight="1" x14ac:dyDescent="0.2">
      <c r="A131" s="314"/>
      <c r="B131" s="319"/>
      <c r="C131" s="320"/>
      <c r="D131" s="320"/>
      <c r="E131" s="320"/>
      <c r="F131" s="320"/>
      <c r="G131" s="320"/>
      <c r="H131" s="321"/>
      <c r="I131" s="260"/>
      <c r="J131" s="257"/>
      <c r="K131" s="220"/>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7"/>
      <c r="AM131" s="264"/>
      <c r="AN131" s="265"/>
      <c r="AO131" s="269"/>
      <c r="AP131" s="265"/>
      <c r="AQ131" s="273"/>
      <c r="AR131" s="274"/>
      <c r="AS131" s="279"/>
      <c r="AT131" s="280"/>
      <c r="AU131" s="358"/>
      <c r="AV131" s="355"/>
      <c r="AW131" s="387"/>
      <c r="AX131" s="183"/>
      <c r="AY131" s="184"/>
      <c r="AZ131" s="184"/>
      <c r="BA131" s="185"/>
      <c r="BB131" s="213"/>
      <c r="BC131" s="213"/>
      <c r="BF131" s="198">
        <f>IF($Y$14=0,0,IF(SUM(BG131:CH131)&gt;0,1,IF(AND(AX129&gt;0,$Y$14&gt;AX129),1,0)))</f>
        <v>0</v>
      </c>
      <c r="BG131" s="153" t="str">
        <f t="shared" ref="BG131:CH131" si="299">IF(BG129=0,"",IF(BG129&lt;$S$14,1,0))</f>
        <v/>
      </c>
      <c r="BH131" s="153" t="str">
        <f t="shared" si="299"/>
        <v/>
      </c>
      <c r="BI131" s="153" t="str">
        <f t="shared" si="299"/>
        <v/>
      </c>
      <c r="BJ131" s="153" t="str">
        <f t="shared" si="299"/>
        <v/>
      </c>
      <c r="BK131" s="153" t="str">
        <f t="shared" si="299"/>
        <v/>
      </c>
      <c r="BL131" s="153" t="str">
        <f t="shared" si="299"/>
        <v/>
      </c>
      <c r="BM131" s="153" t="str">
        <f t="shared" si="299"/>
        <v/>
      </c>
      <c r="BN131" s="153" t="str">
        <f t="shared" si="299"/>
        <v/>
      </c>
      <c r="BO131" s="153" t="str">
        <f t="shared" si="299"/>
        <v/>
      </c>
      <c r="BP131" s="153" t="str">
        <f t="shared" si="299"/>
        <v/>
      </c>
      <c r="BQ131" s="153" t="str">
        <f t="shared" si="299"/>
        <v/>
      </c>
      <c r="BR131" s="153" t="str">
        <f t="shared" si="299"/>
        <v/>
      </c>
      <c r="BS131" s="153" t="str">
        <f t="shared" si="299"/>
        <v/>
      </c>
      <c r="BT131" s="153" t="str">
        <f t="shared" si="299"/>
        <v/>
      </c>
      <c r="BU131" s="153" t="str">
        <f t="shared" si="299"/>
        <v/>
      </c>
      <c r="BV131" s="153" t="str">
        <f t="shared" si="299"/>
        <v/>
      </c>
      <c r="BW131" s="153" t="str">
        <f t="shared" si="299"/>
        <v/>
      </c>
      <c r="BX131" s="153" t="str">
        <f t="shared" si="299"/>
        <v/>
      </c>
      <c r="BY131" s="153" t="str">
        <f t="shared" si="299"/>
        <v/>
      </c>
      <c r="BZ131" s="153" t="str">
        <f t="shared" si="299"/>
        <v/>
      </c>
      <c r="CA131" s="153" t="str">
        <f t="shared" si="299"/>
        <v/>
      </c>
      <c r="CB131" s="153" t="str">
        <f t="shared" si="299"/>
        <v/>
      </c>
      <c r="CC131" s="153" t="str">
        <f t="shared" si="299"/>
        <v/>
      </c>
      <c r="CD131" s="153" t="str">
        <f t="shared" si="299"/>
        <v/>
      </c>
      <c r="CE131" s="153" t="str">
        <f t="shared" si="299"/>
        <v/>
      </c>
      <c r="CF131" s="153" t="str">
        <f t="shared" si="299"/>
        <v/>
      </c>
      <c r="CG131" s="153" t="str">
        <f t="shared" si="299"/>
        <v/>
      </c>
      <c r="CH131" s="153" t="str">
        <f t="shared" si="299"/>
        <v/>
      </c>
      <c r="CJ131" s="204"/>
      <c r="CK131" s="205"/>
      <c r="CL131" s="205"/>
    </row>
    <row r="132" spans="1:90" ht="18" customHeight="1" x14ac:dyDescent="0.2">
      <c r="A132" s="315"/>
      <c r="B132" s="322"/>
      <c r="C132" s="323"/>
      <c r="D132" s="323"/>
      <c r="E132" s="323"/>
      <c r="F132" s="323"/>
      <c r="G132" s="323"/>
      <c r="H132" s="324"/>
      <c r="I132" s="261"/>
      <c r="J132" s="258"/>
      <c r="K132" s="221"/>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8"/>
      <c r="AM132" s="266"/>
      <c r="AN132" s="267"/>
      <c r="AO132" s="270"/>
      <c r="AP132" s="267"/>
      <c r="AQ132" s="275"/>
      <c r="AR132" s="276"/>
      <c r="AS132" s="281"/>
      <c r="AT132" s="282"/>
      <c r="AU132" s="359"/>
      <c r="AV132" s="356"/>
      <c r="AW132" s="387"/>
      <c r="AX132" s="183"/>
      <c r="AY132" s="184"/>
      <c r="AZ132" s="184"/>
      <c r="BA132" s="185"/>
      <c r="BB132" s="213"/>
      <c r="BC132" s="213"/>
      <c r="CJ132" s="204" t="str">
        <f>IF(CK132=FALSE,"",COUNTIFS($CK$33:CK132,"&lt;&gt;",$CK$33:CK132,"&lt;&gt;falsch"))</f>
        <v/>
      </c>
      <c r="CK132" s="205"/>
      <c r="CL132" s="205"/>
    </row>
    <row r="133" spans="1:90" ht="18" customHeight="1" x14ac:dyDescent="0.2">
      <c r="A133" s="313">
        <v>26</v>
      </c>
      <c r="B133" s="316" t="str">
        <f>'Kopierhilfe TN-Daten'!D27</f>
        <v/>
      </c>
      <c r="C133" s="317"/>
      <c r="D133" s="317"/>
      <c r="E133" s="317"/>
      <c r="F133" s="317"/>
      <c r="G133" s="317"/>
      <c r="H133" s="318"/>
      <c r="I133" s="259"/>
      <c r="J133" s="256"/>
      <c r="K133" s="21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40"/>
      <c r="AM133" s="262" t="str">
        <f t="shared" ref="AM133" si="300">IF(OR($Y$14=0,SUM($K$25:$AL$25)=0),"",AX133)</f>
        <v/>
      </c>
      <c r="AN133" s="263"/>
      <c r="AO133" s="268" t="str">
        <f t="shared" ref="AO133" si="301">IF(OR($Y$14=0,SUM($K$25:$AL$25)=0),"",AY133)</f>
        <v/>
      </c>
      <c r="AP133" s="263"/>
      <c r="AQ133" s="271" t="str">
        <f>IF(AM133="","",IF(AM133=0,0,BA133))</f>
        <v/>
      </c>
      <c r="AR133" s="272"/>
      <c r="AS133" s="277" t="str">
        <f t="shared" ref="AS133" si="302">IF(AM133="","",IF(OR(BB133="ja",BC133="ja"),0,IF(AND($Y$14=0,SUMPRODUCT(($K$25:$AL$25=$AR$8)*(K133:AL133&lt;&gt;""))=0),"",IF(BA133&gt;=60%,AY133+AZ133,AY133))))</f>
        <v/>
      </c>
      <c r="AT133" s="278"/>
      <c r="AU133" s="357" t="str">
        <f>IF(B133="","",$AZ$28)</f>
        <v/>
      </c>
      <c r="AV133" s="354" t="str">
        <f>IF(B133="","",$AZ$29)</f>
        <v/>
      </c>
      <c r="AW133" s="387" t="str">
        <f>IF(AND(B133="",AX133&gt;0),"Bitte den Name der Schülerin/des Schülers in die »Kopierhilfe TN-Daten« eingeben!",IF(BB133="ja","Es fehlt die Angabe des Berufsfeldes!",IF(BC133="ja","Es fehlt die Art der BO!",IF(AND(BF134=1,BF135=0),"Bitte die maximale Anzahl an Geamtstunden bzw. Stunden pro Tag beachten!",IF(AND(BF134=0,BF135=1),"Bitte erfassen Sie alle Stunden mit dem entsprechenden Kennzeichen »a«, »e« oder »u«! (Es fehlen Kursstunden!)",IF(AND(BF134=1,BF135=1),"Bitte die maximale Anzahl an Stunden pro Tag beachten!",""))))))</f>
        <v/>
      </c>
      <c r="AX133" s="183">
        <f t="shared" ref="AX133" si="303">SUMPRODUCT(($K$25:$AL$25=$AR$8)*(K133:AL133&lt;&gt;"")*(K136:AL136))</f>
        <v>0</v>
      </c>
      <c r="AY133" s="184">
        <f t="shared" ref="AY133" si="304">SUMPRODUCT(($K$25:$AL$25=$AR$8)*(K133:AL133="a")*(K136:AL136))</f>
        <v>0</v>
      </c>
      <c r="AZ133" s="184">
        <f t="shared" ref="AZ133" si="305">SUMPRODUCT(($K$25:$AL$25=$AR$8)*(K133:AL133="e")*(K136:AL136))</f>
        <v>0</v>
      </c>
      <c r="BA133" s="185">
        <f t="shared" ref="BA133" si="306">IF(AX133=0,0,ROUND(AY133/AX133,4))</f>
        <v>0</v>
      </c>
      <c r="BB133" s="216" t="str">
        <f t="shared" ref="BB133" si="307">IF(SUMPRODUCT((K133:AL133="a")*(K134:AL134="")*($K$25:$AL$25&lt;&gt;0))&gt;0,"ja",
IF(SUMPRODUCT((K133:AL133="e")*(K134:AL134="")*($K$25:$AL$25&lt;&gt;0))&gt;0,"ja","nein"))</f>
        <v>nein</v>
      </c>
      <c r="BC133" s="216" t="str">
        <f t="shared" ref="BC133" si="308">IF(SUMPRODUCT((K133:AL133="a")*(K135:AL135="")*($K$25:$AL$25&lt;&gt;0))&gt;0,"ja",
IF(SUMPRODUCT((K133:AL133="e")*(K135:AL135="")*($K$25:$AL$25&lt;&gt;0))&gt;0,"ja","nein"))</f>
        <v>nein</v>
      </c>
      <c r="BF133" s="194"/>
      <c r="BG133" s="151">
        <f t="shared" ref="BG133:CH133" si="309">IF(OR(BG$26="",BG$26="Datum eintragen!"),0,SUMPRODUCT(($K133:$AL133&lt;&gt;"")*($K136:$AL136)*($K$26:$AL$32=BG$26)))</f>
        <v>0</v>
      </c>
      <c r="BH133" s="151">
        <f t="shared" si="309"/>
        <v>0</v>
      </c>
      <c r="BI133" s="151">
        <f t="shared" si="309"/>
        <v>0</v>
      </c>
      <c r="BJ133" s="151">
        <f t="shared" si="309"/>
        <v>0</v>
      </c>
      <c r="BK133" s="151">
        <f t="shared" si="309"/>
        <v>0</v>
      </c>
      <c r="BL133" s="151">
        <f t="shared" si="309"/>
        <v>0</v>
      </c>
      <c r="BM133" s="151">
        <f t="shared" si="309"/>
        <v>0</v>
      </c>
      <c r="BN133" s="151">
        <f t="shared" si="309"/>
        <v>0</v>
      </c>
      <c r="BO133" s="151">
        <f t="shared" si="309"/>
        <v>0</v>
      </c>
      <c r="BP133" s="151">
        <f t="shared" si="309"/>
        <v>0</v>
      </c>
      <c r="BQ133" s="151">
        <f t="shared" si="309"/>
        <v>0</v>
      </c>
      <c r="BR133" s="151">
        <f t="shared" si="309"/>
        <v>0</v>
      </c>
      <c r="BS133" s="151">
        <f t="shared" si="309"/>
        <v>0</v>
      </c>
      <c r="BT133" s="151">
        <f t="shared" si="309"/>
        <v>0</v>
      </c>
      <c r="BU133" s="151">
        <f t="shared" si="309"/>
        <v>0</v>
      </c>
      <c r="BV133" s="151">
        <f t="shared" si="309"/>
        <v>0</v>
      </c>
      <c r="BW133" s="151">
        <f t="shared" si="309"/>
        <v>0</v>
      </c>
      <c r="BX133" s="151">
        <f t="shared" si="309"/>
        <v>0</v>
      </c>
      <c r="BY133" s="151">
        <f t="shared" si="309"/>
        <v>0</v>
      </c>
      <c r="BZ133" s="151">
        <f t="shared" si="309"/>
        <v>0</v>
      </c>
      <c r="CA133" s="151">
        <f t="shared" si="309"/>
        <v>0</v>
      </c>
      <c r="CB133" s="151">
        <f t="shared" si="309"/>
        <v>0</v>
      </c>
      <c r="CC133" s="151">
        <f t="shared" si="309"/>
        <v>0</v>
      </c>
      <c r="CD133" s="151">
        <f t="shared" si="309"/>
        <v>0</v>
      </c>
      <c r="CE133" s="151">
        <f t="shared" si="309"/>
        <v>0</v>
      </c>
      <c r="CF133" s="151">
        <f t="shared" si="309"/>
        <v>0</v>
      </c>
      <c r="CG133" s="151">
        <f t="shared" si="309"/>
        <v>0</v>
      </c>
      <c r="CH133" s="151">
        <f t="shared" si="309"/>
        <v>0</v>
      </c>
      <c r="CJ133" s="204" t="str">
        <f>IF(CK133=FALSE,"",COUNTIFS($CK$33:CK133,"&lt;&gt;",$CK$33:CK133,"&lt;&gt;falsch"))</f>
        <v/>
      </c>
      <c r="CK133" s="205" t="b">
        <f t="shared" ref="CK133" si="310">IF(AS133="",FALSE,IF(AS133&gt;0,B133,FALSE))</f>
        <v>0</v>
      </c>
      <c r="CL133" s="205" t="str">
        <f>IF(AND($S$8="2.2.2 Berufsorientierung MINT",B133&lt;&gt;""),"TN MINT",IF(AND($S$8="2.2.1 Berufsorientierung Ausbildung",I133&lt;&gt;"",J133="",B133&lt;&gt;""),"TN mit Förderbedarf",IF(AND($S$8="2.2.1 Berufsorientierung Ausbildung",I133="",J133&lt;&gt;"",B133&lt;&gt;""),"TN ohne Förderbedarf","")))</f>
        <v/>
      </c>
    </row>
    <row r="134" spans="1:90" ht="18" customHeight="1" x14ac:dyDescent="0.2">
      <c r="A134" s="314"/>
      <c r="B134" s="319"/>
      <c r="C134" s="320"/>
      <c r="D134" s="320"/>
      <c r="E134" s="320"/>
      <c r="F134" s="320"/>
      <c r="G134" s="320"/>
      <c r="H134" s="321"/>
      <c r="I134" s="260"/>
      <c r="J134" s="257"/>
      <c r="K134" s="220"/>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7"/>
      <c r="AM134" s="264"/>
      <c r="AN134" s="265"/>
      <c r="AO134" s="269"/>
      <c r="AP134" s="265"/>
      <c r="AQ134" s="273"/>
      <c r="AR134" s="274"/>
      <c r="AS134" s="279"/>
      <c r="AT134" s="280"/>
      <c r="AU134" s="358"/>
      <c r="AV134" s="355"/>
      <c r="AW134" s="387"/>
      <c r="AX134" s="183"/>
      <c r="AY134" s="184"/>
      <c r="AZ134" s="184"/>
      <c r="BA134" s="185"/>
      <c r="BB134" s="213"/>
      <c r="BC134" s="213"/>
      <c r="BF134" s="196">
        <f t="shared" ref="BF134" si="311">IF($Y$14=0,0,IF(SUM(BG134:CH134)&gt;0,1,IF(AND(AX133&gt;0,$Y$14&lt;AX133),1,0)))</f>
        <v>0</v>
      </c>
      <c r="BG134" s="152" t="str">
        <f t="shared" ref="BG134:BV134" si="312">IF(BG133=0,"",IF(BG133&gt;$S$14,1,0))</f>
        <v/>
      </c>
      <c r="BH134" s="152" t="str">
        <f t="shared" si="312"/>
        <v/>
      </c>
      <c r="BI134" s="152" t="str">
        <f t="shared" si="312"/>
        <v/>
      </c>
      <c r="BJ134" s="152" t="str">
        <f t="shared" si="312"/>
        <v/>
      </c>
      <c r="BK134" s="152" t="str">
        <f t="shared" si="312"/>
        <v/>
      </c>
      <c r="BL134" s="152" t="str">
        <f t="shared" si="312"/>
        <v/>
      </c>
      <c r="BM134" s="152" t="str">
        <f t="shared" si="312"/>
        <v/>
      </c>
      <c r="BN134" s="152" t="str">
        <f t="shared" si="312"/>
        <v/>
      </c>
      <c r="BO134" s="152" t="str">
        <f t="shared" si="312"/>
        <v/>
      </c>
      <c r="BP134" s="152" t="str">
        <f t="shared" si="312"/>
        <v/>
      </c>
      <c r="BQ134" s="152" t="str">
        <f t="shared" si="312"/>
        <v/>
      </c>
      <c r="BR134" s="152" t="str">
        <f t="shared" si="312"/>
        <v/>
      </c>
      <c r="BS134" s="152" t="str">
        <f t="shared" si="312"/>
        <v/>
      </c>
      <c r="BT134" s="152" t="str">
        <f t="shared" si="312"/>
        <v/>
      </c>
      <c r="BU134" s="152" t="str">
        <f t="shared" si="312"/>
        <v/>
      </c>
      <c r="BV134" s="152" t="str">
        <f t="shared" si="312"/>
        <v/>
      </c>
      <c r="BW134" s="152" t="str">
        <f t="shared" ref="BW134:CH134" si="313">IF(BW133=0,"",IF(BW133&gt;$S$14,1,0))</f>
        <v/>
      </c>
      <c r="BX134" s="152" t="str">
        <f t="shared" si="313"/>
        <v/>
      </c>
      <c r="BY134" s="152" t="str">
        <f t="shared" si="313"/>
        <v/>
      </c>
      <c r="BZ134" s="152" t="str">
        <f t="shared" si="313"/>
        <v/>
      </c>
      <c r="CA134" s="152" t="str">
        <f t="shared" si="313"/>
        <v/>
      </c>
      <c r="CB134" s="152" t="str">
        <f t="shared" si="313"/>
        <v/>
      </c>
      <c r="CC134" s="152" t="str">
        <f t="shared" si="313"/>
        <v/>
      </c>
      <c r="CD134" s="152" t="str">
        <f t="shared" si="313"/>
        <v/>
      </c>
      <c r="CE134" s="152" t="str">
        <f t="shared" si="313"/>
        <v/>
      </c>
      <c r="CF134" s="152" t="str">
        <f t="shared" si="313"/>
        <v/>
      </c>
      <c r="CG134" s="152" t="str">
        <f t="shared" si="313"/>
        <v/>
      </c>
      <c r="CH134" s="152" t="str">
        <f t="shared" si="313"/>
        <v/>
      </c>
      <c r="CJ134" s="204" t="str">
        <f>IF(CK134=FALSE,"",COUNTIFS($CK$33:CK134,"&lt;&gt;",$CK$33:CK134,"&lt;&gt;falsch"))</f>
        <v/>
      </c>
      <c r="CK134" s="205"/>
      <c r="CL134" s="205"/>
    </row>
    <row r="135" spans="1:90" ht="18" customHeight="1" x14ac:dyDescent="0.2">
      <c r="A135" s="314"/>
      <c r="B135" s="319"/>
      <c r="C135" s="320"/>
      <c r="D135" s="320"/>
      <c r="E135" s="320"/>
      <c r="F135" s="320"/>
      <c r="G135" s="320"/>
      <c r="H135" s="321"/>
      <c r="I135" s="260"/>
      <c r="J135" s="257"/>
      <c r="K135" s="220"/>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7"/>
      <c r="AM135" s="264"/>
      <c r="AN135" s="265"/>
      <c r="AO135" s="269"/>
      <c r="AP135" s="265"/>
      <c r="AQ135" s="273"/>
      <c r="AR135" s="274"/>
      <c r="AS135" s="279"/>
      <c r="AT135" s="280"/>
      <c r="AU135" s="358"/>
      <c r="AV135" s="355"/>
      <c r="AW135" s="387"/>
      <c r="AX135" s="183"/>
      <c r="AY135" s="184"/>
      <c r="AZ135" s="184"/>
      <c r="BA135" s="185"/>
      <c r="BB135" s="213"/>
      <c r="BC135" s="213"/>
      <c r="BF135" s="198">
        <f>IF($Y$14=0,0,IF(SUM(BG135:CH135)&gt;0,1,IF(AND(AX133&gt;0,$Y$14&gt;AX133),1,0)))</f>
        <v>0</v>
      </c>
      <c r="BG135" s="153" t="str">
        <f t="shared" ref="BG135:CH135" si="314">IF(BG133=0,"",IF(BG133&lt;$S$14,1,0))</f>
        <v/>
      </c>
      <c r="BH135" s="153" t="str">
        <f t="shared" si="314"/>
        <v/>
      </c>
      <c r="BI135" s="153" t="str">
        <f t="shared" si="314"/>
        <v/>
      </c>
      <c r="BJ135" s="153" t="str">
        <f t="shared" si="314"/>
        <v/>
      </c>
      <c r="BK135" s="153" t="str">
        <f t="shared" si="314"/>
        <v/>
      </c>
      <c r="BL135" s="153" t="str">
        <f t="shared" si="314"/>
        <v/>
      </c>
      <c r="BM135" s="153" t="str">
        <f t="shared" si="314"/>
        <v/>
      </c>
      <c r="BN135" s="153" t="str">
        <f t="shared" si="314"/>
        <v/>
      </c>
      <c r="BO135" s="153" t="str">
        <f t="shared" si="314"/>
        <v/>
      </c>
      <c r="BP135" s="153" t="str">
        <f t="shared" si="314"/>
        <v/>
      </c>
      <c r="BQ135" s="153" t="str">
        <f t="shared" si="314"/>
        <v/>
      </c>
      <c r="BR135" s="153" t="str">
        <f t="shared" si="314"/>
        <v/>
      </c>
      <c r="BS135" s="153" t="str">
        <f t="shared" si="314"/>
        <v/>
      </c>
      <c r="BT135" s="153" t="str">
        <f t="shared" si="314"/>
        <v/>
      </c>
      <c r="BU135" s="153" t="str">
        <f t="shared" si="314"/>
        <v/>
      </c>
      <c r="BV135" s="153" t="str">
        <f t="shared" si="314"/>
        <v/>
      </c>
      <c r="BW135" s="153" t="str">
        <f t="shared" si="314"/>
        <v/>
      </c>
      <c r="BX135" s="153" t="str">
        <f t="shared" si="314"/>
        <v/>
      </c>
      <c r="BY135" s="153" t="str">
        <f t="shared" si="314"/>
        <v/>
      </c>
      <c r="BZ135" s="153" t="str">
        <f t="shared" si="314"/>
        <v/>
      </c>
      <c r="CA135" s="153" t="str">
        <f t="shared" si="314"/>
        <v/>
      </c>
      <c r="CB135" s="153" t="str">
        <f t="shared" si="314"/>
        <v/>
      </c>
      <c r="CC135" s="153" t="str">
        <f t="shared" si="314"/>
        <v/>
      </c>
      <c r="CD135" s="153" t="str">
        <f t="shared" si="314"/>
        <v/>
      </c>
      <c r="CE135" s="153" t="str">
        <f t="shared" si="314"/>
        <v/>
      </c>
      <c r="CF135" s="153" t="str">
        <f t="shared" si="314"/>
        <v/>
      </c>
      <c r="CG135" s="153" t="str">
        <f t="shared" si="314"/>
        <v/>
      </c>
      <c r="CH135" s="153" t="str">
        <f t="shared" si="314"/>
        <v/>
      </c>
      <c r="CJ135" s="204"/>
      <c r="CK135" s="205"/>
      <c r="CL135" s="205"/>
    </row>
    <row r="136" spans="1:90" ht="18" customHeight="1" x14ac:dyDescent="0.2">
      <c r="A136" s="315"/>
      <c r="B136" s="322"/>
      <c r="C136" s="323"/>
      <c r="D136" s="323"/>
      <c r="E136" s="323"/>
      <c r="F136" s="323"/>
      <c r="G136" s="323"/>
      <c r="H136" s="324"/>
      <c r="I136" s="261"/>
      <c r="J136" s="258"/>
      <c r="K136" s="221"/>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8"/>
      <c r="AM136" s="266"/>
      <c r="AN136" s="267"/>
      <c r="AO136" s="270"/>
      <c r="AP136" s="267"/>
      <c r="AQ136" s="275"/>
      <c r="AR136" s="276"/>
      <c r="AS136" s="281"/>
      <c r="AT136" s="282"/>
      <c r="AU136" s="359"/>
      <c r="AV136" s="356"/>
      <c r="AW136" s="387"/>
      <c r="AX136" s="183"/>
      <c r="AY136" s="184"/>
      <c r="AZ136" s="184"/>
      <c r="BA136" s="185"/>
      <c r="BB136" s="213"/>
      <c r="BC136" s="213"/>
      <c r="CJ136" s="204" t="str">
        <f>IF(CK136=FALSE,"",COUNTIFS($CK$33:CK136,"&lt;&gt;",$CK$33:CK136,"&lt;&gt;falsch"))</f>
        <v/>
      </c>
      <c r="CK136" s="205"/>
      <c r="CL136" s="205"/>
    </row>
    <row r="137" spans="1:90" ht="18" customHeight="1" x14ac:dyDescent="0.2">
      <c r="A137" s="313">
        <v>27</v>
      </c>
      <c r="B137" s="316" t="str">
        <f>'Kopierhilfe TN-Daten'!D28</f>
        <v/>
      </c>
      <c r="C137" s="317"/>
      <c r="D137" s="317"/>
      <c r="E137" s="317"/>
      <c r="F137" s="317"/>
      <c r="G137" s="317"/>
      <c r="H137" s="318"/>
      <c r="I137" s="259"/>
      <c r="J137" s="256"/>
      <c r="K137" s="21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40"/>
      <c r="AM137" s="262" t="str">
        <f t="shared" ref="AM137" si="315">IF(OR($Y$14=0,SUM($K$25:$AL$25)=0),"",AX137)</f>
        <v/>
      </c>
      <c r="AN137" s="263"/>
      <c r="AO137" s="268" t="str">
        <f t="shared" ref="AO137" si="316">IF(OR($Y$14=0,SUM($K$25:$AL$25)=0),"",AY137)</f>
        <v/>
      </c>
      <c r="AP137" s="263"/>
      <c r="AQ137" s="271" t="str">
        <f>IF(AM137="","",IF(AM137=0,0,BA137))</f>
        <v/>
      </c>
      <c r="AR137" s="272"/>
      <c r="AS137" s="277" t="str">
        <f t="shared" ref="AS137" si="317">IF(AM137="","",IF(OR(BB137="ja",BC137="ja"),0,IF(AND($Y$14=0,SUMPRODUCT(($K$25:$AL$25=$AR$8)*(K137:AL137&lt;&gt;""))=0),"",IF(BA137&gt;=60%,AY137+AZ137,AY137))))</f>
        <v/>
      </c>
      <c r="AT137" s="278"/>
      <c r="AU137" s="357" t="str">
        <f>IF(B137="","",$AZ$28)</f>
        <v/>
      </c>
      <c r="AV137" s="354" t="str">
        <f>IF(B137="","",$AZ$29)</f>
        <v/>
      </c>
      <c r="AW137" s="387" t="str">
        <f>IF(AND(B137="",AX137&gt;0),"Bitte den Name der Schülerin/des Schülers in die »Kopierhilfe TN-Daten« eingeben!",IF(BB137="ja","Es fehlt die Angabe des Berufsfeldes!",IF(BC137="ja","Es fehlt die Art der BO!",IF(AND(BF138=1,BF139=0),"Bitte die maximale Anzahl an Geamtstunden bzw. Stunden pro Tag beachten!",IF(AND(BF138=0,BF139=1),"Bitte erfassen Sie alle Stunden mit dem entsprechenden Kennzeichen »a«, »e« oder »u«! (Es fehlen Kursstunden!)",IF(AND(BF138=1,BF139=1),"Bitte die maximale Anzahl an Stunden pro Tag beachten!",""))))))</f>
        <v/>
      </c>
      <c r="AX137" s="183">
        <f t="shared" ref="AX137" si="318">SUMPRODUCT(($K$25:$AL$25=$AR$8)*(K137:AL137&lt;&gt;"")*(K140:AL140))</f>
        <v>0</v>
      </c>
      <c r="AY137" s="184">
        <f t="shared" ref="AY137" si="319">SUMPRODUCT(($K$25:$AL$25=$AR$8)*(K137:AL137="a")*(K140:AL140))</f>
        <v>0</v>
      </c>
      <c r="AZ137" s="184">
        <f t="shared" ref="AZ137" si="320">SUMPRODUCT(($K$25:$AL$25=$AR$8)*(K137:AL137="e")*(K140:AL140))</f>
        <v>0</v>
      </c>
      <c r="BA137" s="185">
        <f t="shared" ref="BA137" si="321">IF(AX137=0,0,ROUND(AY137/AX137,4))</f>
        <v>0</v>
      </c>
      <c r="BB137" s="216" t="str">
        <f t="shared" ref="BB137" si="322">IF(SUMPRODUCT((K137:AL137="a")*(K138:AL138="")*($K$25:$AL$25&lt;&gt;0))&gt;0,"ja",
IF(SUMPRODUCT((K137:AL137="e")*(K138:AL138="")*($K$25:$AL$25&lt;&gt;0))&gt;0,"ja","nein"))</f>
        <v>nein</v>
      </c>
      <c r="BC137" s="216" t="str">
        <f t="shared" ref="BC137" si="323">IF(SUMPRODUCT((K137:AL137="a")*(K139:AL139="")*($K$25:$AL$25&lt;&gt;0))&gt;0,"ja",
IF(SUMPRODUCT((K137:AL137="e")*(K139:AL139="")*($K$25:$AL$25&lt;&gt;0))&gt;0,"ja","nein"))</f>
        <v>nein</v>
      </c>
      <c r="BF137" s="194"/>
      <c r="BG137" s="151">
        <f t="shared" ref="BG137:CH137" si="324">IF(OR(BG$26="",BG$26="Datum eintragen!"),0,SUMPRODUCT(($K137:$AL137&lt;&gt;"")*($K140:$AL140)*($K$26:$AL$32=BG$26)))</f>
        <v>0</v>
      </c>
      <c r="BH137" s="151">
        <f t="shared" si="324"/>
        <v>0</v>
      </c>
      <c r="BI137" s="151">
        <f t="shared" si="324"/>
        <v>0</v>
      </c>
      <c r="BJ137" s="151">
        <f t="shared" si="324"/>
        <v>0</v>
      </c>
      <c r="BK137" s="151">
        <f t="shared" si="324"/>
        <v>0</v>
      </c>
      <c r="BL137" s="151">
        <f t="shared" si="324"/>
        <v>0</v>
      </c>
      <c r="BM137" s="151">
        <f t="shared" si="324"/>
        <v>0</v>
      </c>
      <c r="BN137" s="151">
        <f t="shared" si="324"/>
        <v>0</v>
      </c>
      <c r="BO137" s="151">
        <f t="shared" si="324"/>
        <v>0</v>
      </c>
      <c r="BP137" s="151">
        <f t="shared" si="324"/>
        <v>0</v>
      </c>
      <c r="BQ137" s="151">
        <f t="shared" si="324"/>
        <v>0</v>
      </c>
      <c r="BR137" s="151">
        <f t="shared" si="324"/>
        <v>0</v>
      </c>
      <c r="BS137" s="151">
        <f t="shared" si="324"/>
        <v>0</v>
      </c>
      <c r="BT137" s="151">
        <f t="shared" si="324"/>
        <v>0</v>
      </c>
      <c r="BU137" s="151">
        <f t="shared" si="324"/>
        <v>0</v>
      </c>
      <c r="BV137" s="151">
        <f t="shared" si="324"/>
        <v>0</v>
      </c>
      <c r="BW137" s="151">
        <f t="shared" si="324"/>
        <v>0</v>
      </c>
      <c r="BX137" s="151">
        <f t="shared" si="324"/>
        <v>0</v>
      </c>
      <c r="BY137" s="151">
        <f t="shared" si="324"/>
        <v>0</v>
      </c>
      <c r="BZ137" s="151">
        <f t="shared" si="324"/>
        <v>0</v>
      </c>
      <c r="CA137" s="151">
        <f t="shared" si="324"/>
        <v>0</v>
      </c>
      <c r="CB137" s="151">
        <f t="shared" si="324"/>
        <v>0</v>
      </c>
      <c r="CC137" s="151">
        <f t="shared" si="324"/>
        <v>0</v>
      </c>
      <c r="CD137" s="151">
        <f t="shared" si="324"/>
        <v>0</v>
      </c>
      <c r="CE137" s="151">
        <f t="shared" si="324"/>
        <v>0</v>
      </c>
      <c r="CF137" s="151">
        <f t="shared" si="324"/>
        <v>0</v>
      </c>
      <c r="CG137" s="151">
        <f t="shared" si="324"/>
        <v>0</v>
      </c>
      <c r="CH137" s="151">
        <f t="shared" si="324"/>
        <v>0</v>
      </c>
      <c r="CJ137" s="204" t="str">
        <f>IF(CK137=FALSE,"",COUNTIFS($CK$33:CK137,"&lt;&gt;",$CK$33:CK137,"&lt;&gt;falsch"))</f>
        <v/>
      </c>
      <c r="CK137" s="205" t="b">
        <f t="shared" ref="CK137" si="325">IF(AS137="",FALSE,IF(AS137&gt;0,B137,FALSE))</f>
        <v>0</v>
      </c>
      <c r="CL137" s="205" t="str">
        <f>IF(AND($S$8="2.2.2 Berufsorientierung MINT",B137&lt;&gt;""),"TN MINT",IF(AND($S$8="2.2.1 Berufsorientierung Ausbildung",I137&lt;&gt;"",J137="",B137&lt;&gt;""),"TN mit Förderbedarf",IF(AND($S$8="2.2.1 Berufsorientierung Ausbildung",I137="",J137&lt;&gt;"",B137&lt;&gt;""),"TN ohne Förderbedarf","")))</f>
        <v/>
      </c>
    </row>
    <row r="138" spans="1:90" ht="18" customHeight="1" x14ac:dyDescent="0.2">
      <c r="A138" s="314"/>
      <c r="B138" s="319"/>
      <c r="C138" s="320"/>
      <c r="D138" s="320"/>
      <c r="E138" s="320"/>
      <c r="F138" s="320"/>
      <c r="G138" s="320"/>
      <c r="H138" s="321"/>
      <c r="I138" s="260"/>
      <c r="J138" s="257"/>
      <c r="K138" s="220"/>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7"/>
      <c r="AM138" s="264"/>
      <c r="AN138" s="265"/>
      <c r="AO138" s="269"/>
      <c r="AP138" s="265"/>
      <c r="AQ138" s="273"/>
      <c r="AR138" s="274"/>
      <c r="AS138" s="279"/>
      <c r="AT138" s="280"/>
      <c r="AU138" s="358"/>
      <c r="AV138" s="355"/>
      <c r="AW138" s="387"/>
      <c r="AX138" s="183"/>
      <c r="AY138" s="184"/>
      <c r="AZ138" s="184"/>
      <c r="BA138" s="185"/>
      <c r="BB138" s="213"/>
      <c r="BC138" s="213"/>
      <c r="BF138" s="196">
        <f t="shared" ref="BF138" si="326">IF($Y$14=0,0,IF(SUM(BG138:CH138)&gt;0,1,IF(AND(AX137&gt;0,$Y$14&lt;AX137),1,0)))</f>
        <v>0</v>
      </c>
      <c r="BG138" s="152" t="str">
        <f t="shared" ref="BG138:BV138" si="327">IF(BG137=0,"",IF(BG137&gt;$S$14,1,0))</f>
        <v/>
      </c>
      <c r="BH138" s="152" t="str">
        <f t="shared" si="327"/>
        <v/>
      </c>
      <c r="BI138" s="152" t="str">
        <f t="shared" si="327"/>
        <v/>
      </c>
      <c r="BJ138" s="152" t="str">
        <f t="shared" si="327"/>
        <v/>
      </c>
      <c r="BK138" s="152" t="str">
        <f t="shared" si="327"/>
        <v/>
      </c>
      <c r="BL138" s="152" t="str">
        <f t="shared" si="327"/>
        <v/>
      </c>
      <c r="BM138" s="152" t="str">
        <f t="shared" si="327"/>
        <v/>
      </c>
      <c r="BN138" s="152" t="str">
        <f t="shared" si="327"/>
        <v/>
      </c>
      <c r="BO138" s="152" t="str">
        <f t="shared" si="327"/>
        <v/>
      </c>
      <c r="BP138" s="152" t="str">
        <f t="shared" si="327"/>
        <v/>
      </c>
      <c r="BQ138" s="152" t="str">
        <f t="shared" si="327"/>
        <v/>
      </c>
      <c r="BR138" s="152" t="str">
        <f t="shared" si="327"/>
        <v/>
      </c>
      <c r="BS138" s="152" t="str">
        <f t="shared" si="327"/>
        <v/>
      </c>
      <c r="BT138" s="152" t="str">
        <f t="shared" si="327"/>
        <v/>
      </c>
      <c r="BU138" s="152" t="str">
        <f t="shared" si="327"/>
        <v/>
      </c>
      <c r="BV138" s="152" t="str">
        <f t="shared" si="327"/>
        <v/>
      </c>
      <c r="BW138" s="152" t="str">
        <f t="shared" ref="BW138:CH138" si="328">IF(BW137=0,"",IF(BW137&gt;$S$14,1,0))</f>
        <v/>
      </c>
      <c r="BX138" s="152" t="str">
        <f t="shared" si="328"/>
        <v/>
      </c>
      <c r="BY138" s="152" t="str">
        <f t="shared" si="328"/>
        <v/>
      </c>
      <c r="BZ138" s="152" t="str">
        <f t="shared" si="328"/>
        <v/>
      </c>
      <c r="CA138" s="152" t="str">
        <f t="shared" si="328"/>
        <v/>
      </c>
      <c r="CB138" s="152" t="str">
        <f t="shared" si="328"/>
        <v/>
      </c>
      <c r="CC138" s="152" t="str">
        <f t="shared" si="328"/>
        <v/>
      </c>
      <c r="CD138" s="152" t="str">
        <f t="shared" si="328"/>
        <v/>
      </c>
      <c r="CE138" s="152" t="str">
        <f t="shared" si="328"/>
        <v/>
      </c>
      <c r="CF138" s="152" t="str">
        <f t="shared" si="328"/>
        <v/>
      </c>
      <c r="CG138" s="152" t="str">
        <f t="shared" si="328"/>
        <v/>
      </c>
      <c r="CH138" s="152" t="str">
        <f t="shared" si="328"/>
        <v/>
      </c>
      <c r="CJ138" s="204" t="str">
        <f>IF(CK138=FALSE,"",COUNTIFS($CK$33:CK138,"&lt;&gt;",$CK$33:CK138,"&lt;&gt;falsch"))</f>
        <v/>
      </c>
      <c r="CK138" s="205"/>
      <c r="CL138" s="205"/>
    </row>
    <row r="139" spans="1:90" ht="18" customHeight="1" x14ac:dyDescent="0.2">
      <c r="A139" s="314"/>
      <c r="B139" s="319"/>
      <c r="C139" s="320"/>
      <c r="D139" s="320"/>
      <c r="E139" s="320"/>
      <c r="F139" s="320"/>
      <c r="G139" s="320"/>
      <c r="H139" s="321"/>
      <c r="I139" s="260"/>
      <c r="J139" s="257"/>
      <c r="K139" s="220"/>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7"/>
      <c r="AM139" s="264"/>
      <c r="AN139" s="265"/>
      <c r="AO139" s="269"/>
      <c r="AP139" s="265"/>
      <c r="AQ139" s="273"/>
      <c r="AR139" s="274"/>
      <c r="AS139" s="279"/>
      <c r="AT139" s="280"/>
      <c r="AU139" s="358"/>
      <c r="AV139" s="355"/>
      <c r="AW139" s="387"/>
      <c r="AX139" s="183"/>
      <c r="AY139" s="184"/>
      <c r="AZ139" s="184"/>
      <c r="BA139" s="185"/>
      <c r="BB139" s="213"/>
      <c r="BC139" s="213"/>
      <c r="BF139" s="198">
        <f>IF($Y$14=0,0,IF(SUM(BG139:CH139)&gt;0,1,IF(AND(AX137&gt;0,$Y$14&gt;AX137),1,0)))</f>
        <v>0</v>
      </c>
      <c r="BG139" s="153" t="str">
        <f t="shared" ref="BG139:CH139" si="329">IF(BG137=0,"",IF(BG137&lt;$S$14,1,0))</f>
        <v/>
      </c>
      <c r="BH139" s="153" t="str">
        <f t="shared" si="329"/>
        <v/>
      </c>
      <c r="BI139" s="153" t="str">
        <f t="shared" si="329"/>
        <v/>
      </c>
      <c r="BJ139" s="153" t="str">
        <f t="shared" si="329"/>
        <v/>
      </c>
      <c r="BK139" s="153" t="str">
        <f t="shared" si="329"/>
        <v/>
      </c>
      <c r="BL139" s="153" t="str">
        <f t="shared" si="329"/>
        <v/>
      </c>
      <c r="BM139" s="153" t="str">
        <f t="shared" si="329"/>
        <v/>
      </c>
      <c r="BN139" s="153" t="str">
        <f t="shared" si="329"/>
        <v/>
      </c>
      <c r="BO139" s="153" t="str">
        <f t="shared" si="329"/>
        <v/>
      </c>
      <c r="BP139" s="153" t="str">
        <f t="shared" si="329"/>
        <v/>
      </c>
      <c r="BQ139" s="153" t="str">
        <f t="shared" si="329"/>
        <v/>
      </c>
      <c r="BR139" s="153" t="str">
        <f t="shared" si="329"/>
        <v/>
      </c>
      <c r="BS139" s="153" t="str">
        <f t="shared" si="329"/>
        <v/>
      </c>
      <c r="BT139" s="153" t="str">
        <f t="shared" si="329"/>
        <v/>
      </c>
      <c r="BU139" s="153" t="str">
        <f t="shared" si="329"/>
        <v/>
      </c>
      <c r="BV139" s="153" t="str">
        <f t="shared" si="329"/>
        <v/>
      </c>
      <c r="BW139" s="153" t="str">
        <f t="shared" si="329"/>
        <v/>
      </c>
      <c r="BX139" s="153" t="str">
        <f t="shared" si="329"/>
        <v/>
      </c>
      <c r="BY139" s="153" t="str">
        <f t="shared" si="329"/>
        <v/>
      </c>
      <c r="BZ139" s="153" t="str">
        <f t="shared" si="329"/>
        <v/>
      </c>
      <c r="CA139" s="153" t="str">
        <f t="shared" si="329"/>
        <v/>
      </c>
      <c r="CB139" s="153" t="str">
        <f t="shared" si="329"/>
        <v/>
      </c>
      <c r="CC139" s="153" t="str">
        <f t="shared" si="329"/>
        <v/>
      </c>
      <c r="CD139" s="153" t="str">
        <f t="shared" si="329"/>
        <v/>
      </c>
      <c r="CE139" s="153" t="str">
        <f t="shared" si="329"/>
        <v/>
      </c>
      <c r="CF139" s="153" t="str">
        <f t="shared" si="329"/>
        <v/>
      </c>
      <c r="CG139" s="153" t="str">
        <f t="shared" si="329"/>
        <v/>
      </c>
      <c r="CH139" s="153" t="str">
        <f t="shared" si="329"/>
        <v/>
      </c>
      <c r="CJ139" s="204"/>
      <c r="CK139" s="205"/>
      <c r="CL139" s="205"/>
    </row>
    <row r="140" spans="1:90" ht="18" customHeight="1" x14ac:dyDescent="0.2">
      <c r="A140" s="315"/>
      <c r="B140" s="322"/>
      <c r="C140" s="323"/>
      <c r="D140" s="323"/>
      <c r="E140" s="323"/>
      <c r="F140" s="323"/>
      <c r="G140" s="323"/>
      <c r="H140" s="324"/>
      <c r="I140" s="261"/>
      <c r="J140" s="258"/>
      <c r="K140" s="221"/>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8"/>
      <c r="AM140" s="266"/>
      <c r="AN140" s="267"/>
      <c r="AO140" s="270"/>
      <c r="AP140" s="267"/>
      <c r="AQ140" s="275"/>
      <c r="AR140" s="276"/>
      <c r="AS140" s="281"/>
      <c r="AT140" s="282"/>
      <c r="AU140" s="359"/>
      <c r="AV140" s="356"/>
      <c r="AW140" s="387"/>
      <c r="AX140" s="183"/>
      <c r="AY140" s="184"/>
      <c r="AZ140" s="184"/>
      <c r="BA140" s="185"/>
      <c r="BB140" s="213"/>
      <c r="BC140" s="213"/>
      <c r="CJ140" s="204" t="str">
        <f>IF(CK140=FALSE,"",COUNTIFS($CK$33:CK140,"&lt;&gt;",$CK$33:CK140,"&lt;&gt;falsch"))</f>
        <v/>
      </c>
      <c r="CK140" s="205"/>
      <c r="CL140" s="205"/>
    </row>
    <row r="141" spans="1:90" ht="18" customHeight="1" x14ac:dyDescent="0.2">
      <c r="A141" s="313">
        <v>28</v>
      </c>
      <c r="B141" s="316" t="str">
        <f>'Kopierhilfe TN-Daten'!D29</f>
        <v/>
      </c>
      <c r="C141" s="317"/>
      <c r="D141" s="317"/>
      <c r="E141" s="317"/>
      <c r="F141" s="317"/>
      <c r="G141" s="317"/>
      <c r="H141" s="318"/>
      <c r="I141" s="259"/>
      <c r="J141" s="256"/>
      <c r="K141" s="21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40"/>
      <c r="AM141" s="262" t="str">
        <f t="shared" ref="AM141" si="330">IF(OR($Y$14=0,SUM($K$25:$AL$25)=0),"",AX141)</f>
        <v/>
      </c>
      <c r="AN141" s="263"/>
      <c r="AO141" s="268" t="str">
        <f t="shared" ref="AO141" si="331">IF(OR($Y$14=0,SUM($K$25:$AL$25)=0),"",AY141)</f>
        <v/>
      </c>
      <c r="AP141" s="263"/>
      <c r="AQ141" s="271" t="str">
        <f>IF(AM141="","",IF(AM141=0,0,BA141))</f>
        <v/>
      </c>
      <c r="AR141" s="272"/>
      <c r="AS141" s="277" t="str">
        <f t="shared" ref="AS141" si="332">IF(AM141="","",IF(OR(BB141="ja",BC141="ja"),0,IF(AND($Y$14=0,SUMPRODUCT(($K$25:$AL$25=$AR$8)*(K141:AL141&lt;&gt;""))=0),"",IF(BA141&gt;=60%,AY141+AZ141,AY141))))</f>
        <v/>
      </c>
      <c r="AT141" s="278"/>
      <c r="AU141" s="357" t="str">
        <f>IF(B141="","",$AZ$28)</f>
        <v/>
      </c>
      <c r="AV141" s="354" t="str">
        <f>IF(B141="","",$AZ$29)</f>
        <v/>
      </c>
      <c r="AW141" s="387" t="str">
        <f>IF(AND(B141="",AX141&gt;0),"Bitte den Name der Schülerin/des Schülers in die »Kopierhilfe TN-Daten« eingeben!",IF(BB141="ja","Es fehlt die Angabe des Berufsfeldes!",IF(BC141="ja","Es fehlt die Art der BO!",IF(AND(BF142=1,BF143=0),"Bitte die maximale Anzahl an Geamtstunden bzw. Stunden pro Tag beachten!",IF(AND(BF142=0,BF143=1),"Bitte erfassen Sie alle Stunden mit dem entsprechenden Kennzeichen »a«, »e« oder »u«! (Es fehlen Kursstunden!)",IF(AND(BF142=1,BF143=1),"Bitte die maximale Anzahl an Stunden pro Tag beachten!",""))))))</f>
        <v/>
      </c>
      <c r="AX141" s="183">
        <f t="shared" ref="AX141" si="333">SUMPRODUCT(($K$25:$AL$25=$AR$8)*(K141:AL141&lt;&gt;"")*(K144:AL144))</f>
        <v>0</v>
      </c>
      <c r="AY141" s="184">
        <f t="shared" ref="AY141" si="334">SUMPRODUCT(($K$25:$AL$25=$AR$8)*(K141:AL141="a")*(K144:AL144))</f>
        <v>0</v>
      </c>
      <c r="AZ141" s="184">
        <f t="shared" ref="AZ141" si="335">SUMPRODUCT(($K$25:$AL$25=$AR$8)*(K141:AL141="e")*(K144:AL144))</f>
        <v>0</v>
      </c>
      <c r="BA141" s="185">
        <f t="shared" ref="BA141" si="336">IF(AX141=0,0,ROUND(AY141/AX141,4))</f>
        <v>0</v>
      </c>
      <c r="BB141" s="216" t="str">
        <f t="shared" ref="BB141" si="337">IF(SUMPRODUCT((K141:AL141="a")*(K142:AL142="")*($K$25:$AL$25&lt;&gt;0))&gt;0,"ja",
IF(SUMPRODUCT((K141:AL141="e")*(K142:AL142="")*($K$25:$AL$25&lt;&gt;0))&gt;0,"ja","nein"))</f>
        <v>nein</v>
      </c>
      <c r="BC141" s="216" t="str">
        <f t="shared" ref="BC141" si="338">IF(SUMPRODUCT((K141:AL141="a")*(K143:AL143="")*($K$25:$AL$25&lt;&gt;0))&gt;0,"ja",
IF(SUMPRODUCT((K141:AL141="e")*(K143:AL143="")*($K$25:$AL$25&lt;&gt;0))&gt;0,"ja","nein"))</f>
        <v>nein</v>
      </c>
      <c r="BF141" s="194"/>
      <c r="BG141" s="151">
        <f t="shared" ref="BG141:CH141" si="339">IF(OR(BG$26="",BG$26="Datum eintragen!"),0,SUMPRODUCT(($K141:$AL141&lt;&gt;"")*($K144:$AL144)*($K$26:$AL$32=BG$26)))</f>
        <v>0</v>
      </c>
      <c r="BH141" s="151">
        <f t="shared" si="339"/>
        <v>0</v>
      </c>
      <c r="BI141" s="151">
        <f t="shared" si="339"/>
        <v>0</v>
      </c>
      <c r="BJ141" s="151">
        <f t="shared" si="339"/>
        <v>0</v>
      </c>
      <c r="BK141" s="151">
        <f t="shared" si="339"/>
        <v>0</v>
      </c>
      <c r="BL141" s="151">
        <f t="shared" si="339"/>
        <v>0</v>
      </c>
      <c r="BM141" s="151">
        <f t="shared" si="339"/>
        <v>0</v>
      </c>
      <c r="BN141" s="151">
        <f t="shared" si="339"/>
        <v>0</v>
      </c>
      <c r="BO141" s="151">
        <f t="shared" si="339"/>
        <v>0</v>
      </c>
      <c r="BP141" s="151">
        <f t="shared" si="339"/>
        <v>0</v>
      </c>
      <c r="BQ141" s="151">
        <f t="shared" si="339"/>
        <v>0</v>
      </c>
      <c r="BR141" s="151">
        <f t="shared" si="339"/>
        <v>0</v>
      </c>
      <c r="BS141" s="151">
        <f t="shared" si="339"/>
        <v>0</v>
      </c>
      <c r="BT141" s="151">
        <f t="shared" si="339"/>
        <v>0</v>
      </c>
      <c r="BU141" s="151">
        <f t="shared" si="339"/>
        <v>0</v>
      </c>
      <c r="BV141" s="151">
        <f t="shared" si="339"/>
        <v>0</v>
      </c>
      <c r="BW141" s="151">
        <f t="shared" si="339"/>
        <v>0</v>
      </c>
      <c r="BX141" s="151">
        <f t="shared" si="339"/>
        <v>0</v>
      </c>
      <c r="BY141" s="151">
        <f t="shared" si="339"/>
        <v>0</v>
      </c>
      <c r="BZ141" s="151">
        <f t="shared" si="339"/>
        <v>0</v>
      </c>
      <c r="CA141" s="151">
        <f t="shared" si="339"/>
        <v>0</v>
      </c>
      <c r="CB141" s="151">
        <f t="shared" si="339"/>
        <v>0</v>
      </c>
      <c r="CC141" s="151">
        <f t="shared" si="339"/>
        <v>0</v>
      </c>
      <c r="CD141" s="151">
        <f t="shared" si="339"/>
        <v>0</v>
      </c>
      <c r="CE141" s="151">
        <f t="shared" si="339"/>
        <v>0</v>
      </c>
      <c r="CF141" s="151">
        <f t="shared" si="339"/>
        <v>0</v>
      </c>
      <c r="CG141" s="151">
        <f t="shared" si="339"/>
        <v>0</v>
      </c>
      <c r="CH141" s="151">
        <f t="shared" si="339"/>
        <v>0</v>
      </c>
      <c r="CJ141" s="204" t="str">
        <f>IF(CK141=FALSE,"",COUNTIFS($CK$33:CK141,"&lt;&gt;",$CK$33:CK141,"&lt;&gt;falsch"))</f>
        <v/>
      </c>
      <c r="CK141" s="205" t="b">
        <f t="shared" ref="CK141" si="340">IF(AS141="",FALSE,IF(AS141&gt;0,B141,FALSE))</f>
        <v>0</v>
      </c>
      <c r="CL141" s="205" t="str">
        <f>IF(AND($S$8="2.2.2 Berufsorientierung MINT",B141&lt;&gt;""),"TN MINT",IF(AND($S$8="2.2.1 Berufsorientierung Ausbildung",I141&lt;&gt;"",J141="",B141&lt;&gt;""),"TN mit Förderbedarf",IF(AND($S$8="2.2.1 Berufsorientierung Ausbildung",I141="",J141&lt;&gt;"",B141&lt;&gt;""),"TN ohne Förderbedarf","")))</f>
        <v/>
      </c>
    </row>
    <row r="142" spans="1:90" ht="18" customHeight="1" x14ac:dyDescent="0.2">
      <c r="A142" s="314"/>
      <c r="B142" s="319"/>
      <c r="C142" s="320"/>
      <c r="D142" s="320"/>
      <c r="E142" s="320"/>
      <c r="F142" s="320"/>
      <c r="G142" s="320"/>
      <c r="H142" s="321"/>
      <c r="I142" s="260"/>
      <c r="J142" s="257"/>
      <c r="K142" s="220"/>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7"/>
      <c r="AM142" s="264"/>
      <c r="AN142" s="265"/>
      <c r="AO142" s="269"/>
      <c r="AP142" s="265"/>
      <c r="AQ142" s="273"/>
      <c r="AR142" s="274"/>
      <c r="AS142" s="279"/>
      <c r="AT142" s="280"/>
      <c r="AU142" s="358"/>
      <c r="AV142" s="355"/>
      <c r="AW142" s="387"/>
      <c r="AX142" s="183"/>
      <c r="AY142" s="184"/>
      <c r="AZ142" s="184"/>
      <c r="BA142" s="185"/>
      <c r="BB142" s="213"/>
      <c r="BC142" s="213"/>
      <c r="BF142" s="196">
        <f t="shared" ref="BF142" si="341">IF($Y$14=0,0,IF(SUM(BG142:CH142)&gt;0,1,IF(AND(AX141&gt;0,$Y$14&lt;AX141),1,0)))</f>
        <v>0</v>
      </c>
      <c r="BG142" s="152" t="str">
        <f t="shared" ref="BG142:BV142" si="342">IF(BG141=0,"",IF(BG141&gt;$S$14,1,0))</f>
        <v/>
      </c>
      <c r="BH142" s="152" t="str">
        <f t="shared" si="342"/>
        <v/>
      </c>
      <c r="BI142" s="152" t="str">
        <f t="shared" si="342"/>
        <v/>
      </c>
      <c r="BJ142" s="152" t="str">
        <f t="shared" si="342"/>
        <v/>
      </c>
      <c r="BK142" s="152" t="str">
        <f t="shared" si="342"/>
        <v/>
      </c>
      <c r="BL142" s="152" t="str">
        <f t="shared" si="342"/>
        <v/>
      </c>
      <c r="BM142" s="152" t="str">
        <f t="shared" si="342"/>
        <v/>
      </c>
      <c r="BN142" s="152" t="str">
        <f t="shared" si="342"/>
        <v/>
      </c>
      <c r="BO142" s="152" t="str">
        <f t="shared" si="342"/>
        <v/>
      </c>
      <c r="BP142" s="152" t="str">
        <f t="shared" si="342"/>
        <v/>
      </c>
      <c r="BQ142" s="152" t="str">
        <f t="shared" si="342"/>
        <v/>
      </c>
      <c r="BR142" s="152" t="str">
        <f t="shared" si="342"/>
        <v/>
      </c>
      <c r="BS142" s="152" t="str">
        <f t="shared" si="342"/>
        <v/>
      </c>
      <c r="BT142" s="152" t="str">
        <f t="shared" si="342"/>
        <v/>
      </c>
      <c r="BU142" s="152" t="str">
        <f t="shared" si="342"/>
        <v/>
      </c>
      <c r="BV142" s="152" t="str">
        <f t="shared" si="342"/>
        <v/>
      </c>
      <c r="BW142" s="152" t="str">
        <f t="shared" ref="BW142:CH142" si="343">IF(BW141=0,"",IF(BW141&gt;$S$14,1,0))</f>
        <v/>
      </c>
      <c r="BX142" s="152" t="str">
        <f t="shared" si="343"/>
        <v/>
      </c>
      <c r="BY142" s="152" t="str">
        <f t="shared" si="343"/>
        <v/>
      </c>
      <c r="BZ142" s="152" t="str">
        <f t="shared" si="343"/>
        <v/>
      </c>
      <c r="CA142" s="152" t="str">
        <f t="shared" si="343"/>
        <v/>
      </c>
      <c r="CB142" s="152" t="str">
        <f t="shared" si="343"/>
        <v/>
      </c>
      <c r="CC142" s="152" t="str">
        <f t="shared" si="343"/>
        <v/>
      </c>
      <c r="CD142" s="152" t="str">
        <f t="shared" si="343"/>
        <v/>
      </c>
      <c r="CE142" s="152" t="str">
        <f t="shared" si="343"/>
        <v/>
      </c>
      <c r="CF142" s="152" t="str">
        <f t="shared" si="343"/>
        <v/>
      </c>
      <c r="CG142" s="152" t="str">
        <f t="shared" si="343"/>
        <v/>
      </c>
      <c r="CH142" s="152" t="str">
        <f t="shared" si="343"/>
        <v/>
      </c>
      <c r="CJ142" s="204" t="str">
        <f>IF(CK142=FALSE,"",COUNTIFS($CK$33:CK142,"&lt;&gt;",$CK$33:CK142,"&lt;&gt;falsch"))</f>
        <v/>
      </c>
      <c r="CK142" s="205"/>
      <c r="CL142" s="205"/>
    </row>
    <row r="143" spans="1:90" ht="18" customHeight="1" x14ac:dyDescent="0.2">
      <c r="A143" s="314"/>
      <c r="B143" s="319"/>
      <c r="C143" s="320"/>
      <c r="D143" s="320"/>
      <c r="E143" s="320"/>
      <c r="F143" s="320"/>
      <c r="G143" s="320"/>
      <c r="H143" s="321"/>
      <c r="I143" s="260"/>
      <c r="J143" s="257"/>
      <c r="K143" s="220"/>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7"/>
      <c r="AM143" s="264"/>
      <c r="AN143" s="265"/>
      <c r="AO143" s="269"/>
      <c r="AP143" s="265"/>
      <c r="AQ143" s="273"/>
      <c r="AR143" s="274"/>
      <c r="AS143" s="279"/>
      <c r="AT143" s="280"/>
      <c r="AU143" s="358"/>
      <c r="AV143" s="355"/>
      <c r="AW143" s="387"/>
      <c r="AX143" s="183"/>
      <c r="AY143" s="184"/>
      <c r="AZ143" s="184"/>
      <c r="BA143" s="185"/>
      <c r="BB143" s="213"/>
      <c r="BC143" s="213"/>
      <c r="BF143" s="198">
        <f>IF($Y$14=0,0,IF(SUM(BG143:CH143)&gt;0,1,IF(AND(AX141&gt;0,$Y$14&gt;AX141),1,0)))</f>
        <v>0</v>
      </c>
      <c r="BG143" s="153" t="str">
        <f t="shared" ref="BG143:CH143" si="344">IF(BG141=0,"",IF(BG141&lt;$S$14,1,0))</f>
        <v/>
      </c>
      <c r="BH143" s="153" t="str">
        <f t="shared" si="344"/>
        <v/>
      </c>
      <c r="BI143" s="153" t="str">
        <f t="shared" si="344"/>
        <v/>
      </c>
      <c r="BJ143" s="153" t="str">
        <f t="shared" si="344"/>
        <v/>
      </c>
      <c r="BK143" s="153" t="str">
        <f t="shared" si="344"/>
        <v/>
      </c>
      <c r="BL143" s="153" t="str">
        <f t="shared" si="344"/>
        <v/>
      </c>
      <c r="BM143" s="153" t="str">
        <f t="shared" si="344"/>
        <v/>
      </c>
      <c r="BN143" s="153" t="str">
        <f t="shared" si="344"/>
        <v/>
      </c>
      <c r="BO143" s="153" t="str">
        <f t="shared" si="344"/>
        <v/>
      </c>
      <c r="BP143" s="153" t="str">
        <f t="shared" si="344"/>
        <v/>
      </c>
      <c r="BQ143" s="153" t="str">
        <f t="shared" si="344"/>
        <v/>
      </c>
      <c r="BR143" s="153" t="str">
        <f t="shared" si="344"/>
        <v/>
      </c>
      <c r="BS143" s="153" t="str">
        <f t="shared" si="344"/>
        <v/>
      </c>
      <c r="BT143" s="153" t="str">
        <f t="shared" si="344"/>
        <v/>
      </c>
      <c r="BU143" s="153" t="str">
        <f t="shared" si="344"/>
        <v/>
      </c>
      <c r="BV143" s="153" t="str">
        <f t="shared" si="344"/>
        <v/>
      </c>
      <c r="BW143" s="153" t="str">
        <f t="shared" si="344"/>
        <v/>
      </c>
      <c r="BX143" s="153" t="str">
        <f t="shared" si="344"/>
        <v/>
      </c>
      <c r="BY143" s="153" t="str">
        <f t="shared" si="344"/>
        <v/>
      </c>
      <c r="BZ143" s="153" t="str">
        <f t="shared" si="344"/>
        <v/>
      </c>
      <c r="CA143" s="153" t="str">
        <f t="shared" si="344"/>
        <v/>
      </c>
      <c r="CB143" s="153" t="str">
        <f t="shared" si="344"/>
        <v/>
      </c>
      <c r="CC143" s="153" t="str">
        <f t="shared" si="344"/>
        <v/>
      </c>
      <c r="CD143" s="153" t="str">
        <f t="shared" si="344"/>
        <v/>
      </c>
      <c r="CE143" s="153" t="str">
        <f t="shared" si="344"/>
        <v/>
      </c>
      <c r="CF143" s="153" t="str">
        <f t="shared" si="344"/>
        <v/>
      </c>
      <c r="CG143" s="153" t="str">
        <f t="shared" si="344"/>
        <v/>
      </c>
      <c r="CH143" s="153" t="str">
        <f t="shared" si="344"/>
        <v/>
      </c>
      <c r="CJ143" s="204"/>
      <c r="CK143" s="205"/>
      <c r="CL143" s="205"/>
    </row>
    <row r="144" spans="1:90" ht="18" customHeight="1" x14ac:dyDescent="0.2">
      <c r="A144" s="315"/>
      <c r="B144" s="322"/>
      <c r="C144" s="323"/>
      <c r="D144" s="323"/>
      <c r="E144" s="323"/>
      <c r="F144" s="323"/>
      <c r="G144" s="323"/>
      <c r="H144" s="324"/>
      <c r="I144" s="261"/>
      <c r="J144" s="258"/>
      <c r="K144" s="221"/>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8"/>
      <c r="AM144" s="266"/>
      <c r="AN144" s="267"/>
      <c r="AO144" s="270"/>
      <c r="AP144" s="267"/>
      <c r="AQ144" s="275"/>
      <c r="AR144" s="276"/>
      <c r="AS144" s="281"/>
      <c r="AT144" s="282"/>
      <c r="AU144" s="359"/>
      <c r="AV144" s="356"/>
      <c r="AW144" s="387"/>
      <c r="AX144" s="183"/>
      <c r="AY144" s="184"/>
      <c r="AZ144" s="184"/>
      <c r="BA144" s="185"/>
      <c r="BB144" s="213"/>
      <c r="BC144" s="213"/>
      <c r="CJ144" s="204" t="str">
        <f>IF(CK144=FALSE,"",COUNTIFS($CK$33:CK144,"&lt;&gt;",$CK$33:CK144,"&lt;&gt;falsch"))</f>
        <v/>
      </c>
      <c r="CK144" s="205"/>
      <c r="CL144" s="205"/>
    </row>
    <row r="145" spans="1:90" ht="18" customHeight="1" x14ac:dyDescent="0.2">
      <c r="A145" s="313">
        <v>29</v>
      </c>
      <c r="B145" s="316" t="str">
        <f>'Kopierhilfe TN-Daten'!D30</f>
        <v/>
      </c>
      <c r="C145" s="317"/>
      <c r="D145" s="317"/>
      <c r="E145" s="317"/>
      <c r="F145" s="317"/>
      <c r="G145" s="317"/>
      <c r="H145" s="318"/>
      <c r="I145" s="259"/>
      <c r="J145" s="256"/>
      <c r="K145" s="21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40"/>
      <c r="AM145" s="262" t="str">
        <f t="shared" ref="AM145" si="345">IF(OR($Y$14=0,SUM($K$25:$AL$25)=0),"",AX145)</f>
        <v/>
      </c>
      <c r="AN145" s="263"/>
      <c r="AO145" s="268" t="str">
        <f t="shared" ref="AO145" si="346">IF(OR($Y$14=0,SUM($K$25:$AL$25)=0),"",AY145)</f>
        <v/>
      </c>
      <c r="AP145" s="263"/>
      <c r="AQ145" s="271" t="str">
        <f>IF(AM145="","",IF(AM145=0,0,BA145))</f>
        <v/>
      </c>
      <c r="AR145" s="272"/>
      <c r="AS145" s="277" t="str">
        <f t="shared" ref="AS145" si="347">IF(AM145="","",IF(OR(BB145="ja",BC145="ja"),0,IF(AND($Y$14=0,SUMPRODUCT(($K$25:$AL$25=$AR$8)*(K145:AL145&lt;&gt;""))=0),"",IF(BA145&gt;=60%,AY145+AZ145,AY145))))</f>
        <v/>
      </c>
      <c r="AT145" s="278"/>
      <c r="AU145" s="357" t="str">
        <f>IF(B145="","",$AZ$28)</f>
        <v/>
      </c>
      <c r="AV145" s="354" t="str">
        <f>IF(B145="","",$AZ$29)</f>
        <v/>
      </c>
      <c r="AW145" s="387" t="str">
        <f>IF(AND(B145="",AX145&gt;0),"Bitte den Name der Schülerin/des Schülers in die »Kopierhilfe TN-Daten« eingeben!",IF(BB145="ja","Es fehlt die Angabe des Berufsfeldes!",IF(BC145="ja","Es fehlt die Art der BO!",IF(AND(BF146=1,BF147=0),"Bitte die maximale Anzahl an Geamtstunden bzw. Stunden pro Tag beachten!",IF(AND(BF146=0,BF147=1),"Bitte erfassen Sie alle Stunden mit dem entsprechenden Kennzeichen »a«, »e« oder »u«! (Es fehlen Kursstunden!)",IF(AND(BF146=1,BF147=1),"Bitte die maximale Anzahl an Stunden pro Tag beachten!",""))))))</f>
        <v/>
      </c>
      <c r="AX145" s="183">
        <f t="shared" ref="AX145" si="348">SUMPRODUCT(($K$25:$AL$25=$AR$8)*(K145:AL145&lt;&gt;"")*(K148:AL148))</f>
        <v>0</v>
      </c>
      <c r="AY145" s="184">
        <f t="shared" ref="AY145" si="349">SUMPRODUCT(($K$25:$AL$25=$AR$8)*(K145:AL145="a")*(K148:AL148))</f>
        <v>0</v>
      </c>
      <c r="AZ145" s="184">
        <f t="shared" ref="AZ145" si="350">SUMPRODUCT(($K$25:$AL$25=$AR$8)*(K145:AL145="e")*(K148:AL148))</f>
        <v>0</v>
      </c>
      <c r="BA145" s="185">
        <f t="shared" ref="BA145" si="351">IF(AX145=0,0,ROUND(AY145/AX145,4))</f>
        <v>0</v>
      </c>
      <c r="BB145" s="216" t="str">
        <f t="shared" ref="BB145" si="352">IF(SUMPRODUCT((K145:AL145="a")*(K146:AL146="")*($K$25:$AL$25&lt;&gt;0))&gt;0,"ja",
IF(SUMPRODUCT((K145:AL145="e")*(K146:AL146="")*($K$25:$AL$25&lt;&gt;0))&gt;0,"ja","nein"))</f>
        <v>nein</v>
      </c>
      <c r="BC145" s="216" t="str">
        <f t="shared" ref="BC145" si="353">IF(SUMPRODUCT((K145:AL145="a")*(K147:AL147="")*($K$25:$AL$25&lt;&gt;0))&gt;0,"ja",
IF(SUMPRODUCT((K145:AL145="e")*(K147:AL147="")*($K$25:$AL$25&lt;&gt;0))&gt;0,"ja","nein"))</f>
        <v>nein</v>
      </c>
      <c r="BF145" s="194"/>
      <c r="BG145" s="151">
        <f t="shared" ref="BG145:CH145" si="354">IF(OR(BG$26="",BG$26="Datum eintragen!"),0,SUMPRODUCT(($K145:$AL145&lt;&gt;"")*($K148:$AL148)*($K$26:$AL$32=BG$26)))</f>
        <v>0</v>
      </c>
      <c r="BH145" s="151">
        <f t="shared" si="354"/>
        <v>0</v>
      </c>
      <c r="BI145" s="151">
        <f t="shared" si="354"/>
        <v>0</v>
      </c>
      <c r="BJ145" s="151">
        <f t="shared" si="354"/>
        <v>0</v>
      </c>
      <c r="BK145" s="151">
        <f t="shared" si="354"/>
        <v>0</v>
      </c>
      <c r="BL145" s="151">
        <f t="shared" si="354"/>
        <v>0</v>
      </c>
      <c r="BM145" s="151">
        <f t="shared" si="354"/>
        <v>0</v>
      </c>
      <c r="BN145" s="151">
        <f t="shared" si="354"/>
        <v>0</v>
      </c>
      <c r="BO145" s="151">
        <f t="shared" si="354"/>
        <v>0</v>
      </c>
      <c r="BP145" s="151">
        <f t="shared" si="354"/>
        <v>0</v>
      </c>
      <c r="BQ145" s="151">
        <f t="shared" si="354"/>
        <v>0</v>
      </c>
      <c r="BR145" s="151">
        <f t="shared" si="354"/>
        <v>0</v>
      </c>
      <c r="BS145" s="151">
        <f t="shared" si="354"/>
        <v>0</v>
      </c>
      <c r="BT145" s="151">
        <f t="shared" si="354"/>
        <v>0</v>
      </c>
      <c r="BU145" s="151">
        <f t="shared" si="354"/>
        <v>0</v>
      </c>
      <c r="BV145" s="151">
        <f t="shared" si="354"/>
        <v>0</v>
      </c>
      <c r="BW145" s="151">
        <f t="shared" si="354"/>
        <v>0</v>
      </c>
      <c r="BX145" s="151">
        <f t="shared" si="354"/>
        <v>0</v>
      </c>
      <c r="BY145" s="151">
        <f t="shared" si="354"/>
        <v>0</v>
      </c>
      <c r="BZ145" s="151">
        <f t="shared" si="354"/>
        <v>0</v>
      </c>
      <c r="CA145" s="151">
        <f t="shared" si="354"/>
        <v>0</v>
      </c>
      <c r="CB145" s="151">
        <f t="shared" si="354"/>
        <v>0</v>
      </c>
      <c r="CC145" s="151">
        <f t="shared" si="354"/>
        <v>0</v>
      </c>
      <c r="CD145" s="151">
        <f t="shared" si="354"/>
        <v>0</v>
      </c>
      <c r="CE145" s="151">
        <f t="shared" si="354"/>
        <v>0</v>
      </c>
      <c r="CF145" s="151">
        <f t="shared" si="354"/>
        <v>0</v>
      </c>
      <c r="CG145" s="151">
        <f t="shared" si="354"/>
        <v>0</v>
      </c>
      <c r="CH145" s="151">
        <f t="shared" si="354"/>
        <v>0</v>
      </c>
      <c r="CJ145" s="204" t="str">
        <f>IF(CK145=FALSE,"",COUNTIFS($CK$33:CK145,"&lt;&gt;",$CK$33:CK145,"&lt;&gt;falsch"))</f>
        <v/>
      </c>
      <c r="CK145" s="205" t="b">
        <f t="shared" ref="CK145" si="355">IF(AS145="",FALSE,IF(AS145&gt;0,B145,FALSE))</f>
        <v>0</v>
      </c>
      <c r="CL145" s="205" t="str">
        <f>IF(AND($S$8="2.2.2 Berufsorientierung MINT",B145&lt;&gt;""),"TN MINT",IF(AND($S$8="2.2.1 Berufsorientierung Ausbildung",I145&lt;&gt;"",J145="",B145&lt;&gt;""),"TN mit Förderbedarf",IF(AND($S$8="2.2.1 Berufsorientierung Ausbildung",I145="",J145&lt;&gt;"",B145&lt;&gt;""),"TN ohne Förderbedarf","")))</f>
        <v/>
      </c>
    </row>
    <row r="146" spans="1:90" ht="18" customHeight="1" x14ac:dyDescent="0.2">
      <c r="A146" s="314"/>
      <c r="B146" s="319"/>
      <c r="C146" s="320"/>
      <c r="D146" s="320"/>
      <c r="E146" s="320"/>
      <c r="F146" s="320"/>
      <c r="G146" s="320"/>
      <c r="H146" s="321"/>
      <c r="I146" s="260"/>
      <c r="J146" s="257"/>
      <c r="K146" s="220"/>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7"/>
      <c r="AM146" s="264"/>
      <c r="AN146" s="265"/>
      <c r="AO146" s="269"/>
      <c r="AP146" s="265"/>
      <c r="AQ146" s="273"/>
      <c r="AR146" s="274"/>
      <c r="AS146" s="279"/>
      <c r="AT146" s="280"/>
      <c r="AU146" s="358"/>
      <c r="AV146" s="355"/>
      <c r="AW146" s="387"/>
      <c r="AX146" s="183"/>
      <c r="AY146" s="184"/>
      <c r="AZ146" s="184"/>
      <c r="BA146" s="185"/>
      <c r="BB146" s="213"/>
      <c r="BC146" s="213"/>
      <c r="BF146" s="196">
        <f t="shared" ref="BF146" si="356">IF($Y$14=0,0,IF(SUM(BG146:CH146)&gt;0,1,IF(AND(AX145&gt;0,$Y$14&lt;AX145),1,0)))</f>
        <v>0</v>
      </c>
      <c r="BG146" s="152" t="str">
        <f t="shared" ref="BG146:BV146" si="357">IF(BG145=0,"",IF(BG145&gt;$S$14,1,0))</f>
        <v/>
      </c>
      <c r="BH146" s="152" t="str">
        <f t="shared" si="357"/>
        <v/>
      </c>
      <c r="BI146" s="152" t="str">
        <f t="shared" si="357"/>
        <v/>
      </c>
      <c r="BJ146" s="152" t="str">
        <f t="shared" si="357"/>
        <v/>
      </c>
      <c r="BK146" s="152" t="str">
        <f t="shared" si="357"/>
        <v/>
      </c>
      <c r="BL146" s="152" t="str">
        <f t="shared" si="357"/>
        <v/>
      </c>
      <c r="BM146" s="152" t="str">
        <f t="shared" si="357"/>
        <v/>
      </c>
      <c r="BN146" s="152" t="str">
        <f t="shared" si="357"/>
        <v/>
      </c>
      <c r="BO146" s="152" t="str">
        <f t="shared" si="357"/>
        <v/>
      </c>
      <c r="BP146" s="152" t="str">
        <f t="shared" si="357"/>
        <v/>
      </c>
      <c r="BQ146" s="152" t="str">
        <f t="shared" si="357"/>
        <v/>
      </c>
      <c r="BR146" s="152" t="str">
        <f t="shared" si="357"/>
        <v/>
      </c>
      <c r="BS146" s="152" t="str">
        <f t="shared" si="357"/>
        <v/>
      </c>
      <c r="BT146" s="152" t="str">
        <f t="shared" si="357"/>
        <v/>
      </c>
      <c r="BU146" s="152" t="str">
        <f t="shared" si="357"/>
        <v/>
      </c>
      <c r="BV146" s="152" t="str">
        <f t="shared" si="357"/>
        <v/>
      </c>
      <c r="BW146" s="152" t="str">
        <f t="shared" ref="BW146:CH146" si="358">IF(BW145=0,"",IF(BW145&gt;$S$14,1,0))</f>
        <v/>
      </c>
      <c r="BX146" s="152" t="str">
        <f t="shared" si="358"/>
        <v/>
      </c>
      <c r="BY146" s="152" t="str">
        <f t="shared" si="358"/>
        <v/>
      </c>
      <c r="BZ146" s="152" t="str">
        <f t="shared" si="358"/>
        <v/>
      </c>
      <c r="CA146" s="152" t="str">
        <f t="shared" si="358"/>
        <v/>
      </c>
      <c r="CB146" s="152" t="str">
        <f t="shared" si="358"/>
        <v/>
      </c>
      <c r="CC146" s="152" t="str">
        <f t="shared" si="358"/>
        <v/>
      </c>
      <c r="CD146" s="152" t="str">
        <f t="shared" si="358"/>
        <v/>
      </c>
      <c r="CE146" s="152" t="str">
        <f t="shared" si="358"/>
        <v/>
      </c>
      <c r="CF146" s="152" t="str">
        <f t="shared" si="358"/>
        <v/>
      </c>
      <c r="CG146" s="152" t="str">
        <f t="shared" si="358"/>
        <v/>
      </c>
      <c r="CH146" s="152" t="str">
        <f t="shared" si="358"/>
        <v/>
      </c>
      <c r="CJ146" s="204" t="str">
        <f>IF(CK146=FALSE,"",COUNTIFS($CK$33:CK146,"&lt;&gt;",$CK$33:CK146,"&lt;&gt;falsch"))</f>
        <v/>
      </c>
      <c r="CK146" s="205"/>
      <c r="CL146" s="205"/>
    </row>
    <row r="147" spans="1:90" ht="18" customHeight="1" x14ac:dyDescent="0.2">
      <c r="A147" s="314"/>
      <c r="B147" s="319"/>
      <c r="C147" s="320"/>
      <c r="D147" s="320"/>
      <c r="E147" s="320"/>
      <c r="F147" s="320"/>
      <c r="G147" s="320"/>
      <c r="H147" s="321"/>
      <c r="I147" s="260"/>
      <c r="J147" s="257"/>
      <c r="K147" s="220"/>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7"/>
      <c r="AM147" s="264"/>
      <c r="AN147" s="265"/>
      <c r="AO147" s="269"/>
      <c r="AP147" s="265"/>
      <c r="AQ147" s="273"/>
      <c r="AR147" s="274"/>
      <c r="AS147" s="279"/>
      <c r="AT147" s="280"/>
      <c r="AU147" s="358"/>
      <c r="AV147" s="355"/>
      <c r="AW147" s="387"/>
      <c r="AX147" s="183"/>
      <c r="AY147" s="184"/>
      <c r="AZ147" s="184"/>
      <c r="BA147" s="185"/>
      <c r="BB147" s="213"/>
      <c r="BC147" s="213"/>
      <c r="BF147" s="198">
        <f>IF($Y$14=0,0,IF(SUM(BG147:CH147)&gt;0,1,IF(AND(AX145&gt;0,$Y$14&gt;AX145),1,0)))</f>
        <v>0</v>
      </c>
      <c r="BG147" s="153" t="str">
        <f t="shared" ref="BG147:CH147" si="359">IF(BG145=0,"",IF(BG145&lt;$S$14,1,0))</f>
        <v/>
      </c>
      <c r="BH147" s="153" t="str">
        <f t="shared" si="359"/>
        <v/>
      </c>
      <c r="BI147" s="153" t="str">
        <f t="shared" si="359"/>
        <v/>
      </c>
      <c r="BJ147" s="153" t="str">
        <f t="shared" si="359"/>
        <v/>
      </c>
      <c r="BK147" s="153" t="str">
        <f t="shared" si="359"/>
        <v/>
      </c>
      <c r="BL147" s="153" t="str">
        <f t="shared" si="359"/>
        <v/>
      </c>
      <c r="BM147" s="153" t="str">
        <f t="shared" si="359"/>
        <v/>
      </c>
      <c r="BN147" s="153" t="str">
        <f t="shared" si="359"/>
        <v/>
      </c>
      <c r="BO147" s="153" t="str">
        <f t="shared" si="359"/>
        <v/>
      </c>
      <c r="BP147" s="153" t="str">
        <f t="shared" si="359"/>
        <v/>
      </c>
      <c r="BQ147" s="153" t="str">
        <f t="shared" si="359"/>
        <v/>
      </c>
      <c r="BR147" s="153" t="str">
        <f t="shared" si="359"/>
        <v/>
      </c>
      <c r="BS147" s="153" t="str">
        <f t="shared" si="359"/>
        <v/>
      </c>
      <c r="BT147" s="153" t="str">
        <f t="shared" si="359"/>
        <v/>
      </c>
      <c r="BU147" s="153" t="str">
        <f t="shared" si="359"/>
        <v/>
      </c>
      <c r="BV147" s="153" t="str">
        <f t="shared" si="359"/>
        <v/>
      </c>
      <c r="BW147" s="153" t="str">
        <f t="shared" si="359"/>
        <v/>
      </c>
      <c r="BX147" s="153" t="str">
        <f t="shared" si="359"/>
        <v/>
      </c>
      <c r="BY147" s="153" t="str">
        <f t="shared" si="359"/>
        <v/>
      </c>
      <c r="BZ147" s="153" t="str">
        <f t="shared" si="359"/>
        <v/>
      </c>
      <c r="CA147" s="153" t="str">
        <f t="shared" si="359"/>
        <v/>
      </c>
      <c r="CB147" s="153" t="str">
        <f t="shared" si="359"/>
        <v/>
      </c>
      <c r="CC147" s="153" t="str">
        <f t="shared" si="359"/>
        <v/>
      </c>
      <c r="CD147" s="153" t="str">
        <f t="shared" si="359"/>
        <v/>
      </c>
      <c r="CE147" s="153" t="str">
        <f t="shared" si="359"/>
        <v/>
      </c>
      <c r="CF147" s="153" t="str">
        <f t="shared" si="359"/>
        <v/>
      </c>
      <c r="CG147" s="153" t="str">
        <f t="shared" si="359"/>
        <v/>
      </c>
      <c r="CH147" s="153" t="str">
        <f t="shared" si="359"/>
        <v/>
      </c>
      <c r="CJ147" s="204"/>
      <c r="CK147" s="205"/>
      <c r="CL147" s="205"/>
    </row>
    <row r="148" spans="1:90" ht="18" customHeight="1" x14ac:dyDescent="0.2">
      <c r="A148" s="315"/>
      <c r="B148" s="322"/>
      <c r="C148" s="323"/>
      <c r="D148" s="323"/>
      <c r="E148" s="323"/>
      <c r="F148" s="323"/>
      <c r="G148" s="323"/>
      <c r="H148" s="324"/>
      <c r="I148" s="261"/>
      <c r="J148" s="258"/>
      <c r="K148" s="221"/>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8"/>
      <c r="AM148" s="266"/>
      <c r="AN148" s="267"/>
      <c r="AO148" s="270"/>
      <c r="AP148" s="267"/>
      <c r="AQ148" s="275"/>
      <c r="AR148" s="276"/>
      <c r="AS148" s="281"/>
      <c r="AT148" s="282"/>
      <c r="AU148" s="359"/>
      <c r="AV148" s="356"/>
      <c r="AW148" s="387"/>
      <c r="AX148" s="183"/>
      <c r="AY148" s="184"/>
      <c r="AZ148" s="184"/>
      <c r="BA148" s="185"/>
      <c r="BB148" s="213"/>
      <c r="BC148" s="213"/>
      <c r="CJ148" s="204" t="str">
        <f>IF(CK148=FALSE,"",COUNTIFS($CK$33:CK148,"&lt;&gt;",$CK$33:CK148,"&lt;&gt;falsch"))</f>
        <v/>
      </c>
      <c r="CK148" s="205"/>
      <c r="CL148" s="205"/>
    </row>
    <row r="149" spans="1:90" ht="18" customHeight="1" x14ac:dyDescent="0.2">
      <c r="A149" s="313">
        <v>30</v>
      </c>
      <c r="B149" s="316" t="str">
        <f>'Kopierhilfe TN-Daten'!D31</f>
        <v/>
      </c>
      <c r="C149" s="317"/>
      <c r="D149" s="317"/>
      <c r="E149" s="317"/>
      <c r="F149" s="317"/>
      <c r="G149" s="317"/>
      <c r="H149" s="318"/>
      <c r="I149" s="259"/>
      <c r="J149" s="256"/>
      <c r="K149" s="21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40"/>
      <c r="AM149" s="262" t="str">
        <f t="shared" ref="AM149" si="360">IF(OR($Y$14=0,SUM($K$25:$AL$25)=0),"",AX149)</f>
        <v/>
      </c>
      <c r="AN149" s="263"/>
      <c r="AO149" s="268" t="str">
        <f t="shared" ref="AO149" si="361">IF(OR($Y$14=0,SUM($K$25:$AL$25)=0),"",AY149)</f>
        <v/>
      </c>
      <c r="AP149" s="263"/>
      <c r="AQ149" s="271" t="str">
        <f>IF(AM149="","",IF(AM149=0,0,BA149))</f>
        <v/>
      </c>
      <c r="AR149" s="272"/>
      <c r="AS149" s="277" t="str">
        <f t="shared" ref="AS149" si="362">IF(AM149="","",IF(OR(BB149="ja",BC149="ja"),0,IF(AND($Y$14=0,SUMPRODUCT(($K$25:$AL$25=$AR$8)*(K149:AL149&lt;&gt;""))=0),"",IF(BA149&gt;=60%,AY149+AZ149,AY149))))</f>
        <v/>
      </c>
      <c r="AT149" s="278"/>
      <c r="AU149" s="357" t="str">
        <f>IF(B149="","",$AZ$28)</f>
        <v/>
      </c>
      <c r="AV149" s="354" t="str">
        <f>IF(B149="","",$AZ$29)</f>
        <v/>
      </c>
      <c r="AW149" s="387" t="str">
        <f>IF(AND(B149="",AX149&gt;0),"Bitte den Name der Schülerin/des Schülers in die »Kopierhilfe TN-Daten« eingeben!",IF(BB149="ja","Es fehlt die Angabe des Berufsfeldes!",IF(BC149="ja","Es fehlt die Art der BO!",IF(AND(BF150=1,BF151=0),"Bitte die maximale Anzahl an Geamtstunden bzw. Stunden pro Tag beachten!",IF(AND(BF150=0,BF151=1),"Bitte erfassen Sie alle Stunden mit dem entsprechenden Kennzeichen »a«, »e« oder »u«! (Es fehlen Kursstunden!)",IF(AND(BF150=1,BF151=1),"Bitte die maximale Anzahl an Stunden pro Tag beachten!",""))))))</f>
        <v/>
      </c>
      <c r="AX149" s="183">
        <f t="shared" ref="AX149" si="363">SUMPRODUCT(($K$25:$AL$25=$AR$8)*(K149:AL149&lt;&gt;"")*(K152:AL152))</f>
        <v>0</v>
      </c>
      <c r="AY149" s="184">
        <f t="shared" ref="AY149" si="364">SUMPRODUCT(($K$25:$AL$25=$AR$8)*(K149:AL149="a")*(K152:AL152))</f>
        <v>0</v>
      </c>
      <c r="AZ149" s="184">
        <f t="shared" ref="AZ149" si="365">SUMPRODUCT(($K$25:$AL$25=$AR$8)*(K149:AL149="e")*(K152:AL152))</f>
        <v>0</v>
      </c>
      <c r="BA149" s="185">
        <f t="shared" ref="BA149" si="366">IF(AX149=0,0,ROUND(AY149/AX149,4))</f>
        <v>0</v>
      </c>
      <c r="BB149" s="216" t="str">
        <f t="shared" ref="BB149" si="367">IF(SUMPRODUCT((K149:AL149="a")*(K150:AL150="")*($K$25:$AL$25&lt;&gt;0))&gt;0,"ja",
IF(SUMPRODUCT((K149:AL149="e")*(K150:AL150="")*($K$25:$AL$25&lt;&gt;0))&gt;0,"ja","nein"))</f>
        <v>nein</v>
      </c>
      <c r="BC149" s="216" t="str">
        <f t="shared" ref="BC149" si="368">IF(SUMPRODUCT((K149:AL149="a")*(K151:AL151="")*($K$25:$AL$25&lt;&gt;0))&gt;0,"ja",
IF(SUMPRODUCT((K149:AL149="e")*(K151:AL151="")*($K$25:$AL$25&lt;&gt;0))&gt;0,"ja","nein"))</f>
        <v>nein</v>
      </c>
      <c r="BF149" s="194"/>
      <c r="BG149" s="151">
        <f t="shared" ref="BG149:CH149" si="369">IF(OR(BG$26="",BG$26="Datum eintragen!"),0,SUMPRODUCT(($K149:$AL149&lt;&gt;"")*($K152:$AL152)*($K$26:$AL$32=BG$26)))</f>
        <v>0</v>
      </c>
      <c r="BH149" s="151">
        <f t="shared" si="369"/>
        <v>0</v>
      </c>
      <c r="BI149" s="151">
        <f t="shared" si="369"/>
        <v>0</v>
      </c>
      <c r="BJ149" s="151">
        <f t="shared" si="369"/>
        <v>0</v>
      </c>
      <c r="BK149" s="151">
        <f t="shared" si="369"/>
        <v>0</v>
      </c>
      <c r="BL149" s="151">
        <f t="shared" si="369"/>
        <v>0</v>
      </c>
      <c r="BM149" s="151">
        <f t="shared" si="369"/>
        <v>0</v>
      </c>
      <c r="BN149" s="151">
        <f t="shared" si="369"/>
        <v>0</v>
      </c>
      <c r="BO149" s="151">
        <f t="shared" si="369"/>
        <v>0</v>
      </c>
      <c r="BP149" s="151">
        <f t="shared" si="369"/>
        <v>0</v>
      </c>
      <c r="BQ149" s="151">
        <f t="shared" si="369"/>
        <v>0</v>
      </c>
      <c r="BR149" s="151">
        <f t="shared" si="369"/>
        <v>0</v>
      </c>
      <c r="BS149" s="151">
        <f t="shared" si="369"/>
        <v>0</v>
      </c>
      <c r="BT149" s="151">
        <f t="shared" si="369"/>
        <v>0</v>
      </c>
      <c r="BU149" s="151">
        <f t="shared" si="369"/>
        <v>0</v>
      </c>
      <c r="BV149" s="151">
        <f t="shared" si="369"/>
        <v>0</v>
      </c>
      <c r="BW149" s="151">
        <f t="shared" si="369"/>
        <v>0</v>
      </c>
      <c r="BX149" s="151">
        <f t="shared" si="369"/>
        <v>0</v>
      </c>
      <c r="BY149" s="151">
        <f t="shared" si="369"/>
        <v>0</v>
      </c>
      <c r="BZ149" s="151">
        <f t="shared" si="369"/>
        <v>0</v>
      </c>
      <c r="CA149" s="151">
        <f t="shared" si="369"/>
        <v>0</v>
      </c>
      <c r="CB149" s="151">
        <f t="shared" si="369"/>
        <v>0</v>
      </c>
      <c r="CC149" s="151">
        <f t="shared" si="369"/>
        <v>0</v>
      </c>
      <c r="CD149" s="151">
        <f t="shared" si="369"/>
        <v>0</v>
      </c>
      <c r="CE149" s="151">
        <f t="shared" si="369"/>
        <v>0</v>
      </c>
      <c r="CF149" s="151">
        <f t="shared" si="369"/>
        <v>0</v>
      </c>
      <c r="CG149" s="151">
        <f t="shared" si="369"/>
        <v>0</v>
      </c>
      <c r="CH149" s="151">
        <f t="shared" si="369"/>
        <v>0</v>
      </c>
      <c r="CJ149" s="204" t="str">
        <f>IF(CK149=FALSE,"",COUNTIFS($CK$33:CK149,"&lt;&gt;",$CK$33:CK149,"&lt;&gt;falsch"))</f>
        <v/>
      </c>
      <c r="CK149" s="205" t="b">
        <f>IF(AS149="",FALSE,IF(AS149&gt;0,B149,FALSE))</f>
        <v>0</v>
      </c>
      <c r="CL149" s="205" t="str">
        <f>IF(AND($S$8="2.2.2 Berufsorientierung MINT",B149&lt;&gt;""),"TN MINT",IF(AND($S$8="2.2.1 Berufsorientierung Ausbildung",I149&lt;&gt;"",J149="",B149&lt;&gt;""),"TN mit Förderbedarf",IF(AND($S$8="2.2.1 Berufsorientierung Ausbildung",I149="",J149&lt;&gt;"",B149&lt;&gt;""),"TN ohne Förderbedarf","")))</f>
        <v/>
      </c>
    </row>
    <row r="150" spans="1:90" ht="18" customHeight="1" x14ac:dyDescent="0.2">
      <c r="A150" s="314"/>
      <c r="B150" s="319"/>
      <c r="C150" s="320"/>
      <c r="D150" s="320"/>
      <c r="E150" s="320"/>
      <c r="F150" s="320"/>
      <c r="G150" s="320"/>
      <c r="H150" s="321"/>
      <c r="I150" s="260"/>
      <c r="J150" s="257"/>
      <c r="K150" s="220"/>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7"/>
      <c r="AM150" s="264"/>
      <c r="AN150" s="265"/>
      <c r="AO150" s="269"/>
      <c r="AP150" s="265"/>
      <c r="AQ150" s="273"/>
      <c r="AR150" s="274"/>
      <c r="AS150" s="279"/>
      <c r="AT150" s="280"/>
      <c r="AU150" s="358"/>
      <c r="AV150" s="355"/>
      <c r="AW150" s="387"/>
      <c r="AX150" s="183"/>
      <c r="AY150" s="184"/>
      <c r="AZ150" s="184"/>
      <c r="BA150" s="185"/>
      <c r="BB150" s="213"/>
      <c r="BC150" s="213"/>
      <c r="BF150" s="196">
        <f t="shared" ref="BF150" si="370">IF($Y$14=0,0,IF(SUM(BG150:CH150)&gt;0,1,IF(AND(AX149&gt;0,$Y$14&lt;AX149),1,0)))</f>
        <v>0</v>
      </c>
      <c r="BG150" s="152" t="str">
        <f t="shared" ref="BG150:BV150" si="371">IF(BG149=0,"",IF(BG149&gt;$S$14,1,0))</f>
        <v/>
      </c>
      <c r="BH150" s="152" t="str">
        <f t="shared" si="371"/>
        <v/>
      </c>
      <c r="BI150" s="152" t="str">
        <f t="shared" si="371"/>
        <v/>
      </c>
      <c r="BJ150" s="152" t="str">
        <f t="shared" si="371"/>
        <v/>
      </c>
      <c r="BK150" s="152" t="str">
        <f t="shared" si="371"/>
        <v/>
      </c>
      <c r="BL150" s="152" t="str">
        <f t="shared" si="371"/>
        <v/>
      </c>
      <c r="BM150" s="152" t="str">
        <f t="shared" si="371"/>
        <v/>
      </c>
      <c r="BN150" s="152" t="str">
        <f t="shared" si="371"/>
        <v/>
      </c>
      <c r="BO150" s="152" t="str">
        <f t="shared" si="371"/>
        <v/>
      </c>
      <c r="BP150" s="152" t="str">
        <f t="shared" si="371"/>
        <v/>
      </c>
      <c r="BQ150" s="152" t="str">
        <f t="shared" si="371"/>
        <v/>
      </c>
      <c r="BR150" s="152" t="str">
        <f t="shared" si="371"/>
        <v/>
      </c>
      <c r="BS150" s="152" t="str">
        <f t="shared" si="371"/>
        <v/>
      </c>
      <c r="BT150" s="152" t="str">
        <f t="shared" si="371"/>
        <v/>
      </c>
      <c r="BU150" s="152" t="str">
        <f t="shared" si="371"/>
        <v/>
      </c>
      <c r="BV150" s="152" t="str">
        <f t="shared" si="371"/>
        <v/>
      </c>
      <c r="BW150" s="152" t="str">
        <f t="shared" ref="BW150:CH150" si="372">IF(BW149=0,"",IF(BW149&gt;$S$14,1,0))</f>
        <v/>
      </c>
      <c r="BX150" s="152" t="str">
        <f t="shared" si="372"/>
        <v/>
      </c>
      <c r="BY150" s="152" t="str">
        <f t="shared" si="372"/>
        <v/>
      </c>
      <c r="BZ150" s="152" t="str">
        <f t="shared" si="372"/>
        <v/>
      </c>
      <c r="CA150" s="152" t="str">
        <f t="shared" si="372"/>
        <v/>
      </c>
      <c r="CB150" s="152" t="str">
        <f t="shared" si="372"/>
        <v/>
      </c>
      <c r="CC150" s="152" t="str">
        <f t="shared" si="372"/>
        <v/>
      </c>
      <c r="CD150" s="152" t="str">
        <f t="shared" si="372"/>
        <v/>
      </c>
      <c r="CE150" s="152" t="str">
        <f t="shared" si="372"/>
        <v/>
      </c>
      <c r="CF150" s="152" t="str">
        <f t="shared" si="372"/>
        <v/>
      </c>
      <c r="CG150" s="152" t="str">
        <f t="shared" si="372"/>
        <v/>
      </c>
      <c r="CH150" s="152" t="str">
        <f t="shared" si="372"/>
        <v/>
      </c>
      <c r="CJ150" s="204" t="str">
        <f>IF(CK150=FALSE,"",COUNTIFS($CK$33:CK150,"&lt;&gt;",$CK$33:CK150,"&lt;&gt;falsch"))</f>
        <v/>
      </c>
      <c r="CK150" s="205"/>
      <c r="CL150" s="205"/>
    </row>
    <row r="151" spans="1:90" ht="18" customHeight="1" x14ac:dyDescent="0.2">
      <c r="A151" s="314"/>
      <c r="B151" s="319"/>
      <c r="C151" s="320"/>
      <c r="D151" s="320"/>
      <c r="E151" s="320"/>
      <c r="F151" s="320"/>
      <c r="G151" s="320"/>
      <c r="H151" s="321"/>
      <c r="I151" s="260"/>
      <c r="J151" s="257"/>
      <c r="K151" s="220"/>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7"/>
      <c r="AM151" s="264"/>
      <c r="AN151" s="265"/>
      <c r="AO151" s="269"/>
      <c r="AP151" s="265"/>
      <c r="AQ151" s="273"/>
      <c r="AR151" s="274"/>
      <c r="AS151" s="279"/>
      <c r="AT151" s="280"/>
      <c r="AU151" s="358"/>
      <c r="AV151" s="355"/>
      <c r="AW151" s="387"/>
      <c r="AX151" s="183"/>
      <c r="AY151" s="184"/>
      <c r="AZ151" s="184"/>
      <c r="BA151" s="185"/>
      <c r="BB151" s="213"/>
      <c r="BC151" s="213"/>
      <c r="BF151" s="198">
        <f>IF($Y$14=0,0,IF(SUM(BG151:CH151)&gt;0,1,IF(AND(AX149&gt;0,$Y$14&gt;AX149),1,0)))</f>
        <v>0</v>
      </c>
      <c r="BG151" s="153" t="str">
        <f t="shared" ref="BG151:CH151" si="373">IF(BG149=0,"",IF(BG149&lt;$S$14,1,0))</f>
        <v/>
      </c>
      <c r="BH151" s="153" t="str">
        <f t="shared" si="373"/>
        <v/>
      </c>
      <c r="BI151" s="153" t="str">
        <f t="shared" si="373"/>
        <v/>
      </c>
      <c r="BJ151" s="153" t="str">
        <f t="shared" si="373"/>
        <v/>
      </c>
      <c r="BK151" s="153" t="str">
        <f t="shared" si="373"/>
        <v/>
      </c>
      <c r="BL151" s="153" t="str">
        <f t="shared" si="373"/>
        <v/>
      </c>
      <c r="BM151" s="153" t="str">
        <f t="shared" si="373"/>
        <v/>
      </c>
      <c r="BN151" s="153" t="str">
        <f t="shared" si="373"/>
        <v/>
      </c>
      <c r="BO151" s="153" t="str">
        <f t="shared" si="373"/>
        <v/>
      </c>
      <c r="BP151" s="153" t="str">
        <f t="shared" si="373"/>
        <v/>
      </c>
      <c r="BQ151" s="153" t="str">
        <f t="shared" si="373"/>
        <v/>
      </c>
      <c r="BR151" s="153" t="str">
        <f t="shared" si="373"/>
        <v/>
      </c>
      <c r="BS151" s="153" t="str">
        <f t="shared" si="373"/>
        <v/>
      </c>
      <c r="BT151" s="153" t="str">
        <f t="shared" si="373"/>
        <v/>
      </c>
      <c r="BU151" s="153" t="str">
        <f t="shared" si="373"/>
        <v/>
      </c>
      <c r="BV151" s="153" t="str">
        <f t="shared" si="373"/>
        <v/>
      </c>
      <c r="BW151" s="153" t="str">
        <f t="shared" si="373"/>
        <v/>
      </c>
      <c r="BX151" s="153" t="str">
        <f t="shared" si="373"/>
        <v/>
      </c>
      <c r="BY151" s="153" t="str">
        <f t="shared" si="373"/>
        <v/>
      </c>
      <c r="BZ151" s="153" t="str">
        <f t="shared" si="373"/>
        <v/>
      </c>
      <c r="CA151" s="153" t="str">
        <f t="shared" si="373"/>
        <v/>
      </c>
      <c r="CB151" s="153" t="str">
        <f t="shared" si="373"/>
        <v/>
      </c>
      <c r="CC151" s="153" t="str">
        <f t="shared" si="373"/>
        <v/>
      </c>
      <c r="CD151" s="153" t="str">
        <f t="shared" si="373"/>
        <v/>
      </c>
      <c r="CE151" s="153" t="str">
        <f t="shared" si="373"/>
        <v/>
      </c>
      <c r="CF151" s="153" t="str">
        <f t="shared" si="373"/>
        <v/>
      </c>
      <c r="CG151" s="153" t="str">
        <f t="shared" si="373"/>
        <v/>
      </c>
      <c r="CH151" s="153" t="str">
        <f t="shared" si="373"/>
        <v/>
      </c>
      <c r="CJ151" s="204"/>
      <c r="CK151" s="205"/>
      <c r="CL151" s="205"/>
    </row>
    <row r="152" spans="1:90" ht="18" customHeight="1" x14ac:dyDescent="0.2">
      <c r="A152" s="315"/>
      <c r="B152" s="322"/>
      <c r="C152" s="323"/>
      <c r="D152" s="323"/>
      <c r="E152" s="323"/>
      <c r="F152" s="323"/>
      <c r="G152" s="323"/>
      <c r="H152" s="324"/>
      <c r="I152" s="261"/>
      <c r="J152" s="258"/>
      <c r="K152" s="221"/>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8"/>
      <c r="AM152" s="266"/>
      <c r="AN152" s="267"/>
      <c r="AO152" s="270"/>
      <c r="AP152" s="267"/>
      <c r="AQ152" s="275"/>
      <c r="AR152" s="276"/>
      <c r="AS152" s="281"/>
      <c r="AT152" s="282"/>
      <c r="AU152" s="359"/>
      <c r="AV152" s="356"/>
      <c r="AW152" s="387"/>
      <c r="AX152" s="186"/>
      <c r="AY152" s="187"/>
      <c r="AZ152" s="187"/>
      <c r="BA152" s="188"/>
      <c r="BB152" s="214"/>
      <c r="BC152" s="214"/>
      <c r="CJ152" s="204" t="str">
        <f>IF(CK152=FALSE,"",COUNTIFS($CK$33:CK152,"&lt;&gt;",$CK$33:CK152,"&lt;&gt;falsch"))</f>
        <v/>
      </c>
      <c r="CK152" s="205"/>
      <c r="CL152" s="205"/>
    </row>
  </sheetData>
  <sheetProtection password="8067" sheet="1" objects="1" scenarios="1" autoFilter="0"/>
  <mergeCells count="426">
    <mergeCell ref="CD26:CD32"/>
    <mergeCell ref="CE26:CE32"/>
    <mergeCell ref="CF26:CF32"/>
    <mergeCell ref="CG26:CG32"/>
    <mergeCell ref="CH26:CH32"/>
    <mergeCell ref="AW117:AW120"/>
    <mergeCell ref="AW121:AW124"/>
    <mergeCell ref="AW45:AW48"/>
    <mergeCell ref="AW49:AW52"/>
    <mergeCell ref="AW53:AW56"/>
    <mergeCell ref="AW57:AW60"/>
    <mergeCell ref="AW61:AW64"/>
    <mergeCell ref="AW65:AW68"/>
    <mergeCell ref="AW69:AW72"/>
    <mergeCell ref="AW73:AW76"/>
    <mergeCell ref="AW77:AW80"/>
    <mergeCell ref="BX26:BX32"/>
    <mergeCell ref="BY26:BY32"/>
    <mergeCell ref="BZ26:BZ32"/>
    <mergeCell ref="CA26:CA32"/>
    <mergeCell ref="CB26:CB32"/>
    <mergeCell ref="CC26:CC32"/>
    <mergeCell ref="AW33:AW36"/>
    <mergeCell ref="AW37:AW40"/>
    <mergeCell ref="AW125:AW128"/>
    <mergeCell ref="AW129:AW132"/>
    <mergeCell ref="AW133:AW136"/>
    <mergeCell ref="AW137:AW140"/>
    <mergeCell ref="AW141:AW144"/>
    <mergeCell ref="AW145:AW148"/>
    <mergeCell ref="AW149:AW152"/>
    <mergeCell ref="AW81:AW84"/>
    <mergeCell ref="AW85:AW88"/>
    <mergeCell ref="AW89:AW92"/>
    <mergeCell ref="AW93:AW96"/>
    <mergeCell ref="AW97:AW100"/>
    <mergeCell ref="AW101:AW104"/>
    <mergeCell ref="AW105:AW108"/>
    <mergeCell ref="AW109:AW112"/>
    <mergeCell ref="AW113:AW116"/>
    <mergeCell ref="AW41:AW44"/>
    <mergeCell ref="BQ26:BQ32"/>
    <mergeCell ref="BR26:BR32"/>
    <mergeCell ref="BS26:BS32"/>
    <mergeCell ref="BT26:BT32"/>
    <mergeCell ref="BU26:BU32"/>
    <mergeCell ref="BV26:BV32"/>
    <mergeCell ref="BF26:BF32"/>
    <mergeCell ref="BW26:BW32"/>
    <mergeCell ref="BK26:BK32"/>
    <mergeCell ref="BL26:BL32"/>
    <mergeCell ref="BM26:BM32"/>
    <mergeCell ref="BN26:BN32"/>
    <mergeCell ref="BO26:BO32"/>
    <mergeCell ref="BP26:BP32"/>
    <mergeCell ref="I8:M8"/>
    <mergeCell ref="N26:N32"/>
    <mergeCell ref="W26:W32"/>
    <mergeCell ref="BG26:BG32"/>
    <mergeCell ref="BH26:BH32"/>
    <mergeCell ref="BI26:BI32"/>
    <mergeCell ref="BJ26:BJ32"/>
    <mergeCell ref="AF12:AK12"/>
    <mergeCell ref="AF8:AK8"/>
    <mergeCell ref="AF10:AK10"/>
    <mergeCell ref="AU17:AU32"/>
    <mergeCell ref="AV17:AV32"/>
    <mergeCell ref="AR12:AU12"/>
    <mergeCell ref="O23:S24"/>
    <mergeCell ref="T23:AL24"/>
    <mergeCell ref="AM17:AT24"/>
    <mergeCell ref="I10:Z10"/>
    <mergeCell ref="AC26:AC32"/>
    <mergeCell ref="AJ26:AJ32"/>
    <mergeCell ref="AS32:AT32"/>
    <mergeCell ref="O21:S22"/>
    <mergeCell ref="T21:AL22"/>
    <mergeCell ref="AL14:AV14"/>
    <mergeCell ref="AB14:AK14"/>
    <mergeCell ref="AV141:AV144"/>
    <mergeCell ref="AU145:AU148"/>
    <mergeCell ref="AV145:AV148"/>
    <mergeCell ref="AU149:AU152"/>
    <mergeCell ref="AV149:AV152"/>
    <mergeCell ref="I12:Z12"/>
    <mergeCell ref="Y14:Z14"/>
    <mergeCell ref="AU97:AU100"/>
    <mergeCell ref="AV97:AV100"/>
    <mergeCell ref="AU101:AU104"/>
    <mergeCell ref="AV101:AV104"/>
    <mergeCell ref="AU105:AU108"/>
    <mergeCell ref="AV105:AV108"/>
    <mergeCell ref="AU109:AU112"/>
    <mergeCell ref="AV109:AV112"/>
    <mergeCell ref="AU113:AU116"/>
    <mergeCell ref="AV113:AV116"/>
    <mergeCell ref="AU77:AU80"/>
    <mergeCell ref="AV77:AV80"/>
    <mergeCell ref="AU81:AU84"/>
    <mergeCell ref="AV81:AV84"/>
    <mergeCell ref="AU85:AU88"/>
    <mergeCell ref="AV85:AV88"/>
    <mergeCell ref="AV57:AV60"/>
    <mergeCell ref="AV61:AV64"/>
    <mergeCell ref="AU65:AU68"/>
    <mergeCell ref="AV65:AV68"/>
    <mergeCell ref="AU69:AU72"/>
    <mergeCell ref="AV69:AV72"/>
    <mergeCell ref="AU73:AU76"/>
    <mergeCell ref="AV73:AV76"/>
    <mergeCell ref="AU57:AU60"/>
    <mergeCell ref="AU61:AU64"/>
    <mergeCell ref="AV37:AV40"/>
    <mergeCell ref="AU41:AU44"/>
    <mergeCell ref="AV41:AV44"/>
    <mergeCell ref="AU45:AU48"/>
    <mergeCell ref="AV45:AV48"/>
    <mergeCell ref="AU49:AU52"/>
    <mergeCell ref="AV49:AV52"/>
    <mergeCell ref="AU53:AU56"/>
    <mergeCell ref="AV53:AV56"/>
    <mergeCell ref="AU37:AU40"/>
    <mergeCell ref="AM85:AN88"/>
    <mergeCell ref="AM145:AN148"/>
    <mergeCell ref="AO145:AP148"/>
    <mergeCell ref="AQ145:AR148"/>
    <mergeCell ref="AS145:AT148"/>
    <mergeCell ref="AO85:AP88"/>
    <mergeCell ref="AQ85:AR88"/>
    <mergeCell ref="AS85:AT88"/>
    <mergeCell ref="AU141:AU144"/>
    <mergeCell ref="AM117:AN120"/>
    <mergeCell ref="AO117:AP120"/>
    <mergeCell ref="AQ117:AR120"/>
    <mergeCell ref="AS117:AT120"/>
    <mergeCell ref="AM121:AN124"/>
    <mergeCell ref="AO121:AP124"/>
    <mergeCell ref="AQ121:AR124"/>
    <mergeCell ref="AS121:AT124"/>
    <mergeCell ref="AM137:AN140"/>
    <mergeCell ref="AO137:AP140"/>
    <mergeCell ref="AQ137:AR140"/>
    <mergeCell ref="AU125:AU128"/>
    <mergeCell ref="AS105:AT108"/>
    <mergeCell ref="AQ109:AR112"/>
    <mergeCell ref="AM101:AN104"/>
    <mergeCell ref="AO101:AP104"/>
    <mergeCell ref="AM97:AN100"/>
    <mergeCell ref="AS97:AT100"/>
    <mergeCell ref="AM141:AN144"/>
    <mergeCell ref="AO141:AP144"/>
    <mergeCell ref="AQ141:AR144"/>
    <mergeCell ref="AS141:AT144"/>
    <mergeCell ref="AM73:AN76"/>
    <mergeCell ref="AO73:AP76"/>
    <mergeCell ref="AQ73:AR76"/>
    <mergeCell ref="AS73:AT76"/>
    <mergeCell ref="AO81:AP84"/>
    <mergeCell ref="AS137:AT140"/>
    <mergeCell ref="AM89:AN92"/>
    <mergeCell ref="AO89:AP92"/>
    <mergeCell ref="AQ89:AR92"/>
    <mergeCell ref="AS89:AT92"/>
    <mergeCell ref="AM93:AN96"/>
    <mergeCell ref="AO93:AP96"/>
    <mergeCell ref="AQ93:AR96"/>
    <mergeCell ref="AS93:AT96"/>
    <mergeCell ref="AQ113:AR116"/>
    <mergeCell ref="AS113:AT116"/>
    <mergeCell ref="AO97:AP100"/>
    <mergeCell ref="AM113:AN116"/>
    <mergeCell ref="AO113:AP116"/>
    <mergeCell ref="AO133:AP136"/>
    <mergeCell ref="AM105:AN108"/>
    <mergeCell ref="AO105:AP108"/>
    <mergeCell ref="AM109:AN112"/>
    <mergeCell ref="AO109:AP112"/>
    <mergeCell ref="J117:J120"/>
    <mergeCell ref="AS41:AT44"/>
    <mergeCell ref="AM45:AN48"/>
    <mergeCell ref="AO45:AP48"/>
    <mergeCell ref="AQ45:AR48"/>
    <mergeCell ref="AS45:AT48"/>
    <mergeCell ref="AM49:AN52"/>
    <mergeCell ref="AO49:AP52"/>
    <mergeCell ref="AQ49:AR52"/>
    <mergeCell ref="AS49:AT52"/>
    <mergeCell ref="AS53:AT56"/>
    <mergeCell ref="AM57:AN60"/>
    <mergeCell ref="AO57:AP60"/>
    <mergeCell ref="AQ57:AR60"/>
    <mergeCell ref="AS57:AT60"/>
    <mergeCell ref="AM61:AN64"/>
    <mergeCell ref="AO61:AP64"/>
    <mergeCell ref="AQ61:AR64"/>
    <mergeCell ref="AS61:AT64"/>
    <mergeCell ref="AS65:AT68"/>
    <mergeCell ref="AM69:AN72"/>
    <mergeCell ref="AO69:AP72"/>
    <mergeCell ref="AQ69:AR72"/>
    <mergeCell ref="AS69:AT72"/>
    <mergeCell ref="I37:I40"/>
    <mergeCell ref="I41:I44"/>
    <mergeCell ref="I45:I48"/>
    <mergeCell ref="I49:I52"/>
    <mergeCell ref="I53:I56"/>
    <mergeCell ref="I69:I72"/>
    <mergeCell ref="A149:A152"/>
    <mergeCell ref="B149:H152"/>
    <mergeCell ref="I101:I104"/>
    <mergeCell ref="I121:I124"/>
    <mergeCell ref="I125:I128"/>
    <mergeCell ref="I129:I132"/>
    <mergeCell ref="I133:I136"/>
    <mergeCell ref="I137:I140"/>
    <mergeCell ref="I141:I144"/>
    <mergeCell ref="A117:A120"/>
    <mergeCell ref="B117:H120"/>
    <mergeCell ref="A137:A140"/>
    <mergeCell ref="B137:H140"/>
    <mergeCell ref="A121:A124"/>
    <mergeCell ref="B121:H124"/>
    <mergeCell ref="A125:A128"/>
    <mergeCell ref="B125:H128"/>
    <mergeCell ref="A129:A132"/>
    <mergeCell ref="B129:H132"/>
    <mergeCell ref="A133:A136"/>
    <mergeCell ref="B133:H136"/>
    <mergeCell ref="A73:A76"/>
    <mergeCell ref="B73:H76"/>
    <mergeCell ref="A77:A80"/>
    <mergeCell ref="A141:A144"/>
    <mergeCell ref="B141:H144"/>
    <mergeCell ref="J101:J104"/>
    <mergeCell ref="I105:I108"/>
    <mergeCell ref="J105:J108"/>
    <mergeCell ref="I109:I112"/>
    <mergeCell ref="J109:J112"/>
    <mergeCell ref="I113:I116"/>
    <mergeCell ref="J113:J116"/>
    <mergeCell ref="I117:I120"/>
    <mergeCell ref="J85:J88"/>
    <mergeCell ref="J97:J100"/>
    <mergeCell ref="I89:I92"/>
    <mergeCell ref="I93:I96"/>
    <mergeCell ref="I97:I100"/>
    <mergeCell ref="A145:A148"/>
    <mergeCell ref="B145:H148"/>
    <mergeCell ref="A97:A100"/>
    <mergeCell ref="B97:H100"/>
    <mergeCell ref="B105:H108"/>
    <mergeCell ref="A109:A112"/>
    <mergeCell ref="B109:H112"/>
    <mergeCell ref="A113:A116"/>
    <mergeCell ref="B113:H116"/>
    <mergeCell ref="A101:A104"/>
    <mergeCell ref="B101:H104"/>
    <mergeCell ref="A105:A108"/>
    <mergeCell ref="A49:A52"/>
    <mergeCell ref="B49:H52"/>
    <mergeCell ref="A53:A56"/>
    <mergeCell ref="B53:H56"/>
    <mergeCell ref="J53:J56"/>
    <mergeCell ref="AO41:AP44"/>
    <mergeCell ref="AQ41:AR44"/>
    <mergeCell ref="J49:J52"/>
    <mergeCell ref="J65:J68"/>
    <mergeCell ref="I57:I60"/>
    <mergeCell ref="I61:I64"/>
    <mergeCell ref="I65:I68"/>
    <mergeCell ref="AM53:AN56"/>
    <mergeCell ref="AO53:AP56"/>
    <mergeCell ref="AQ53:AR56"/>
    <mergeCell ref="AM65:AN68"/>
    <mergeCell ref="AO65:AP68"/>
    <mergeCell ref="AQ65:AR68"/>
    <mergeCell ref="A57:A60"/>
    <mergeCell ref="B57:H60"/>
    <mergeCell ref="A61:A64"/>
    <mergeCell ref="B61:H64"/>
    <mergeCell ref="A65:A68"/>
    <mergeCell ref="B65:H68"/>
    <mergeCell ref="J57:J60"/>
    <mergeCell ref="J61:J64"/>
    <mergeCell ref="AS109:AT112"/>
    <mergeCell ref="AM77:AN80"/>
    <mergeCell ref="AO77:AP80"/>
    <mergeCell ref="AM81:AN84"/>
    <mergeCell ref="B77:H80"/>
    <mergeCell ref="A81:A84"/>
    <mergeCell ref="B81:H84"/>
    <mergeCell ref="A85:A88"/>
    <mergeCell ref="B85:H88"/>
    <mergeCell ref="A89:A92"/>
    <mergeCell ref="B89:H92"/>
    <mergeCell ref="A93:A96"/>
    <mergeCell ref="B93:H96"/>
    <mergeCell ref="J69:J72"/>
    <mergeCell ref="I73:I76"/>
    <mergeCell ref="J73:J76"/>
    <mergeCell ref="I77:I80"/>
    <mergeCell ref="J77:J80"/>
    <mergeCell ref="I81:I84"/>
    <mergeCell ref="J81:J84"/>
    <mergeCell ref="I85:I88"/>
    <mergeCell ref="J93:J96"/>
    <mergeCell ref="AU33:AU36"/>
    <mergeCell ref="AV33:AV36"/>
    <mergeCell ref="A37:A40"/>
    <mergeCell ref="B37:H40"/>
    <mergeCell ref="A41:A44"/>
    <mergeCell ref="B41:H44"/>
    <mergeCell ref="A45:A48"/>
    <mergeCell ref="B45:H48"/>
    <mergeCell ref="J37:J40"/>
    <mergeCell ref="J41:J44"/>
    <mergeCell ref="J45:J48"/>
    <mergeCell ref="AM37:AN40"/>
    <mergeCell ref="AO37:AP40"/>
    <mergeCell ref="AQ37:AR40"/>
    <mergeCell ref="AS37:AT40"/>
    <mergeCell ref="AM41:AN44"/>
    <mergeCell ref="A33:A36"/>
    <mergeCell ref="B33:H36"/>
    <mergeCell ref="I33:I36"/>
    <mergeCell ref="J33:J36"/>
    <mergeCell ref="AM33:AN36"/>
    <mergeCell ref="AO33:AP36"/>
    <mergeCell ref="AQ33:AR36"/>
    <mergeCell ref="AS33:AT36"/>
    <mergeCell ref="AV125:AV128"/>
    <mergeCell ref="AU129:AU132"/>
    <mergeCell ref="AV129:AV132"/>
    <mergeCell ref="AU133:AU136"/>
    <mergeCell ref="AV133:AV136"/>
    <mergeCell ref="AU137:AU140"/>
    <mergeCell ref="AV137:AV140"/>
    <mergeCell ref="AQ77:AR80"/>
    <mergeCell ref="AS77:AT80"/>
    <mergeCell ref="AQ81:AR84"/>
    <mergeCell ref="AS81:AT84"/>
    <mergeCell ref="AQ97:AR100"/>
    <mergeCell ref="AU117:AU120"/>
    <mergeCell ref="AV117:AV120"/>
    <mergeCell ref="AU121:AU124"/>
    <mergeCell ref="AV121:AV124"/>
    <mergeCell ref="AV89:AV92"/>
    <mergeCell ref="AV93:AV96"/>
    <mergeCell ref="AQ133:AR136"/>
    <mergeCell ref="AS133:AT136"/>
    <mergeCell ref="AQ105:AR108"/>
    <mergeCell ref="AU89:AU92"/>
    <mergeCell ref="AU93:AU96"/>
    <mergeCell ref="AS101:AT104"/>
    <mergeCell ref="AE2:AK2"/>
    <mergeCell ref="I31:I32"/>
    <mergeCell ref="S26:S32"/>
    <mergeCell ref="T26:T32"/>
    <mergeCell ref="Z26:Z32"/>
    <mergeCell ref="I17:J30"/>
    <mergeCell ref="J31:J32"/>
    <mergeCell ref="K26:K32"/>
    <mergeCell ref="M26:M32"/>
    <mergeCell ref="O26:O32"/>
    <mergeCell ref="T17:AL18"/>
    <mergeCell ref="T19:AL20"/>
    <mergeCell ref="I6:AU6"/>
    <mergeCell ref="O17:S18"/>
    <mergeCell ref="O19:S20"/>
    <mergeCell ref="V26:V32"/>
    <mergeCell ref="U26:U32"/>
    <mergeCell ref="AS31:AT31"/>
    <mergeCell ref="AS26:AT30"/>
    <mergeCell ref="AE26:AE32"/>
    <mergeCell ref="AF26:AF32"/>
    <mergeCell ref="AG26:AG32"/>
    <mergeCell ref="AH26:AH32"/>
    <mergeCell ref="S8:Z8"/>
    <mergeCell ref="AQ149:AR152"/>
    <mergeCell ref="AS149:AT152"/>
    <mergeCell ref="A17:A32"/>
    <mergeCell ref="B17:H32"/>
    <mergeCell ref="AI26:AI32"/>
    <mergeCell ref="AK26:AK32"/>
    <mergeCell ref="AB26:AB32"/>
    <mergeCell ref="AD26:AD32"/>
    <mergeCell ref="AL26:AL32"/>
    <mergeCell ref="P26:P32"/>
    <mergeCell ref="Q26:Q32"/>
    <mergeCell ref="Y26:Y32"/>
    <mergeCell ref="R26:R32"/>
    <mergeCell ref="X26:X32"/>
    <mergeCell ref="AA26:AA32"/>
    <mergeCell ref="AM26:AR28"/>
    <mergeCell ref="AM29:AN32"/>
    <mergeCell ref="AO29:AP32"/>
    <mergeCell ref="AQ29:AR32"/>
    <mergeCell ref="J121:J124"/>
    <mergeCell ref="A69:A72"/>
    <mergeCell ref="B69:H72"/>
    <mergeCell ref="J89:J92"/>
    <mergeCell ref="L26:L32"/>
    <mergeCell ref="CJ29:CO32"/>
    <mergeCell ref="AX5:CO15"/>
    <mergeCell ref="AR8:AU8"/>
    <mergeCell ref="J137:J140"/>
    <mergeCell ref="J141:J144"/>
    <mergeCell ref="I145:I148"/>
    <mergeCell ref="J145:J148"/>
    <mergeCell ref="I149:I152"/>
    <mergeCell ref="J149:J152"/>
    <mergeCell ref="AM149:AN152"/>
    <mergeCell ref="AO149:AP152"/>
    <mergeCell ref="J125:J128"/>
    <mergeCell ref="J129:J132"/>
    <mergeCell ref="AM125:AN128"/>
    <mergeCell ref="AM129:AN132"/>
    <mergeCell ref="J133:J136"/>
    <mergeCell ref="AO125:AP128"/>
    <mergeCell ref="AQ125:AR128"/>
    <mergeCell ref="AS125:AT128"/>
    <mergeCell ref="AO129:AP132"/>
    <mergeCell ref="AQ129:AR132"/>
    <mergeCell ref="AS129:AT132"/>
    <mergeCell ref="AM133:AN136"/>
    <mergeCell ref="AQ101:AR104"/>
  </mergeCells>
  <conditionalFormatting sqref="K26:AL32">
    <cfRule type="cellIs" dxfId="63" priority="128" stopIfTrue="1" operator="equal">
      <formula>"Datum eintragen!"</formula>
    </cfRule>
  </conditionalFormatting>
  <conditionalFormatting sqref="K33:AL33">
    <cfRule type="cellIs" dxfId="62" priority="62" stopIfTrue="1" operator="equal">
      <formula>"a"</formula>
    </cfRule>
    <cfRule type="cellIs" dxfId="61" priority="124" stopIfTrue="1" operator="equal">
      <formula>"u"</formula>
    </cfRule>
  </conditionalFormatting>
  <conditionalFormatting sqref="AM33:AN152">
    <cfRule type="expression" dxfId="60" priority="127" stopIfTrue="1">
      <formula>AW33&lt;&gt;""</formula>
    </cfRule>
  </conditionalFormatting>
  <conditionalFormatting sqref="K37:AL37">
    <cfRule type="cellIs" dxfId="59" priority="60" stopIfTrue="1" operator="equal">
      <formula>"a"</formula>
    </cfRule>
    <cfRule type="cellIs" dxfId="58" priority="61" stopIfTrue="1" operator="equal">
      <formula>"u"</formula>
    </cfRule>
  </conditionalFormatting>
  <conditionalFormatting sqref="K41:AL41">
    <cfRule type="cellIs" dxfId="57" priority="58" stopIfTrue="1" operator="equal">
      <formula>"a"</formula>
    </cfRule>
    <cfRule type="cellIs" dxfId="56" priority="59" stopIfTrue="1" operator="equal">
      <formula>"u"</formula>
    </cfRule>
  </conditionalFormatting>
  <conditionalFormatting sqref="K45:AL45">
    <cfRule type="cellIs" dxfId="55" priority="56" stopIfTrue="1" operator="equal">
      <formula>"a"</formula>
    </cfRule>
    <cfRule type="cellIs" dxfId="54" priority="57" stopIfTrue="1" operator="equal">
      <formula>"u"</formula>
    </cfRule>
  </conditionalFormatting>
  <conditionalFormatting sqref="K49:AL49">
    <cfRule type="cellIs" dxfId="53" priority="54" stopIfTrue="1" operator="equal">
      <formula>"a"</formula>
    </cfRule>
    <cfRule type="cellIs" dxfId="52" priority="55" stopIfTrue="1" operator="equal">
      <formula>"u"</formula>
    </cfRule>
  </conditionalFormatting>
  <conditionalFormatting sqref="K53:AL53">
    <cfRule type="cellIs" dxfId="51" priority="52" stopIfTrue="1" operator="equal">
      <formula>"a"</formula>
    </cfRule>
    <cfRule type="cellIs" dxfId="50" priority="53" stopIfTrue="1" operator="equal">
      <formula>"u"</formula>
    </cfRule>
  </conditionalFormatting>
  <conditionalFormatting sqref="K57:AL57">
    <cfRule type="cellIs" dxfId="49" priority="50" stopIfTrue="1" operator="equal">
      <formula>"a"</formula>
    </cfRule>
    <cfRule type="cellIs" dxfId="48" priority="51" stopIfTrue="1" operator="equal">
      <formula>"u"</formula>
    </cfRule>
  </conditionalFormatting>
  <conditionalFormatting sqref="K61:AL61">
    <cfRule type="cellIs" dxfId="47" priority="48" stopIfTrue="1" operator="equal">
      <formula>"a"</formula>
    </cfRule>
    <cfRule type="cellIs" dxfId="46" priority="49" stopIfTrue="1" operator="equal">
      <formula>"u"</formula>
    </cfRule>
  </conditionalFormatting>
  <conditionalFormatting sqref="K65:AL65">
    <cfRule type="cellIs" dxfId="45" priority="46" stopIfTrue="1" operator="equal">
      <formula>"a"</formula>
    </cfRule>
    <cfRule type="cellIs" dxfId="44" priority="47" stopIfTrue="1" operator="equal">
      <formula>"u"</formula>
    </cfRule>
  </conditionalFormatting>
  <conditionalFormatting sqref="K69:AL69">
    <cfRule type="cellIs" dxfId="43" priority="44" stopIfTrue="1" operator="equal">
      <formula>"a"</formula>
    </cfRule>
    <cfRule type="cellIs" dxfId="42" priority="45" stopIfTrue="1" operator="equal">
      <formula>"u"</formula>
    </cfRule>
  </conditionalFormatting>
  <conditionalFormatting sqref="K73:AL73">
    <cfRule type="cellIs" dxfId="41" priority="42" stopIfTrue="1" operator="equal">
      <formula>"a"</formula>
    </cfRule>
    <cfRule type="cellIs" dxfId="40" priority="43" stopIfTrue="1" operator="equal">
      <formula>"u"</formula>
    </cfRule>
  </conditionalFormatting>
  <conditionalFormatting sqref="K77:AL77">
    <cfRule type="cellIs" dxfId="39" priority="40" stopIfTrue="1" operator="equal">
      <formula>"a"</formula>
    </cfRule>
    <cfRule type="cellIs" dxfId="38" priority="41" stopIfTrue="1" operator="equal">
      <formula>"u"</formula>
    </cfRule>
  </conditionalFormatting>
  <conditionalFormatting sqref="K81:AL81">
    <cfRule type="cellIs" dxfId="37" priority="38" stopIfTrue="1" operator="equal">
      <formula>"a"</formula>
    </cfRule>
    <cfRule type="cellIs" dxfId="36" priority="39" stopIfTrue="1" operator="equal">
      <formula>"u"</formula>
    </cfRule>
  </conditionalFormatting>
  <conditionalFormatting sqref="K85:AL85">
    <cfRule type="cellIs" dxfId="35" priority="36" stopIfTrue="1" operator="equal">
      <formula>"a"</formula>
    </cfRule>
    <cfRule type="cellIs" dxfId="34" priority="37" stopIfTrue="1" operator="equal">
      <formula>"u"</formula>
    </cfRule>
  </conditionalFormatting>
  <conditionalFormatting sqref="K89:AL89">
    <cfRule type="cellIs" dxfId="33" priority="34" stopIfTrue="1" operator="equal">
      <formula>"a"</formula>
    </cfRule>
    <cfRule type="cellIs" dxfId="32" priority="35" stopIfTrue="1" operator="equal">
      <formula>"u"</formula>
    </cfRule>
  </conditionalFormatting>
  <conditionalFormatting sqref="K93:AL93">
    <cfRule type="cellIs" dxfId="31" priority="32" stopIfTrue="1" operator="equal">
      <formula>"a"</formula>
    </cfRule>
    <cfRule type="cellIs" dxfId="30" priority="33" stopIfTrue="1" operator="equal">
      <formula>"u"</formula>
    </cfRule>
  </conditionalFormatting>
  <conditionalFormatting sqref="K97:AL97">
    <cfRule type="cellIs" dxfId="29" priority="30" stopIfTrue="1" operator="equal">
      <formula>"a"</formula>
    </cfRule>
    <cfRule type="cellIs" dxfId="28" priority="31" stopIfTrue="1" operator="equal">
      <formula>"u"</formula>
    </cfRule>
  </conditionalFormatting>
  <conditionalFormatting sqref="K101:AL101">
    <cfRule type="cellIs" dxfId="27" priority="28" stopIfTrue="1" operator="equal">
      <formula>"a"</formula>
    </cfRule>
    <cfRule type="cellIs" dxfId="26" priority="29" stopIfTrue="1" operator="equal">
      <formula>"u"</formula>
    </cfRule>
  </conditionalFormatting>
  <conditionalFormatting sqref="K105:AL105">
    <cfRule type="cellIs" dxfId="25" priority="26" stopIfTrue="1" operator="equal">
      <formula>"a"</formula>
    </cfRule>
    <cfRule type="cellIs" dxfId="24" priority="27" stopIfTrue="1" operator="equal">
      <formula>"u"</formula>
    </cfRule>
  </conditionalFormatting>
  <conditionalFormatting sqref="K109:AL109">
    <cfRule type="cellIs" dxfId="23" priority="24" stopIfTrue="1" operator="equal">
      <formula>"a"</formula>
    </cfRule>
    <cfRule type="cellIs" dxfId="22" priority="25" stopIfTrue="1" operator="equal">
      <formula>"u"</formula>
    </cfRule>
  </conditionalFormatting>
  <conditionalFormatting sqref="K113:AL113">
    <cfRule type="cellIs" dxfId="21" priority="22" stopIfTrue="1" operator="equal">
      <formula>"a"</formula>
    </cfRule>
    <cfRule type="cellIs" dxfId="20" priority="23" stopIfTrue="1" operator="equal">
      <formula>"u"</formula>
    </cfRule>
  </conditionalFormatting>
  <conditionalFormatting sqref="K117:AL117">
    <cfRule type="cellIs" dxfId="19" priority="20" stopIfTrue="1" operator="equal">
      <formula>"a"</formula>
    </cfRule>
    <cfRule type="cellIs" dxfId="18" priority="21" stopIfTrue="1" operator="equal">
      <formula>"u"</formula>
    </cfRule>
  </conditionalFormatting>
  <conditionalFormatting sqref="K121:AL121">
    <cfRule type="cellIs" dxfId="17" priority="18" stopIfTrue="1" operator="equal">
      <formula>"a"</formula>
    </cfRule>
    <cfRule type="cellIs" dxfId="16" priority="19" stopIfTrue="1" operator="equal">
      <formula>"u"</formula>
    </cfRule>
  </conditionalFormatting>
  <conditionalFormatting sqref="K125:AL125">
    <cfRule type="cellIs" dxfId="15" priority="16" stopIfTrue="1" operator="equal">
      <formula>"a"</formula>
    </cfRule>
    <cfRule type="cellIs" dxfId="14" priority="17" stopIfTrue="1" operator="equal">
      <formula>"u"</formula>
    </cfRule>
  </conditionalFormatting>
  <conditionalFormatting sqref="K129:AL129">
    <cfRule type="cellIs" dxfId="13" priority="14" stopIfTrue="1" operator="equal">
      <formula>"a"</formula>
    </cfRule>
    <cfRule type="cellIs" dxfId="12" priority="15" stopIfTrue="1" operator="equal">
      <formula>"u"</formula>
    </cfRule>
  </conditionalFormatting>
  <conditionalFormatting sqref="K133:AL133">
    <cfRule type="cellIs" dxfId="11" priority="12" stopIfTrue="1" operator="equal">
      <formula>"a"</formula>
    </cfRule>
    <cfRule type="cellIs" dxfId="10" priority="13" stopIfTrue="1" operator="equal">
      <formula>"u"</formula>
    </cfRule>
  </conditionalFormatting>
  <conditionalFormatting sqref="K137:AL137">
    <cfRule type="cellIs" dxfId="9" priority="10" stopIfTrue="1" operator="equal">
      <formula>"a"</formula>
    </cfRule>
    <cfRule type="cellIs" dxfId="8" priority="11" stopIfTrue="1" operator="equal">
      <formula>"u"</formula>
    </cfRule>
  </conditionalFormatting>
  <conditionalFormatting sqref="K141:AL141">
    <cfRule type="cellIs" dxfId="7" priority="8" stopIfTrue="1" operator="equal">
      <formula>"a"</formula>
    </cfRule>
    <cfRule type="cellIs" dxfId="6" priority="9" stopIfTrue="1" operator="equal">
      <formula>"u"</formula>
    </cfRule>
  </conditionalFormatting>
  <conditionalFormatting sqref="K145:AL145">
    <cfRule type="cellIs" dxfId="5" priority="6" stopIfTrue="1" operator="equal">
      <formula>"a"</formula>
    </cfRule>
    <cfRule type="cellIs" dxfId="4" priority="7" stopIfTrue="1" operator="equal">
      <formula>"u"</formula>
    </cfRule>
  </conditionalFormatting>
  <conditionalFormatting sqref="K149:AL149">
    <cfRule type="cellIs" dxfId="3" priority="4" stopIfTrue="1" operator="equal">
      <formula>"a"</formula>
    </cfRule>
    <cfRule type="cellIs" dxfId="2" priority="5" stopIfTrue="1" operator="equal">
      <formula>"u"</formula>
    </cfRule>
  </conditionalFormatting>
  <conditionalFormatting sqref="K46:AL46 K50:AL50 K54:AL54 K58:AL58 K62:AL62 K66:AL66 K70:AL70 K74:AL74 K78:AL78 K82:AL82 K86:AL86 K90:AL90 K94:AL94 K98:AL98 K102:AL102 K106:AL106 K110:AL110 K114:AL114 K118:AL118 K122:AL122 K126:AL126 K130:AL130 K134:AL134 K138:AL138 K142:AL142 K146:AL146 K150:AL150 K34:AL34 K38:AL38 K42:AL42">
    <cfRule type="expression" dxfId="1" priority="3" stopIfTrue="1">
      <formula>AND(OR(K33="a",K33="e"),K34="")</formula>
    </cfRule>
  </conditionalFormatting>
  <conditionalFormatting sqref="K47:AL47 K51:AL51 K55:AL55 K59:AL59 K63:AL63 K67:AL67 K71:AL71 K75:AL75 K79:AL79 K83:AL83 K87:AL87 K91:AL91 K95:AL95 K99:AL99 K103:AL103 K107:AL107 K111:AL111 K115:AL115 K119:AL119 K123:AL123 K127:AL127 K131:AL131 K135:AL135 K139:AL139 K143:AL143 K147:AL147 K151:AL151 K35:AL35 K39:AL39 K43:AL43">
    <cfRule type="expression" dxfId="0" priority="1" stopIfTrue="1">
      <formula>AND(OR(K33="a",K33="e"),K35="")</formula>
    </cfRule>
  </conditionalFormatting>
  <dataValidations count="13">
    <dataValidation type="list" allowBlank="1" showErrorMessage="1" errorTitle="Erkundung oder Erprobung" error="Bitte auswählen!" sqref="AE2:AK2">
      <formula1>"Bitte auswählen!,Berufsfelderkundung,Berufsfelderprobung"</formula1>
    </dataValidation>
    <dataValidation type="textLength" operator="equal" allowBlank="1" showErrorMessage="1" errorTitle="Schulnummer" error="Bitte geben Sie fünf Stellen an!" sqref="AF10:AK10">
      <formula1>5</formula1>
    </dataValidation>
    <dataValidation type="list" allowBlank="1" showErrorMessage="1" errorTitle="Schuljahr" error="Bitte auswählen!" sqref="AF8:AK8">
      <formula1>$AX$17:$BB$17</formula1>
    </dataValidation>
    <dataValidation type="whole" allowBlank="1" showErrorMessage="1" errorTitle="Anzahl Stunden" error="Bitte nur ganze Zahlen bis max. 10 Stunden eingeben!" sqref="S14">
      <formula1>1</formula1>
      <formula2>10</formula2>
    </dataValidation>
    <dataValidation type="whole" allowBlank="1" showErrorMessage="1" errorTitle="Anzahl Stunden" error="Bitte nur ganze Zahlen eingeben und die maximale Stundenanzahl pro Tag beachten!" sqref="K152:AL152 K36:AL36 K40:AL40 K48:AL48 K52:AL52 K56:AL56 K60:AL60 K64:AL64 K68:AL68 K72:AL72 K76:AL76 K80:AL80 K84:AL84 K88:AL88 K92:AL92 K96:AL96 K100:AL100 K104:AL104 K108:AL108 K112:AL112 K116:AL116 K120:AL120 K124:AL124 K128:AL128 K132:AL132 K136:AL136 K140:AL140 K144:AL144 K148:AL148 K44:AL44">
      <formula1>1</formula1>
      <formula2>$S$14</formula2>
    </dataValidation>
    <dataValidation type="whole" allowBlank="1" showErrorMessage="1" errorTitle="Anzahl Kurstage" error="Bitte nur ganze Zahlen bis max. 28 Tage eingeben!" sqref="M14">
      <formula1>1</formula1>
      <formula2>28</formula2>
    </dataValidation>
    <dataValidation type="list" allowBlank="1" showErrorMessage="1" errorTitle="Status der Anwesenheit" error="Bitte auswählen!_x000a_a - anwesend_x000a_e - entschuldigtes Fehlen_x000a_u - vom ZWE zu vertretendes Fehlen" sqref="K33:AL33 K149:AL149 K145:AL145 K141:AL141 K137:AL137 K133:AL133 K129:AL129 K125:AL125 K121:AL121 K117:AL117 K113:AL113 K109:AL109 K105:AL105 K101:AL101 K97:AL97 K93:AL93 K89:AL89 K85:AL85 K81:AL81 K77:AL77 K73:AL73 K69:AL69 K65:AL65 K61:AL61 K57:AL57 K53:AL53 K49:AL49 K45:AL45 K37:AL37 K41:AL41">
      <formula1>$BA$26:$BA$28</formula1>
    </dataValidation>
    <dataValidation type="list" allowBlank="1" showErrorMessage="1" errorTitle="BF-Nummer" error="Bitte auswählen!" sqref="K150:AL150 K146:AL146 K34:AL34 K38:AL38 K46:AL46 K50:AL50 K54:AL54 K58:AL58 K62:AL62 K66:AL66 K70:AL70 K74:AL74 K78:AL78 K82:AL82 K86:AL86 K90:AL90 K94:AL94 K98:AL98 K102:AL102 K106:AL106 K110:AL110 K114:AL114 K118:AL118 K122:AL122 K126:AL126 K130:AL130 K134:AL134 K138:AL138 K142:AL142 K42:AL42">
      <formula1>Berufsfelder</formula1>
    </dataValidation>
    <dataValidation type="list" allowBlank="1" showErrorMessage="1" errorTitle="Klassenstufe" error="Bitte auswählen!" sqref="AF12:AH12">
      <formula1>INDIRECT(VLOOKUP(S8,AY2:AZ4,2,FALSE))</formula1>
    </dataValidation>
    <dataValidation type="list" allowBlank="1" showErrorMessage="1" errorTitle="Klassenstufe" error="Bitte auswählen!" sqref="AI12:AJ12">
      <formula1>INDIRECT(VLOOKUP(V8,BB2:BB4,2,FALSE))</formula1>
    </dataValidation>
    <dataValidation type="list" allowBlank="1" showErrorMessage="1" errorTitle="Klassenstufe" error="Bitte auswählen!" sqref="AK12">
      <formula1>INDIRECT(VLOOKUP(X8,BC2:BC4,2,FALSE))</formula1>
    </dataValidation>
    <dataValidation type="list" errorStyle="information" allowBlank="1" showErrorMessage="1" errorTitle="Abrechnung für Haushaltsjahr" error="Bitte auswählen!" sqref="AR8:AU8">
      <formula1>INDIRECT($AX$21)</formula1>
    </dataValidation>
    <dataValidation type="list" allowBlank="1" showErrorMessage="1" errorTitle="Art der BO" error="Bitte auswählen!" sqref="K35:AL35 K151:AL151 K39:AL39 K47:AL47 K51:AL51 K55:AL55 K59:AL59 K63:AL63 K67:AL67 K71:AL71 K75:AL75 K79:AL79 K83:AL83 K87:AL87 K91:AL91 K95:AL95 K99:AL99 K103:AL103 K107:AL107 K111:AL111 K115:AL115 K119:AL119 K123:AL123 K127:AL127 K131:AL131 K135:AL135 K139:AL139 K143:AL143 K147:AL147 K43:AL43">
      <formula1>"BO,SSQ"</formula1>
    </dataValidation>
  </dataValidations>
  <printOptions horizontalCentered="1"/>
  <pageMargins left="0.19685039370078741" right="0.19685039370078741" top="0.19685039370078741" bottom="1.3779527559055118" header="0.19685039370078741" footer="0.19685039370078741"/>
  <pageSetup paperSize="9" scale="71" fitToHeight="0" orientation="landscape" r:id="rId1"/>
  <headerFooter>
    <oddFooter>&amp;L________________________________________________________________________________________________________
Datum, Unterschrift Schulleitung                               Datum, rechtsverbindliche Unterschrift/en Zuwendungsempfänger&amp;C
Seite &amp;P von &amp;N&amp;R&amp;G</oddFooter>
  </headerFooter>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Q80"/>
  <sheetViews>
    <sheetView showGridLines="0" workbookViewId="0">
      <selection activeCell="C14" sqref="C14:I14"/>
    </sheetView>
  </sheetViews>
  <sheetFormatPr baseColWidth="10" defaultRowHeight="12" x14ac:dyDescent="0.2"/>
  <cols>
    <col min="1" max="1" width="5.7109375" style="81" customWidth="1"/>
    <col min="2" max="2" width="2.7109375" style="81" customWidth="1"/>
    <col min="3" max="9" width="4.7109375" style="81" customWidth="1"/>
    <col min="10" max="10" width="2.7109375" style="81" customWidth="1"/>
    <col min="11" max="12" width="10.7109375" style="81" customWidth="1"/>
    <col min="13" max="13" width="40.7109375" style="81" customWidth="1"/>
    <col min="14" max="14" width="2.7109375" style="81" customWidth="1"/>
    <col min="15" max="16" width="10.7109375" style="81" customWidth="1"/>
    <col min="17" max="17" width="11.42578125" style="81" customWidth="1"/>
    <col min="18" max="16384" width="11.42578125" style="81"/>
  </cols>
  <sheetData>
    <row r="1" spans="1:17" x14ac:dyDescent="0.2">
      <c r="Q1" s="94"/>
    </row>
    <row r="2" spans="1:17" ht="15" customHeight="1" x14ac:dyDescent="0.25">
      <c r="A2" s="69" t="str">
        <f>CONCATENATE("Daten für die Belegliste des Verwendungsnachweises für das Jahr ",IF(Anwesenheitsliste!AR8="Bitte auswählen!","____",Anwesenheitsliste!AR8))</f>
        <v>Daten für die Belegliste des Verwendungsnachweises für das Jahr ____</v>
      </c>
      <c r="B2" s="69"/>
      <c r="C2" s="67"/>
      <c r="D2" s="67"/>
      <c r="E2" s="67"/>
      <c r="F2" s="67"/>
      <c r="G2" s="67"/>
      <c r="H2" s="67"/>
      <c r="I2" s="67"/>
      <c r="J2" s="67"/>
      <c r="K2" s="67"/>
      <c r="L2" s="67"/>
      <c r="M2" s="67"/>
      <c r="O2" s="68"/>
      <c r="P2" s="68"/>
      <c r="Q2" s="94"/>
    </row>
    <row r="3" spans="1:17" x14ac:dyDescent="0.2">
      <c r="A3" s="67" t="s">
        <v>93</v>
      </c>
      <c r="B3" s="67"/>
      <c r="C3" s="67"/>
      <c r="D3" s="67"/>
      <c r="E3" s="67"/>
      <c r="F3" s="67"/>
      <c r="G3" s="67"/>
      <c r="H3" s="67"/>
      <c r="I3" s="67"/>
      <c r="J3" s="67"/>
      <c r="K3" s="67"/>
      <c r="L3" s="67"/>
      <c r="M3" s="67"/>
      <c r="O3" s="68"/>
      <c r="P3" s="68"/>
      <c r="Q3" s="94"/>
    </row>
    <row r="4" spans="1:17" x14ac:dyDescent="0.2">
      <c r="A4" s="67"/>
      <c r="B4" s="67"/>
      <c r="C4" s="67"/>
      <c r="D4" s="67"/>
      <c r="E4" s="67"/>
      <c r="F4" s="67"/>
      <c r="G4" s="67"/>
      <c r="H4" s="67"/>
      <c r="I4" s="67"/>
      <c r="J4" s="67"/>
      <c r="K4" s="67"/>
      <c r="L4" s="67"/>
      <c r="M4" s="67"/>
      <c r="O4" s="68"/>
      <c r="P4" s="68"/>
      <c r="Q4" s="94"/>
    </row>
    <row r="5" spans="1:17" x14ac:dyDescent="0.2">
      <c r="A5" s="67"/>
      <c r="B5" s="67"/>
      <c r="C5" s="427" t="s">
        <v>167</v>
      </c>
      <c r="D5" s="428"/>
      <c r="E5" s="428"/>
      <c r="F5" s="428"/>
      <c r="G5" s="428"/>
      <c r="H5" s="428"/>
      <c r="I5" s="428"/>
      <c r="J5" s="428"/>
      <c r="K5" s="428"/>
      <c r="L5" s="428"/>
      <c r="M5" s="428"/>
      <c r="N5" s="428"/>
      <c r="O5" s="428"/>
      <c r="P5" s="429"/>
      <c r="Q5" s="94"/>
    </row>
    <row r="6" spans="1:17" x14ac:dyDescent="0.2">
      <c r="A6" s="67"/>
      <c r="B6" s="67"/>
      <c r="C6" s="430"/>
      <c r="D6" s="431"/>
      <c r="E6" s="431"/>
      <c r="F6" s="431"/>
      <c r="G6" s="431"/>
      <c r="H6" s="431"/>
      <c r="I6" s="431"/>
      <c r="J6" s="431"/>
      <c r="K6" s="431"/>
      <c r="L6" s="431"/>
      <c r="M6" s="431"/>
      <c r="N6" s="431"/>
      <c r="O6" s="431"/>
      <c r="P6" s="432"/>
      <c r="Q6" s="94"/>
    </row>
    <row r="7" spans="1:17" ht="14.25" customHeight="1" x14ac:dyDescent="0.2">
      <c r="A7" s="67"/>
      <c r="B7" s="67"/>
      <c r="C7" s="433"/>
      <c r="D7" s="434"/>
      <c r="E7" s="434"/>
      <c r="F7" s="434"/>
      <c r="G7" s="434"/>
      <c r="H7" s="434"/>
      <c r="I7" s="434"/>
      <c r="J7" s="434"/>
      <c r="K7" s="434"/>
      <c r="L7" s="434"/>
      <c r="M7" s="434"/>
      <c r="N7" s="434"/>
      <c r="O7" s="434"/>
      <c r="P7" s="435"/>
      <c r="Q7" s="94"/>
    </row>
    <row r="8" spans="1:17" x14ac:dyDescent="0.2">
      <c r="A8" s="67"/>
      <c r="B8" s="67"/>
      <c r="C8" s="67"/>
      <c r="D8" s="67"/>
      <c r="E8" s="67"/>
      <c r="F8" s="67"/>
      <c r="G8" s="67"/>
      <c r="H8" s="67"/>
      <c r="I8" s="67"/>
      <c r="J8" s="67"/>
      <c r="K8" s="67"/>
      <c r="L8" s="67"/>
      <c r="M8" s="67"/>
      <c r="O8" s="68"/>
      <c r="P8" s="68"/>
      <c r="Q8" s="94"/>
    </row>
    <row r="9" spans="1:17" x14ac:dyDescent="0.2">
      <c r="A9" s="67"/>
      <c r="B9" s="67"/>
      <c r="C9" s="67"/>
      <c r="D9" s="67"/>
      <c r="E9" s="67"/>
      <c r="F9" s="67"/>
      <c r="G9" s="67"/>
      <c r="H9" s="67"/>
      <c r="I9" s="67"/>
      <c r="J9" s="67"/>
      <c r="K9" s="67"/>
      <c r="L9" s="67"/>
      <c r="M9" s="67"/>
      <c r="O9" s="68"/>
      <c r="P9" s="68"/>
      <c r="Q9" s="94"/>
    </row>
    <row r="10" spans="1:17" ht="12" customHeight="1" x14ac:dyDescent="0.2">
      <c r="A10" s="391" t="s">
        <v>0</v>
      </c>
      <c r="C10" s="394" t="s">
        <v>22</v>
      </c>
      <c r="D10" s="419"/>
      <c r="E10" s="419"/>
      <c r="F10" s="419"/>
      <c r="G10" s="419"/>
      <c r="H10" s="419"/>
      <c r="I10" s="420"/>
      <c r="K10" s="394" t="s">
        <v>90</v>
      </c>
      <c r="L10" s="397" t="s">
        <v>92</v>
      </c>
      <c r="M10" s="397" t="s">
        <v>115</v>
      </c>
      <c r="O10" s="406" t="s">
        <v>91</v>
      </c>
      <c r="P10" s="407"/>
      <c r="Q10" s="94"/>
    </row>
    <row r="11" spans="1:17" x14ac:dyDescent="0.2">
      <c r="A11" s="392"/>
      <c r="C11" s="395"/>
      <c r="D11" s="421"/>
      <c r="E11" s="421"/>
      <c r="F11" s="421"/>
      <c r="G11" s="421"/>
      <c r="H11" s="421"/>
      <c r="I11" s="422"/>
      <c r="K11" s="395"/>
      <c r="L11" s="398"/>
      <c r="M11" s="398"/>
      <c r="O11" s="408"/>
      <c r="P11" s="409"/>
      <c r="Q11" s="94"/>
    </row>
    <row r="12" spans="1:17" x14ac:dyDescent="0.2">
      <c r="A12" s="392"/>
      <c r="C12" s="395"/>
      <c r="D12" s="421"/>
      <c r="E12" s="421"/>
      <c r="F12" s="421"/>
      <c r="G12" s="421"/>
      <c r="H12" s="421"/>
      <c r="I12" s="422"/>
      <c r="K12" s="395"/>
      <c r="L12" s="398"/>
      <c r="M12" s="398"/>
      <c r="O12" s="408"/>
      <c r="P12" s="409"/>
      <c r="Q12" s="94"/>
    </row>
    <row r="13" spans="1:17" ht="12.75" thickBot="1" x14ac:dyDescent="0.25">
      <c r="A13" s="393"/>
      <c r="C13" s="396"/>
      <c r="D13" s="423"/>
      <c r="E13" s="423"/>
      <c r="F13" s="423"/>
      <c r="G13" s="423"/>
      <c r="H13" s="423"/>
      <c r="I13" s="424"/>
      <c r="K13" s="396"/>
      <c r="L13" s="399"/>
      <c r="M13" s="399"/>
      <c r="O13" s="410"/>
      <c r="P13" s="411"/>
      <c r="Q13" s="94"/>
    </row>
    <row r="14" spans="1:17" ht="15" thickTop="1" x14ac:dyDescent="0.2">
      <c r="A14" s="97">
        <v>1</v>
      </c>
      <c r="C14" s="403" t="str">
        <f>IF(Anwesenheitsliste!CN33="","",Anwesenheitsliste!CN33)</f>
        <v/>
      </c>
      <c r="D14" s="404"/>
      <c r="E14" s="404"/>
      <c r="F14" s="404"/>
      <c r="G14" s="404"/>
      <c r="H14" s="404"/>
      <c r="I14" s="405"/>
      <c r="K14" s="208" t="str">
        <f>IF(C14="","",Anwesenheitsliste!$AF$10)</f>
        <v/>
      </c>
      <c r="L14" s="211" t="str">
        <f>IF(C14="","",Anwesenheitsliste!$AR$12)</f>
        <v/>
      </c>
      <c r="M14" s="217" t="str">
        <f>IF(Anwesenheitsliste!CO33="","",Anwesenheitsliste!CO33)</f>
        <v/>
      </c>
      <c r="O14" s="412" t="str">
        <f>IF(C14="","",VLOOKUP(C14,Anwesenheitsliste!$B$33:$AT$150,44,FALSE))</f>
        <v/>
      </c>
      <c r="P14" s="413"/>
      <c r="Q14" s="95"/>
    </row>
    <row r="15" spans="1:17" ht="15" x14ac:dyDescent="0.2">
      <c r="A15" s="98">
        <v>2</v>
      </c>
      <c r="C15" s="400" t="str">
        <f>IF(Anwesenheitsliste!CN34="","",Anwesenheitsliste!CN34)</f>
        <v/>
      </c>
      <c r="D15" s="401"/>
      <c r="E15" s="401"/>
      <c r="F15" s="401"/>
      <c r="G15" s="401"/>
      <c r="H15" s="401"/>
      <c r="I15" s="402"/>
      <c r="K15" s="209" t="str">
        <f>IF(C15="","",Anwesenheitsliste!$AF$10)</f>
        <v/>
      </c>
      <c r="L15" s="211" t="str">
        <f>IF(C15="","",Anwesenheitsliste!$AR$12)</f>
        <v/>
      </c>
      <c r="M15" s="217" t="str">
        <f>IF(Anwesenheitsliste!CO34="","",Anwesenheitsliste!CO34)</f>
        <v/>
      </c>
      <c r="O15" s="414" t="str">
        <f>IF(C15="","",VLOOKUP(C15,Anwesenheitsliste!$B$33:$AT$150,44,FALSE))</f>
        <v/>
      </c>
      <c r="P15" s="415"/>
      <c r="Q15" s="96"/>
    </row>
    <row r="16" spans="1:17" ht="15" x14ac:dyDescent="0.2">
      <c r="A16" s="98">
        <v>3</v>
      </c>
      <c r="C16" s="400" t="str">
        <f>IF(Anwesenheitsliste!CN35="","",Anwesenheitsliste!CN35)</f>
        <v/>
      </c>
      <c r="D16" s="401"/>
      <c r="E16" s="401"/>
      <c r="F16" s="401"/>
      <c r="G16" s="401"/>
      <c r="H16" s="401"/>
      <c r="I16" s="402"/>
      <c r="K16" s="209" t="str">
        <f>IF(C16="","",Anwesenheitsliste!$AF$10)</f>
        <v/>
      </c>
      <c r="L16" s="211" t="str">
        <f>IF(C16="","",Anwesenheitsliste!$AR$12)</f>
        <v/>
      </c>
      <c r="M16" s="217" t="str">
        <f>IF(Anwesenheitsliste!CO35="","",Anwesenheitsliste!CO35)</f>
        <v/>
      </c>
      <c r="O16" s="414" t="str">
        <f>IF(C16="","",VLOOKUP(C16,Anwesenheitsliste!$B$33:$AT$150,44,FALSE))</f>
        <v/>
      </c>
      <c r="P16" s="415"/>
      <c r="Q16" s="96"/>
    </row>
    <row r="17" spans="1:17" ht="15" x14ac:dyDescent="0.2">
      <c r="A17" s="98">
        <v>4</v>
      </c>
      <c r="C17" s="400" t="str">
        <f>IF(Anwesenheitsliste!CN36="","",Anwesenheitsliste!CN36)</f>
        <v/>
      </c>
      <c r="D17" s="401"/>
      <c r="E17" s="401"/>
      <c r="F17" s="401"/>
      <c r="G17" s="401"/>
      <c r="H17" s="401"/>
      <c r="I17" s="402"/>
      <c r="K17" s="209" t="str">
        <f>IF(C17="","",Anwesenheitsliste!$AF$10)</f>
        <v/>
      </c>
      <c r="L17" s="211" t="str">
        <f>IF(C17="","",Anwesenheitsliste!$AR$12)</f>
        <v/>
      </c>
      <c r="M17" s="217" t="str">
        <f>IF(Anwesenheitsliste!CO36="","",Anwesenheitsliste!CO36)</f>
        <v/>
      </c>
      <c r="O17" s="414" t="str">
        <f>IF(C17="","",VLOOKUP(C17,Anwesenheitsliste!$B$33:$AT$150,44,FALSE))</f>
        <v/>
      </c>
      <c r="P17" s="415"/>
      <c r="Q17" s="96"/>
    </row>
    <row r="18" spans="1:17" ht="15" x14ac:dyDescent="0.2">
      <c r="A18" s="98">
        <v>5</v>
      </c>
      <c r="C18" s="400" t="str">
        <f>IF(Anwesenheitsliste!CN37="","",Anwesenheitsliste!CN37)</f>
        <v/>
      </c>
      <c r="D18" s="401"/>
      <c r="E18" s="401"/>
      <c r="F18" s="401"/>
      <c r="G18" s="401"/>
      <c r="H18" s="401"/>
      <c r="I18" s="402"/>
      <c r="K18" s="209" t="str">
        <f>IF(C18="","",Anwesenheitsliste!$AF$10)</f>
        <v/>
      </c>
      <c r="L18" s="211" t="str">
        <f>IF(C18="","",Anwesenheitsliste!$AR$12)</f>
        <v/>
      </c>
      <c r="M18" s="217" t="str">
        <f>IF(Anwesenheitsliste!CO37="","",Anwesenheitsliste!CO37)</f>
        <v/>
      </c>
      <c r="O18" s="414" t="str">
        <f>IF(C18="","",VLOOKUP(C18,Anwesenheitsliste!$B$33:$AT$150,44,FALSE))</f>
        <v/>
      </c>
      <c r="P18" s="415"/>
      <c r="Q18" s="96"/>
    </row>
    <row r="19" spans="1:17" ht="15" x14ac:dyDescent="0.2">
      <c r="A19" s="98">
        <v>6</v>
      </c>
      <c r="C19" s="400" t="str">
        <f>IF(Anwesenheitsliste!CN38="","",Anwesenheitsliste!CN38)</f>
        <v/>
      </c>
      <c r="D19" s="401"/>
      <c r="E19" s="401"/>
      <c r="F19" s="401"/>
      <c r="G19" s="401"/>
      <c r="H19" s="401"/>
      <c r="I19" s="402"/>
      <c r="K19" s="209" t="str">
        <f>IF(C19="","",Anwesenheitsliste!$AF$10)</f>
        <v/>
      </c>
      <c r="L19" s="211" t="str">
        <f>IF(C19="","",Anwesenheitsliste!$AR$12)</f>
        <v/>
      </c>
      <c r="M19" s="217" t="str">
        <f>IF(Anwesenheitsliste!CO38="","",Anwesenheitsliste!CO38)</f>
        <v/>
      </c>
      <c r="O19" s="414" t="str">
        <f>IF(C19="","",VLOOKUP(C19,Anwesenheitsliste!$B$33:$AT$150,44,FALSE))</f>
        <v/>
      </c>
      <c r="P19" s="415"/>
      <c r="Q19" s="96"/>
    </row>
    <row r="20" spans="1:17" ht="15" x14ac:dyDescent="0.2">
      <c r="A20" s="98">
        <v>7</v>
      </c>
      <c r="C20" s="400" t="str">
        <f>IF(Anwesenheitsliste!CN39="","",Anwesenheitsliste!CN39)</f>
        <v/>
      </c>
      <c r="D20" s="401"/>
      <c r="E20" s="401"/>
      <c r="F20" s="401"/>
      <c r="G20" s="401"/>
      <c r="H20" s="401"/>
      <c r="I20" s="402"/>
      <c r="K20" s="209" t="str">
        <f>IF(C20="","",Anwesenheitsliste!$AF$10)</f>
        <v/>
      </c>
      <c r="L20" s="211" t="str">
        <f>IF(C20="","",Anwesenheitsliste!$AR$12)</f>
        <v/>
      </c>
      <c r="M20" s="217" t="str">
        <f>IF(Anwesenheitsliste!CO39="","",Anwesenheitsliste!CO39)</f>
        <v/>
      </c>
      <c r="O20" s="414" t="str">
        <f>IF(C20="","",VLOOKUP(C20,Anwesenheitsliste!$B$33:$AT$150,44,FALSE))</f>
        <v/>
      </c>
      <c r="P20" s="415"/>
      <c r="Q20" s="96"/>
    </row>
    <row r="21" spans="1:17" ht="15" x14ac:dyDescent="0.2">
      <c r="A21" s="98">
        <v>8</v>
      </c>
      <c r="C21" s="400" t="str">
        <f>IF(Anwesenheitsliste!CN40="","",Anwesenheitsliste!CN40)</f>
        <v/>
      </c>
      <c r="D21" s="401"/>
      <c r="E21" s="401"/>
      <c r="F21" s="401"/>
      <c r="G21" s="401"/>
      <c r="H21" s="401"/>
      <c r="I21" s="402"/>
      <c r="K21" s="209" t="str">
        <f>IF(C21="","",Anwesenheitsliste!$AF$10)</f>
        <v/>
      </c>
      <c r="L21" s="211" t="str">
        <f>IF(C21="","",Anwesenheitsliste!$AR$12)</f>
        <v/>
      </c>
      <c r="M21" s="217" t="str">
        <f>IF(Anwesenheitsliste!CO40="","",Anwesenheitsliste!CO40)</f>
        <v/>
      </c>
      <c r="O21" s="414" t="str">
        <f>IF(C21="","",VLOOKUP(C21,Anwesenheitsliste!$B$33:$AT$150,44,FALSE))</f>
        <v/>
      </c>
      <c r="P21" s="415"/>
      <c r="Q21" s="96"/>
    </row>
    <row r="22" spans="1:17" ht="15" x14ac:dyDescent="0.2">
      <c r="A22" s="98">
        <v>9</v>
      </c>
      <c r="C22" s="400" t="str">
        <f>IF(Anwesenheitsliste!CN41="","",Anwesenheitsliste!CN41)</f>
        <v/>
      </c>
      <c r="D22" s="401"/>
      <c r="E22" s="401"/>
      <c r="F22" s="401"/>
      <c r="G22" s="401"/>
      <c r="H22" s="401"/>
      <c r="I22" s="402"/>
      <c r="K22" s="209" t="str">
        <f>IF(C22="","",Anwesenheitsliste!$AF$10)</f>
        <v/>
      </c>
      <c r="L22" s="211" t="str">
        <f>IF(C22="","",Anwesenheitsliste!$AR$12)</f>
        <v/>
      </c>
      <c r="M22" s="217" t="str">
        <f>IF(Anwesenheitsliste!CO41="","",Anwesenheitsliste!CO41)</f>
        <v/>
      </c>
      <c r="O22" s="414" t="str">
        <f>IF(C22="","",VLOOKUP(C22,Anwesenheitsliste!$B$33:$AT$150,44,FALSE))</f>
        <v/>
      </c>
      <c r="P22" s="415"/>
      <c r="Q22" s="96"/>
    </row>
    <row r="23" spans="1:17" ht="15" x14ac:dyDescent="0.2">
      <c r="A23" s="98">
        <v>10</v>
      </c>
      <c r="C23" s="400" t="str">
        <f>IF(Anwesenheitsliste!CN42="","",Anwesenheitsliste!CN42)</f>
        <v/>
      </c>
      <c r="D23" s="401"/>
      <c r="E23" s="401"/>
      <c r="F23" s="401"/>
      <c r="G23" s="401"/>
      <c r="H23" s="401"/>
      <c r="I23" s="402"/>
      <c r="K23" s="209" t="str">
        <f>IF(C23="","",Anwesenheitsliste!$AF$10)</f>
        <v/>
      </c>
      <c r="L23" s="211" t="str">
        <f>IF(C23="","",Anwesenheitsliste!$AR$12)</f>
        <v/>
      </c>
      <c r="M23" s="217" t="str">
        <f>IF(Anwesenheitsliste!CO42="","",Anwesenheitsliste!CO42)</f>
        <v/>
      </c>
      <c r="O23" s="414" t="str">
        <f>IF(C23="","",VLOOKUP(C23,Anwesenheitsliste!$B$33:$AT$150,44,FALSE))</f>
        <v/>
      </c>
      <c r="P23" s="415"/>
      <c r="Q23" s="96"/>
    </row>
    <row r="24" spans="1:17" ht="15" x14ac:dyDescent="0.2">
      <c r="A24" s="98">
        <v>11</v>
      </c>
      <c r="C24" s="400" t="str">
        <f>IF(Anwesenheitsliste!CN43="","",Anwesenheitsliste!CN43)</f>
        <v/>
      </c>
      <c r="D24" s="401"/>
      <c r="E24" s="401"/>
      <c r="F24" s="401"/>
      <c r="G24" s="401"/>
      <c r="H24" s="401"/>
      <c r="I24" s="402"/>
      <c r="K24" s="209" t="str">
        <f>IF(C24="","",Anwesenheitsliste!$AF$10)</f>
        <v/>
      </c>
      <c r="L24" s="211" t="str">
        <f>IF(C24="","",Anwesenheitsliste!$AR$12)</f>
        <v/>
      </c>
      <c r="M24" s="217" t="str">
        <f>IF(Anwesenheitsliste!CO43="","",Anwesenheitsliste!CO43)</f>
        <v/>
      </c>
      <c r="O24" s="414" t="str">
        <f>IF(C24="","",VLOOKUP(C24,Anwesenheitsliste!$B$33:$AT$150,44,FALSE))</f>
        <v/>
      </c>
      <c r="P24" s="415"/>
      <c r="Q24" s="96"/>
    </row>
    <row r="25" spans="1:17" ht="15" x14ac:dyDescent="0.2">
      <c r="A25" s="98">
        <v>12</v>
      </c>
      <c r="C25" s="400" t="str">
        <f>IF(Anwesenheitsliste!CN44="","",Anwesenheitsliste!CN44)</f>
        <v/>
      </c>
      <c r="D25" s="401"/>
      <c r="E25" s="401"/>
      <c r="F25" s="401"/>
      <c r="G25" s="401"/>
      <c r="H25" s="401"/>
      <c r="I25" s="402"/>
      <c r="K25" s="209" t="str">
        <f>IF(C25="","",Anwesenheitsliste!$AF$10)</f>
        <v/>
      </c>
      <c r="L25" s="211" t="str">
        <f>IF(C25="","",Anwesenheitsliste!$AR$12)</f>
        <v/>
      </c>
      <c r="M25" s="217" t="str">
        <f>IF(Anwesenheitsliste!CO44="","",Anwesenheitsliste!CO44)</f>
        <v/>
      </c>
      <c r="O25" s="414" t="str">
        <f>IF(C25="","",VLOOKUP(C25,Anwesenheitsliste!$B$33:$AT$150,44,FALSE))</f>
        <v/>
      </c>
      <c r="P25" s="415"/>
      <c r="Q25" s="96"/>
    </row>
    <row r="26" spans="1:17" ht="15" x14ac:dyDescent="0.2">
      <c r="A26" s="98">
        <v>13</v>
      </c>
      <c r="C26" s="400" t="str">
        <f>IF(Anwesenheitsliste!CN45="","",Anwesenheitsliste!CN45)</f>
        <v/>
      </c>
      <c r="D26" s="401"/>
      <c r="E26" s="401"/>
      <c r="F26" s="401"/>
      <c r="G26" s="401"/>
      <c r="H26" s="401"/>
      <c r="I26" s="402"/>
      <c r="K26" s="209" t="str">
        <f>IF(C26="","",Anwesenheitsliste!$AF$10)</f>
        <v/>
      </c>
      <c r="L26" s="211" t="str">
        <f>IF(C26="","",Anwesenheitsliste!$AR$12)</f>
        <v/>
      </c>
      <c r="M26" s="217" t="str">
        <f>IF(Anwesenheitsliste!CO45="","",Anwesenheitsliste!CO45)</f>
        <v/>
      </c>
      <c r="O26" s="414" t="str">
        <f>IF(C26="","",VLOOKUP(C26,Anwesenheitsliste!$B$33:$AT$150,44,FALSE))</f>
        <v/>
      </c>
      <c r="P26" s="415"/>
      <c r="Q26" s="96"/>
    </row>
    <row r="27" spans="1:17" ht="15" x14ac:dyDescent="0.2">
      <c r="A27" s="98">
        <v>14</v>
      </c>
      <c r="C27" s="400" t="str">
        <f>IF(Anwesenheitsliste!CN46="","",Anwesenheitsliste!CN46)</f>
        <v/>
      </c>
      <c r="D27" s="401"/>
      <c r="E27" s="401"/>
      <c r="F27" s="401"/>
      <c r="G27" s="401"/>
      <c r="H27" s="401"/>
      <c r="I27" s="402"/>
      <c r="K27" s="209" t="str">
        <f>IF(C27="","",Anwesenheitsliste!$AF$10)</f>
        <v/>
      </c>
      <c r="L27" s="211" t="str">
        <f>IF(C27="","",Anwesenheitsliste!$AR$12)</f>
        <v/>
      </c>
      <c r="M27" s="217" t="str">
        <f>IF(Anwesenheitsliste!CO46="","",Anwesenheitsliste!CO46)</f>
        <v/>
      </c>
      <c r="O27" s="414" t="str">
        <f>IF(C27="","",VLOOKUP(C27,Anwesenheitsliste!$B$33:$AT$150,44,FALSE))</f>
        <v/>
      </c>
      <c r="P27" s="415"/>
      <c r="Q27" s="96"/>
    </row>
    <row r="28" spans="1:17" ht="15" x14ac:dyDescent="0.2">
      <c r="A28" s="98">
        <v>15</v>
      </c>
      <c r="C28" s="400" t="str">
        <f>IF(Anwesenheitsliste!CN47="","",Anwesenheitsliste!CN47)</f>
        <v/>
      </c>
      <c r="D28" s="401"/>
      <c r="E28" s="401"/>
      <c r="F28" s="401"/>
      <c r="G28" s="401"/>
      <c r="H28" s="401"/>
      <c r="I28" s="402"/>
      <c r="K28" s="209" t="str">
        <f>IF(C28="","",Anwesenheitsliste!$AF$10)</f>
        <v/>
      </c>
      <c r="L28" s="211" t="str">
        <f>IF(C28="","",Anwesenheitsliste!$AR$12)</f>
        <v/>
      </c>
      <c r="M28" s="217" t="str">
        <f>IF(Anwesenheitsliste!CO47="","",Anwesenheitsliste!CO47)</f>
        <v/>
      </c>
      <c r="O28" s="414" t="str">
        <f>IF(C28="","",VLOOKUP(C28,Anwesenheitsliste!$B$33:$AT$150,44,FALSE))</f>
        <v/>
      </c>
      <c r="P28" s="415"/>
      <c r="Q28" s="96"/>
    </row>
    <row r="29" spans="1:17" ht="15" x14ac:dyDescent="0.2">
      <c r="A29" s="98">
        <v>16</v>
      </c>
      <c r="C29" s="400" t="str">
        <f>IF(Anwesenheitsliste!CN48="","",Anwesenheitsliste!CN48)</f>
        <v/>
      </c>
      <c r="D29" s="401"/>
      <c r="E29" s="401"/>
      <c r="F29" s="401"/>
      <c r="G29" s="401"/>
      <c r="H29" s="401"/>
      <c r="I29" s="402"/>
      <c r="K29" s="209" t="str">
        <f>IF(C29="","",Anwesenheitsliste!$AF$10)</f>
        <v/>
      </c>
      <c r="L29" s="211" t="str">
        <f>IF(C29="","",Anwesenheitsliste!$AR$12)</f>
        <v/>
      </c>
      <c r="M29" s="217" t="str">
        <f>IF(Anwesenheitsliste!CO48="","",Anwesenheitsliste!CO48)</f>
        <v/>
      </c>
      <c r="O29" s="414" t="str">
        <f>IF(C29="","",VLOOKUP(C29,Anwesenheitsliste!$B$33:$AT$150,44,FALSE))</f>
        <v/>
      </c>
      <c r="P29" s="415"/>
      <c r="Q29" s="96"/>
    </row>
    <row r="30" spans="1:17" ht="15" x14ac:dyDescent="0.2">
      <c r="A30" s="98">
        <v>17</v>
      </c>
      <c r="C30" s="400" t="str">
        <f>IF(Anwesenheitsliste!CN49="","",Anwesenheitsliste!CN49)</f>
        <v/>
      </c>
      <c r="D30" s="401"/>
      <c r="E30" s="401"/>
      <c r="F30" s="401"/>
      <c r="G30" s="401"/>
      <c r="H30" s="401"/>
      <c r="I30" s="402"/>
      <c r="K30" s="209" t="str">
        <f>IF(C30="","",Anwesenheitsliste!$AF$10)</f>
        <v/>
      </c>
      <c r="L30" s="211" t="str">
        <f>IF(C30="","",Anwesenheitsliste!$AR$12)</f>
        <v/>
      </c>
      <c r="M30" s="217" t="str">
        <f>IF(Anwesenheitsliste!CO49="","",Anwesenheitsliste!CO49)</f>
        <v/>
      </c>
      <c r="O30" s="414" t="str">
        <f>IF(C30="","",VLOOKUP(C30,Anwesenheitsliste!$B$33:$AT$150,44,FALSE))</f>
        <v/>
      </c>
      <c r="P30" s="415"/>
      <c r="Q30" s="96"/>
    </row>
    <row r="31" spans="1:17" ht="15" x14ac:dyDescent="0.2">
      <c r="A31" s="98">
        <v>18</v>
      </c>
      <c r="C31" s="400" t="str">
        <f>IF(Anwesenheitsliste!CN50="","",Anwesenheitsliste!CN50)</f>
        <v/>
      </c>
      <c r="D31" s="401"/>
      <c r="E31" s="401"/>
      <c r="F31" s="401"/>
      <c r="G31" s="401"/>
      <c r="H31" s="401"/>
      <c r="I31" s="402"/>
      <c r="K31" s="209" t="str">
        <f>IF(C31="","",Anwesenheitsliste!$AF$10)</f>
        <v/>
      </c>
      <c r="L31" s="211" t="str">
        <f>IF(C31="","",Anwesenheitsliste!$AR$12)</f>
        <v/>
      </c>
      <c r="M31" s="217" t="str">
        <f>IF(Anwesenheitsliste!CO50="","",Anwesenheitsliste!CO50)</f>
        <v/>
      </c>
      <c r="O31" s="414" t="str">
        <f>IF(C31="","",VLOOKUP(C31,Anwesenheitsliste!$B$33:$AT$150,44,FALSE))</f>
        <v/>
      </c>
      <c r="P31" s="415"/>
      <c r="Q31" s="96"/>
    </row>
    <row r="32" spans="1:17" ht="15" x14ac:dyDescent="0.2">
      <c r="A32" s="98">
        <v>19</v>
      </c>
      <c r="C32" s="400" t="str">
        <f>IF(Anwesenheitsliste!CN51="","",Anwesenheitsliste!CN51)</f>
        <v/>
      </c>
      <c r="D32" s="401"/>
      <c r="E32" s="401"/>
      <c r="F32" s="401"/>
      <c r="G32" s="401"/>
      <c r="H32" s="401"/>
      <c r="I32" s="402"/>
      <c r="K32" s="209" t="str">
        <f>IF(C32="","",Anwesenheitsliste!$AF$10)</f>
        <v/>
      </c>
      <c r="L32" s="211" t="str">
        <f>IF(C32="","",Anwesenheitsliste!$AR$12)</f>
        <v/>
      </c>
      <c r="M32" s="217" t="str">
        <f>IF(Anwesenheitsliste!CO51="","",Anwesenheitsliste!CO51)</f>
        <v/>
      </c>
      <c r="O32" s="414" t="str">
        <f>IF(C32="","",VLOOKUP(C32,Anwesenheitsliste!$B$33:$AT$150,44,FALSE))</f>
        <v/>
      </c>
      <c r="P32" s="415"/>
      <c r="Q32" s="96"/>
    </row>
    <row r="33" spans="1:17" ht="15" x14ac:dyDescent="0.2">
      <c r="A33" s="98">
        <v>20</v>
      </c>
      <c r="C33" s="400" t="str">
        <f>IF(Anwesenheitsliste!CN52="","",Anwesenheitsliste!CN52)</f>
        <v/>
      </c>
      <c r="D33" s="401"/>
      <c r="E33" s="401"/>
      <c r="F33" s="401"/>
      <c r="G33" s="401"/>
      <c r="H33" s="401"/>
      <c r="I33" s="402"/>
      <c r="K33" s="209" t="str">
        <f>IF(C33="","",Anwesenheitsliste!$AF$10)</f>
        <v/>
      </c>
      <c r="L33" s="211" t="str">
        <f>IF(C33="","",Anwesenheitsliste!$AR$12)</f>
        <v/>
      </c>
      <c r="M33" s="217" t="str">
        <f>IF(Anwesenheitsliste!CO52="","",Anwesenheitsliste!CO52)</f>
        <v/>
      </c>
      <c r="O33" s="414" t="str">
        <f>IF(C33="","",VLOOKUP(C33,Anwesenheitsliste!$B$33:$AT$150,44,FALSE))</f>
        <v/>
      </c>
      <c r="P33" s="415"/>
      <c r="Q33" s="96"/>
    </row>
    <row r="34" spans="1:17" ht="15" x14ac:dyDescent="0.2">
      <c r="A34" s="98">
        <v>21</v>
      </c>
      <c r="C34" s="400" t="str">
        <f>IF(Anwesenheitsliste!CN53="","",Anwesenheitsliste!CN53)</f>
        <v/>
      </c>
      <c r="D34" s="401"/>
      <c r="E34" s="401"/>
      <c r="F34" s="401"/>
      <c r="G34" s="401"/>
      <c r="H34" s="401"/>
      <c r="I34" s="402"/>
      <c r="K34" s="209" t="str">
        <f>IF(C34="","",Anwesenheitsliste!$AF$10)</f>
        <v/>
      </c>
      <c r="L34" s="211" t="str">
        <f>IF(C34="","",Anwesenheitsliste!$AR$12)</f>
        <v/>
      </c>
      <c r="M34" s="217" t="str">
        <f>IF(Anwesenheitsliste!CO53="","",Anwesenheitsliste!CO53)</f>
        <v/>
      </c>
      <c r="O34" s="414" t="str">
        <f>IF(C34="","",VLOOKUP(C34,Anwesenheitsliste!$B$33:$AT$150,44,FALSE))</f>
        <v/>
      </c>
      <c r="P34" s="415"/>
      <c r="Q34" s="96"/>
    </row>
    <row r="35" spans="1:17" ht="15" x14ac:dyDescent="0.2">
      <c r="A35" s="98">
        <v>22</v>
      </c>
      <c r="C35" s="400" t="str">
        <f>IF(Anwesenheitsliste!CN54="","",Anwesenheitsliste!CN54)</f>
        <v/>
      </c>
      <c r="D35" s="401"/>
      <c r="E35" s="401"/>
      <c r="F35" s="401"/>
      <c r="G35" s="401"/>
      <c r="H35" s="401"/>
      <c r="I35" s="402"/>
      <c r="K35" s="209" t="str">
        <f>IF(C35="","",Anwesenheitsliste!$AF$10)</f>
        <v/>
      </c>
      <c r="L35" s="211" t="str">
        <f>IF(C35="","",Anwesenheitsliste!$AR$12)</f>
        <v/>
      </c>
      <c r="M35" s="217" t="str">
        <f>IF(Anwesenheitsliste!CO54="","",Anwesenheitsliste!CO54)</f>
        <v/>
      </c>
      <c r="O35" s="414" t="str">
        <f>IF(C35="","",VLOOKUP(C35,Anwesenheitsliste!$B$33:$AT$150,44,FALSE))</f>
        <v/>
      </c>
      <c r="P35" s="415"/>
      <c r="Q35" s="96"/>
    </row>
    <row r="36" spans="1:17" ht="15" x14ac:dyDescent="0.2">
      <c r="A36" s="98">
        <v>23</v>
      </c>
      <c r="C36" s="400" t="str">
        <f>IF(Anwesenheitsliste!CN55="","",Anwesenheitsliste!CN55)</f>
        <v/>
      </c>
      <c r="D36" s="401"/>
      <c r="E36" s="401"/>
      <c r="F36" s="401"/>
      <c r="G36" s="401"/>
      <c r="H36" s="401"/>
      <c r="I36" s="402"/>
      <c r="K36" s="209" t="str">
        <f>IF(C36="","",Anwesenheitsliste!$AF$10)</f>
        <v/>
      </c>
      <c r="L36" s="211" t="str">
        <f>IF(C36="","",Anwesenheitsliste!$AR$12)</f>
        <v/>
      </c>
      <c r="M36" s="217" t="str">
        <f>IF(Anwesenheitsliste!CO55="","",Anwesenheitsliste!CO55)</f>
        <v/>
      </c>
      <c r="O36" s="414" t="str">
        <f>IF(C36="","",VLOOKUP(C36,Anwesenheitsliste!$B$33:$AT$150,44,FALSE))</f>
        <v/>
      </c>
      <c r="P36" s="415"/>
      <c r="Q36" s="96"/>
    </row>
    <row r="37" spans="1:17" ht="15" x14ac:dyDescent="0.2">
      <c r="A37" s="98">
        <v>24</v>
      </c>
      <c r="C37" s="400" t="str">
        <f>IF(Anwesenheitsliste!CN56="","",Anwesenheitsliste!CN56)</f>
        <v/>
      </c>
      <c r="D37" s="401"/>
      <c r="E37" s="401"/>
      <c r="F37" s="401"/>
      <c r="G37" s="401"/>
      <c r="H37" s="401"/>
      <c r="I37" s="402"/>
      <c r="K37" s="209" t="str">
        <f>IF(C37="","",Anwesenheitsliste!$AF$10)</f>
        <v/>
      </c>
      <c r="L37" s="211" t="str">
        <f>IF(C37="","",Anwesenheitsliste!$AR$12)</f>
        <v/>
      </c>
      <c r="M37" s="217" t="str">
        <f>IF(Anwesenheitsliste!CO56="","",Anwesenheitsliste!CO56)</f>
        <v/>
      </c>
      <c r="O37" s="414" t="str">
        <f>IF(C37="","",VLOOKUP(C37,Anwesenheitsliste!$B$33:$AT$150,44,FALSE))</f>
        <v/>
      </c>
      <c r="P37" s="415"/>
      <c r="Q37" s="96"/>
    </row>
    <row r="38" spans="1:17" ht="15" x14ac:dyDescent="0.2">
      <c r="A38" s="98">
        <v>25</v>
      </c>
      <c r="C38" s="400" t="str">
        <f>IF(Anwesenheitsliste!CN57="","",Anwesenheitsliste!CN57)</f>
        <v/>
      </c>
      <c r="D38" s="401"/>
      <c r="E38" s="401"/>
      <c r="F38" s="401"/>
      <c r="G38" s="401"/>
      <c r="H38" s="401"/>
      <c r="I38" s="402"/>
      <c r="K38" s="209" t="str">
        <f>IF(C38="","",Anwesenheitsliste!$AF$10)</f>
        <v/>
      </c>
      <c r="L38" s="211" t="str">
        <f>IF(C38="","",Anwesenheitsliste!$AR$12)</f>
        <v/>
      </c>
      <c r="M38" s="217" t="str">
        <f>IF(Anwesenheitsliste!CO57="","",Anwesenheitsliste!CO57)</f>
        <v/>
      </c>
      <c r="O38" s="414" t="str">
        <f>IF(C38="","",VLOOKUP(C38,Anwesenheitsliste!$B$33:$AT$150,44,FALSE))</f>
        <v/>
      </c>
      <c r="P38" s="415"/>
      <c r="Q38" s="96"/>
    </row>
    <row r="39" spans="1:17" ht="15" x14ac:dyDescent="0.2">
      <c r="A39" s="98">
        <v>26</v>
      </c>
      <c r="C39" s="400" t="str">
        <f>IF(Anwesenheitsliste!CN58="","",Anwesenheitsliste!CN58)</f>
        <v/>
      </c>
      <c r="D39" s="401"/>
      <c r="E39" s="401"/>
      <c r="F39" s="401"/>
      <c r="G39" s="401"/>
      <c r="H39" s="401"/>
      <c r="I39" s="402"/>
      <c r="K39" s="209" t="str">
        <f>IF(C39="","",Anwesenheitsliste!$AF$10)</f>
        <v/>
      </c>
      <c r="L39" s="211" t="str">
        <f>IF(C39="","",Anwesenheitsliste!$AR$12)</f>
        <v/>
      </c>
      <c r="M39" s="217" t="str">
        <f>IF(Anwesenheitsliste!CO58="","",Anwesenheitsliste!CO58)</f>
        <v/>
      </c>
      <c r="O39" s="414" t="str">
        <f>IF(C39="","",VLOOKUP(C39,Anwesenheitsliste!$B$33:$AT$150,44,FALSE))</f>
        <v/>
      </c>
      <c r="P39" s="415"/>
      <c r="Q39" s="96"/>
    </row>
    <row r="40" spans="1:17" ht="15" x14ac:dyDescent="0.2">
      <c r="A40" s="98">
        <v>27</v>
      </c>
      <c r="C40" s="400" t="str">
        <f>IF(Anwesenheitsliste!CN59="","",Anwesenheitsliste!CN59)</f>
        <v/>
      </c>
      <c r="D40" s="401"/>
      <c r="E40" s="401"/>
      <c r="F40" s="401"/>
      <c r="G40" s="401"/>
      <c r="H40" s="401"/>
      <c r="I40" s="402"/>
      <c r="K40" s="209" t="str">
        <f>IF(C40="","",Anwesenheitsliste!$AF$10)</f>
        <v/>
      </c>
      <c r="L40" s="211" t="str">
        <f>IF(C40="","",Anwesenheitsliste!$AR$12)</f>
        <v/>
      </c>
      <c r="M40" s="217" t="str">
        <f>IF(Anwesenheitsliste!CO59="","",Anwesenheitsliste!CO59)</f>
        <v/>
      </c>
      <c r="O40" s="414" t="str">
        <f>IF(C40="","",VLOOKUP(C40,Anwesenheitsliste!$B$33:$AT$150,44,FALSE))</f>
        <v/>
      </c>
      <c r="P40" s="415"/>
      <c r="Q40" s="96"/>
    </row>
    <row r="41" spans="1:17" ht="15" x14ac:dyDescent="0.2">
      <c r="A41" s="98">
        <v>28</v>
      </c>
      <c r="C41" s="400" t="str">
        <f>IF(Anwesenheitsliste!CN60="","",Anwesenheitsliste!CN60)</f>
        <v/>
      </c>
      <c r="D41" s="401"/>
      <c r="E41" s="401"/>
      <c r="F41" s="401"/>
      <c r="G41" s="401"/>
      <c r="H41" s="401"/>
      <c r="I41" s="402"/>
      <c r="K41" s="209" t="str">
        <f>IF(C41="","",Anwesenheitsliste!$AF$10)</f>
        <v/>
      </c>
      <c r="L41" s="211" t="str">
        <f>IF(C41="","",Anwesenheitsliste!$AR$12)</f>
        <v/>
      </c>
      <c r="M41" s="217" t="str">
        <f>IF(Anwesenheitsliste!CO60="","",Anwesenheitsliste!CO60)</f>
        <v/>
      </c>
      <c r="O41" s="414" t="str">
        <f>IF(C41="","",VLOOKUP(C41,Anwesenheitsliste!$B$33:$AT$150,44,FALSE))</f>
        <v/>
      </c>
      <c r="P41" s="415"/>
      <c r="Q41" s="96"/>
    </row>
    <row r="42" spans="1:17" ht="15" x14ac:dyDescent="0.2">
      <c r="A42" s="98">
        <v>29</v>
      </c>
      <c r="C42" s="400" t="str">
        <f>IF(Anwesenheitsliste!CN61="","",Anwesenheitsliste!CN61)</f>
        <v/>
      </c>
      <c r="D42" s="401"/>
      <c r="E42" s="401"/>
      <c r="F42" s="401"/>
      <c r="G42" s="401"/>
      <c r="H42" s="401"/>
      <c r="I42" s="402"/>
      <c r="K42" s="209" t="str">
        <f>IF(C42="","",Anwesenheitsliste!$AF$10)</f>
        <v/>
      </c>
      <c r="L42" s="211" t="str">
        <f>IF(C42="","",Anwesenheitsliste!$AR$12)</f>
        <v/>
      </c>
      <c r="M42" s="217" t="str">
        <f>IF(Anwesenheitsliste!CO61="","",Anwesenheitsliste!CO61)</f>
        <v/>
      </c>
      <c r="O42" s="414" t="str">
        <f>IF(C42="","",VLOOKUP(C42,Anwesenheitsliste!$B$33:$AT$150,44,FALSE))</f>
        <v/>
      </c>
      <c r="P42" s="415"/>
      <c r="Q42" s="96"/>
    </row>
    <row r="43" spans="1:17" ht="15" x14ac:dyDescent="0.2">
      <c r="A43" s="99">
        <v>30</v>
      </c>
      <c r="C43" s="416" t="str">
        <f>IF(Anwesenheitsliste!CN62="","",Anwesenheitsliste!CN62)</f>
        <v/>
      </c>
      <c r="D43" s="417"/>
      <c r="E43" s="417"/>
      <c r="F43" s="417"/>
      <c r="G43" s="417"/>
      <c r="H43" s="417"/>
      <c r="I43" s="418"/>
      <c r="K43" s="210" t="str">
        <f>IF(C43="","",Anwesenheitsliste!$AF$10)</f>
        <v/>
      </c>
      <c r="L43" s="212" t="str">
        <f>IF(C43="","",Anwesenheitsliste!$AR$12)</f>
        <v/>
      </c>
      <c r="M43" s="218" t="str">
        <f>IF(Anwesenheitsliste!CO62="","",Anwesenheitsliste!CO62)</f>
        <v/>
      </c>
      <c r="O43" s="425" t="str">
        <f>IF(C43="","",VLOOKUP(C43,Anwesenheitsliste!$B$33:$AT$150,44,FALSE))</f>
        <v/>
      </c>
      <c r="P43" s="426"/>
      <c r="Q43" s="96"/>
    </row>
    <row r="79" spans="1:2" x14ac:dyDescent="0.2">
      <c r="A79" s="87" t="str">
        <f>Änderungsdoku!$A$5</f>
        <v>Anwesenheitsliste für die Berufliche Orientierung von Schülerinnen und Schülern (Schulförderrichtlinie, 2.2.2 MINT)</v>
      </c>
      <c r="B79" s="87"/>
    </row>
    <row r="80" spans="1:2" x14ac:dyDescent="0.2">
      <c r="A80" s="87" t="str">
        <f>Anwesenheitsliste!$A$3</f>
        <v>Formularversion: V 1.0 vom 08.08.19</v>
      </c>
      <c r="B80" s="87"/>
    </row>
  </sheetData>
  <sheetProtection password="8067" sheet="1" objects="1" scenarios="1" autoFilter="0"/>
  <mergeCells count="67">
    <mergeCell ref="O42:P42"/>
    <mergeCell ref="O43:P43"/>
    <mergeCell ref="C5:P7"/>
    <mergeCell ref="O36:P36"/>
    <mergeCell ref="O37:P37"/>
    <mergeCell ref="O38:P38"/>
    <mergeCell ref="O39:P39"/>
    <mergeCell ref="O40:P40"/>
    <mergeCell ref="O31:P31"/>
    <mergeCell ref="O32:P32"/>
    <mergeCell ref="O33:P33"/>
    <mergeCell ref="O34:P34"/>
    <mergeCell ref="O35:P35"/>
    <mergeCell ref="O26:P26"/>
    <mergeCell ref="O27:P27"/>
    <mergeCell ref="C41:I41"/>
    <mergeCell ref="O16:P16"/>
    <mergeCell ref="O17:P17"/>
    <mergeCell ref="O18:P18"/>
    <mergeCell ref="O19:P19"/>
    <mergeCell ref="O20:P20"/>
    <mergeCell ref="O28:P28"/>
    <mergeCell ref="O29:P29"/>
    <mergeCell ref="O30:P30"/>
    <mergeCell ref="O21:P21"/>
    <mergeCell ref="O22:P22"/>
    <mergeCell ref="O23:P23"/>
    <mergeCell ref="O24:P24"/>
    <mergeCell ref="O25:P25"/>
    <mergeCell ref="C32:I32"/>
    <mergeCell ref="C33:I33"/>
    <mergeCell ref="C34:I34"/>
    <mergeCell ref="C35:I35"/>
    <mergeCell ref="O41:P41"/>
    <mergeCell ref="C36:I36"/>
    <mergeCell ref="C37:I37"/>
    <mergeCell ref="C38:I38"/>
    <mergeCell ref="C39:I39"/>
    <mergeCell ref="C40:I40"/>
    <mergeCell ref="C27:I27"/>
    <mergeCell ref="C28:I28"/>
    <mergeCell ref="C29:I29"/>
    <mergeCell ref="C30:I30"/>
    <mergeCell ref="C31:I31"/>
    <mergeCell ref="O10:P13"/>
    <mergeCell ref="O14:P14"/>
    <mergeCell ref="O15:P15"/>
    <mergeCell ref="C42:I42"/>
    <mergeCell ref="C43:I43"/>
    <mergeCell ref="C18:I18"/>
    <mergeCell ref="C19:I19"/>
    <mergeCell ref="C20:I20"/>
    <mergeCell ref="C21:I21"/>
    <mergeCell ref="C22:I22"/>
    <mergeCell ref="C23:I23"/>
    <mergeCell ref="C24:I24"/>
    <mergeCell ref="C25:I25"/>
    <mergeCell ref="C26:I26"/>
    <mergeCell ref="C10:I13"/>
    <mergeCell ref="M10:M13"/>
    <mergeCell ref="A10:A13"/>
    <mergeCell ref="K10:K13"/>
    <mergeCell ref="L10:L13"/>
    <mergeCell ref="C16:I16"/>
    <mergeCell ref="C17:I17"/>
    <mergeCell ref="C14:I14"/>
    <mergeCell ref="C15:I15"/>
  </mergeCells>
  <printOptions horizontalCentered="1"/>
  <pageMargins left="0.59055118110236227" right="0.39370078740157483" top="0.78740157480314965" bottom="0.78740157480314965" header="0.39370078740157483" footer="0.39370078740157483"/>
  <pageSetup paperSize="9" scale="69" orientation="portrait" useFirstPageNumber="1"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workbookViewId="0"/>
  </sheetViews>
  <sheetFormatPr baseColWidth="10" defaultRowHeight="12" x14ac:dyDescent="0.2"/>
  <cols>
    <col min="1" max="1" width="11.42578125" style="109"/>
    <col min="2" max="2" width="45.42578125" style="109" bestFit="1" customWidth="1"/>
    <col min="3" max="3" width="10.7109375" style="108" customWidth="1"/>
    <col min="4" max="5" width="15.7109375" style="109" hidden="1" customWidth="1"/>
    <col min="6" max="6" width="20.7109375" style="109" hidden="1" customWidth="1"/>
    <col min="7" max="7" width="10.7109375" style="108" hidden="1" customWidth="1"/>
    <col min="8" max="9" width="15.7109375" style="109" hidden="1" customWidth="1"/>
    <col min="10" max="10" width="20.7109375" style="108" hidden="1" customWidth="1"/>
    <col min="11" max="16384" width="11.42578125" style="108"/>
  </cols>
  <sheetData>
    <row r="1" spans="1:10" ht="17.100000000000001" customHeight="1" x14ac:dyDescent="0.2">
      <c r="A1" s="88" t="s">
        <v>34</v>
      </c>
      <c r="B1" s="89"/>
      <c r="D1" s="117" t="s">
        <v>132</v>
      </c>
      <c r="E1" s="118"/>
      <c r="F1" s="119"/>
      <c r="H1" s="117" t="s">
        <v>133</v>
      </c>
      <c r="I1" s="118"/>
      <c r="J1" s="119"/>
    </row>
    <row r="2" spans="1:10" ht="17.100000000000001" customHeight="1" x14ac:dyDescent="0.2">
      <c r="A2" s="58" t="s">
        <v>80</v>
      </c>
      <c r="B2" s="64" t="s">
        <v>35</v>
      </c>
      <c r="D2" s="120" t="s">
        <v>131</v>
      </c>
      <c r="E2" s="121" t="s">
        <v>92</v>
      </c>
      <c r="F2" s="122" t="str">
        <f>CONCATENATE(D2,"_",E2)</f>
        <v>Schulnummer_Klasse</v>
      </c>
      <c r="H2" s="120" t="s">
        <v>131</v>
      </c>
      <c r="I2" s="121" t="s">
        <v>92</v>
      </c>
      <c r="J2" s="122" t="str">
        <f>CONCATENATE(H2,"_",I2)</f>
        <v>Schulnummer_Klasse</v>
      </c>
    </row>
    <row r="3" spans="1:10" ht="17.100000000000001" customHeight="1" x14ac:dyDescent="0.2">
      <c r="A3" s="59" t="s">
        <v>36</v>
      </c>
      <c r="B3" s="65" t="s">
        <v>37</v>
      </c>
      <c r="D3" s="129">
        <v>2</v>
      </c>
      <c r="E3" s="115">
        <v>7</v>
      </c>
      <c r="F3" s="116" t="str">
        <f>CONCATENATE(D3,"_",E3)</f>
        <v>2_7</v>
      </c>
      <c r="H3" s="129">
        <v>2</v>
      </c>
      <c r="I3" s="123">
        <v>8</v>
      </c>
      <c r="J3" s="124" t="str">
        <f>CONCATENATE(H3,"_",I3)</f>
        <v>2_8</v>
      </c>
    </row>
    <row r="4" spans="1:10" ht="17.100000000000001" customHeight="1" x14ac:dyDescent="0.2">
      <c r="A4" s="59" t="s">
        <v>38</v>
      </c>
      <c r="B4" s="65" t="s">
        <v>39</v>
      </c>
      <c r="D4" s="130">
        <v>2</v>
      </c>
      <c r="E4" s="111">
        <v>9</v>
      </c>
      <c r="F4" s="112" t="str">
        <f t="shared" ref="F4:F14" si="0">CONCATENATE(D4,"_",E4)</f>
        <v>2_9</v>
      </c>
      <c r="H4" s="130">
        <v>5</v>
      </c>
      <c r="I4" s="111">
        <v>9</v>
      </c>
      <c r="J4" s="112" t="str">
        <f t="shared" ref="J4:J8" si="1">CONCATENATE(H4,"_",I4)</f>
        <v>5_9</v>
      </c>
    </row>
    <row r="5" spans="1:10" ht="17.100000000000001" customHeight="1" x14ac:dyDescent="0.2">
      <c r="A5" s="59" t="s">
        <v>40</v>
      </c>
      <c r="B5" s="65" t="s">
        <v>41</v>
      </c>
      <c r="D5" s="130">
        <v>5</v>
      </c>
      <c r="E5" s="111">
        <v>10</v>
      </c>
      <c r="F5" s="112" t="str">
        <f t="shared" si="0"/>
        <v>5_10</v>
      </c>
      <c r="H5" s="129">
        <v>40101</v>
      </c>
      <c r="I5" s="115">
        <v>9</v>
      </c>
      <c r="J5" s="116" t="str">
        <f t="shared" si="1"/>
        <v>40101_9</v>
      </c>
    </row>
    <row r="6" spans="1:10" ht="17.100000000000001" customHeight="1" x14ac:dyDescent="0.2">
      <c r="A6" s="59" t="s">
        <v>81</v>
      </c>
      <c r="B6" s="65" t="s">
        <v>42</v>
      </c>
      <c r="D6" s="130">
        <v>5</v>
      </c>
      <c r="E6" s="111">
        <v>11</v>
      </c>
      <c r="F6" s="112" t="str">
        <f>CONCATENATE(D6,"_",E6)</f>
        <v>5_11</v>
      </c>
      <c r="H6" s="130">
        <v>40041</v>
      </c>
      <c r="I6" s="111">
        <v>9</v>
      </c>
      <c r="J6" s="112" t="str">
        <f>CONCATENATE(H6,"_",I6)</f>
        <v>40041_9</v>
      </c>
    </row>
    <row r="7" spans="1:10" ht="17.100000000000001" customHeight="1" x14ac:dyDescent="0.2">
      <c r="A7" s="59" t="s">
        <v>82</v>
      </c>
      <c r="B7" s="65" t="s">
        <v>43</v>
      </c>
      <c r="D7" s="130">
        <v>40101</v>
      </c>
      <c r="E7" s="111">
        <v>10</v>
      </c>
      <c r="F7" s="112" t="str">
        <f t="shared" si="0"/>
        <v>40101_10</v>
      </c>
      <c r="H7" s="129">
        <v>40037</v>
      </c>
      <c r="I7" s="115">
        <v>9</v>
      </c>
      <c r="J7" s="116" t="str">
        <f t="shared" si="1"/>
        <v>40037_9</v>
      </c>
    </row>
    <row r="8" spans="1:10" ht="17.100000000000001" customHeight="1" x14ac:dyDescent="0.2">
      <c r="A8" s="59" t="s">
        <v>44</v>
      </c>
      <c r="B8" s="65" t="s">
        <v>45</v>
      </c>
      <c r="D8" s="130">
        <v>40041</v>
      </c>
      <c r="E8" s="111">
        <v>10</v>
      </c>
      <c r="F8" s="112" t="str">
        <f t="shared" si="0"/>
        <v>40041_10</v>
      </c>
      <c r="H8" s="131">
        <v>40024</v>
      </c>
      <c r="I8" s="113">
        <v>9</v>
      </c>
      <c r="J8" s="114" t="str">
        <f t="shared" si="1"/>
        <v>40024_9</v>
      </c>
    </row>
    <row r="9" spans="1:10" ht="17.100000000000001" customHeight="1" x14ac:dyDescent="0.2">
      <c r="A9" s="59" t="s">
        <v>46</v>
      </c>
      <c r="B9" s="65" t="s">
        <v>47</v>
      </c>
      <c r="D9" s="130">
        <v>40037</v>
      </c>
      <c r="E9" s="111">
        <v>10</v>
      </c>
      <c r="F9" s="112" t="str">
        <f t="shared" si="0"/>
        <v>40037_10</v>
      </c>
    </row>
    <row r="10" spans="1:10" ht="17.100000000000001" customHeight="1" x14ac:dyDescent="0.2">
      <c r="A10" s="59" t="s">
        <v>83</v>
      </c>
      <c r="B10" s="65" t="s">
        <v>48</v>
      </c>
      <c r="D10" s="130">
        <v>40024</v>
      </c>
      <c r="E10" s="111">
        <v>10</v>
      </c>
      <c r="F10" s="112" t="str">
        <f t="shared" si="0"/>
        <v>40024_10</v>
      </c>
    </row>
    <row r="11" spans="1:10" ht="17.100000000000001" customHeight="1" x14ac:dyDescent="0.2">
      <c r="A11" s="59" t="s">
        <v>49</v>
      </c>
      <c r="B11" s="65" t="s">
        <v>50</v>
      </c>
      <c r="D11" s="130">
        <v>40101</v>
      </c>
      <c r="E11" s="111">
        <v>11</v>
      </c>
      <c r="F11" s="112" t="str">
        <f t="shared" si="0"/>
        <v>40101_11</v>
      </c>
    </row>
    <row r="12" spans="1:10" ht="17.100000000000001" customHeight="1" x14ac:dyDescent="0.2">
      <c r="A12" s="59" t="s">
        <v>51</v>
      </c>
      <c r="B12" s="65" t="s">
        <v>52</v>
      </c>
      <c r="D12" s="130">
        <v>40041</v>
      </c>
      <c r="E12" s="111">
        <v>11</v>
      </c>
      <c r="F12" s="112" t="str">
        <f t="shared" si="0"/>
        <v>40041_11</v>
      </c>
    </row>
    <row r="13" spans="1:10" ht="17.100000000000001" customHeight="1" x14ac:dyDescent="0.2">
      <c r="A13" s="59" t="s">
        <v>84</v>
      </c>
      <c r="B13" s="65" t="s">
        <v>53</v>
      </c>
      <c r="D13" s="130">
        <v>40037</v>
      </c>
      <c r="E13" s="111">
        <v>11</v>
      </c>
      <c r="F13" s="112" t="str">
        <f t="shared" si="0"/>
        <v>40037_11</v>
      </c>
    </row>
    <row r="14" spans="1:10" ht="17.100000000000001" customHeight="1" x14ac:dyDescent="0.2">
      <c r="A14" s="59" t="s">
        <v>85</v>
      </c>
      <c r="B14" s="65" t="s">
        <v>54</v>
      </c>
      <c r="D14" s="131">
        <v>40024</v>
      </c>
      <c r="E14" s="113">
        <v>11</v>
      </c>
      <c r="F14" s="114" t="str">
        <f t="shared" si="0"/>
        <v>40024_11</v>
      </c>
    </row>
    <row r="15" spans="1:10" ht="17.100000000000001" customHeight="1" x14ac:dyDescent="0.2">
      <c r="A15" s="59" t="s">
        <v>86</v>
      </c>
      <c r="B15" s="65" t="s">
        <v>55</v>
      </c>
    </row>
    <row r="16" spans="1:10" ht="17.100000000000001" customHeight="1" x14ac:dyDescent="0.2">
      <c r="A16" s="59" t="s">
        <v>87</v>
      </c>
      <c r="B16" s="65" t="s">
        <v>56</v>
      </c>
    </row>
    <row r="17" spans="1:2" ht="17.100000000000001" customHeight="1" x14ac:dyDescent="0.2">
      <c r="A17" s="59" t="s">
        <v>57</v>
      </c>
      <c r="B17" s="65" t="s">
        <v>58</v>
      </c>
    </row>
    <row r="18" spans="1:2" ht="17.100000000000001" customHeight="1" x14ac:dyDescent="0.2">
      <c r="A18" s="59" t="s">
        <v>59</v>
      </c>
      <c r="B18" s="65" t="s">
        <v>60</v>
      </c>
    </row>
    <row r="19" spans="1:2" ht="17.100000000000001" customHeight="1" x14ac:dyDescent="0.2">
      <c r="A19" s="59" t="s">
        <v>61</v>
      </c>
      <c r="B19" s="65" t="s">
        <v>62</v>
      </c>
    </row>
    <row r="20" spans="1:2" ht="17.100000000000001" customHeight="1" x14ac:dyDescent="0.2">
      <c r="A20" s="59" t="s">
        <v>63</v>
      </c>
      <c r="B20" s="65" t="s">
        <v>64</v>
      </c>
    </row>
    <row r="21" spans="1:2" ht="17.100000000000001" customHeight="1" x14ac:dyDescent="0.2">
      <c r="A21" s="59" t="s">
        <v>65</v>
      </c>
      <c r="B21" s="65" t="s">
        <v>66</v>
      </c>
    </row>
    <row r="22" spans="1:2" ht="17.100000000000001" customHeight="1" x14ac:dyDescent="0.2">
      <c r="A22" s="59" t="s">
        <v>67</v>
      </c>
      <c r="B22" s="65" t="s">
        <v>68</v>
      </c>
    </row>
    <row r="23" spans="1:2" ht="17.100000000000001" customHeight="1" x14ac:dyDescent="0.2">
      <c r="A23" s="59" t="s">
        <v>69</v>
      </c>
      <c r="B23" s="65" t="s">
        <v>70</v>
      </c>
    </row>
    <row r="24" spans="1:2" ht="17.100000000000001" customHeight="1" x14ac:dyDescent="0.2">
      <c r="A24" s="59" t="s">
        <v>71</v>
      </c>
      <c r="B24" s="65" t="s">
        <v>72</v>
      </c>
    </row>
    <row r="25" spans="1:2" ht="17.100000000000001" customHeight="1" x14ac:dyDescent="0.2">
      <c r="A25" s="59" t="s">
        <v>88</v>
      </c>
      <c r="B25" s="65" t="s">
        <v>73</v>
      </c>
    </row>
    <row r="26" spans="1:2" ht="17.100000000000001" customHeight="1" x14ac:dyDescent="0.2">
      <c r="A26" s="59" t="s">
        <v>89</v>
      </c>
      <c r="B26" s="65" t="s">
        <v>74</v>
      </c>
    </row>
    <row r="27" spans="1:2" ht="17.100000000000001" customHeight="1" x14ac:dyDescent="0.2">
      <c r="A27" s="59" t="s">
        <v>75</v>
      </c>
      <c r="B27" s="65" t="s">
        <v>76</v>
      </c>
    </row>
    <row r="28" spans="1:2" ht="17.100000000000001" customHeight="1" x14ac:dyDescent="0.2">
      <c r="A28" s="60" t="s">
        <v>77</v>
      </c>
      <c r="B28" s="66" t="s">
        <v>78</v>
      </c>
    </row>
    <row r="52" spans="1:1" x14ac:dyDescent="0.2">
      <c r="A52" s="110" t="str">
        <f>Änderungsdoku!$A$5</f>
        <v>Anwesenheitsliste für die Berufliche Orientierung von Schülerinnen und Schülern (Schulförderrichtlinie, 2.2.2 MINT)</v>
      </c>
    </row>
    <row r="53" spans="1:1" x14ac:dyDescent="0.2">
      <c r="A53" s="110" t="str">
        <f>Anwesenheitsliste!$A$3</f>
        <v>Formularversion: V 1.0 vom 08.08.19</v>
      </c>
    </row>
  </sheetData>
  <sheetProtection password="8067" sheet="1" objects="1" scenarios="1" autoFilter="0"/>
  <pageMargins left="0.59055118110236227" right="0.39370078740157483" top="0.78740157480314965" bottom="0.78740157480314965"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15</vt:i4>
      </vt:variant>
    </vt:vector>
  </HeadingPairs>
  <TitlesOfParts>
    <vt:vector size="21" baseType="lpstr">
      <vt:lpstr>Änderungsdoku</vt:lpstr>
      <vt:lpstr>Ausfüllhinweise</vt:lpstr>
      <vt:lpstr>Kopierhilfe TN-Daten</vt:lpstr>
      <vt:lpstr>Anwesenheitsliste</vt:lpstr>
      <vt:lpstr>Kopierhilfe VWN</vt:lpstr>
      <vt:lpstr>Berufsfelder</vt:lpstr>
      <vt:lpstr>_2018_2019</vt:lpstr>
      <vt:lpstr>_2019_2020</vt:lpstr>
      <vt:lpstr>_2020_2021</vt:lpstr>
      <vt:lpstr>_2021_2022</vt:lpstr>
      <vt:lpstr>Berufsfelder</vt:lpstr>
      <vt:lpstr>Änderungsdoku!Druckbereich</vt:lpstr>
      <vt:lpstr>Ausfüllhinweise!Druckbereich</vt:lpstr>
      <vt:lpstr>Berufsfelder!Druckbereich</vt:lpstr>
      <vt:lpstr>'Kopierhilfe VWN'!Druckbereich</vt:lpstr>
      <vt:lpstr>Änderungsdoku!Drucktitel</vt:lpstr>
      <vt:lpstr>Anwesenheitsliste!Drucktitel</vt:lpstr>
      <vt:lpstr>Ausfüllhinweise!Drucktitel</vt:lpstr>
      <vt:lpstr>FG_2.2.1</vt:lpstr>
      <vt:lpstr>FG_2.2.2</vt:lpstr>
      <vt:lpstr>FG_Bitte_auswählen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2019-07-16T11:44:14Z</cp:lastPrinted>
  <dcterms:created xsi:type="dcterms:W3CDTF">2015-02-05T08:03:59Z</dcterms:created>
  <dcterms:modified xsi:type="dcterms:W3CDTF">2019-08-08T06:44:19Z</dcterms:modified>
</cp:coreProperties>
</file>