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Organisation\Formulare\05 SoFaJuSp\Verwendungsnachweis\04 in Arbeit\"/>
    </mc:Choice>
  </mc:AlternateContent>
  <bookViews>
    <workbookView xWindow="-20" yWindow="-20" windowWidth="14400" windowHeight="11960" tabRatio="814" activeTab="1"/>
  </bookViews>
  <sheets>
    <sheet name="Änderungsdoku" sheetId="236" r:id="rId1"/>
    <sheet name="Seite 1" sheetId="133" r:id="rId2"/>
    <sheet name="Seite 2" sheetId="13" r:id="rId3"/>
    <sheet name="Seite 3" sheetId="277" r:id="rId4"/>
    <sheet name="Seite 4" sheetId="267" r:id="rId5"/>
    <sheet name="Anlage 1 | Ausgaben" sheetId="278" r:id="rId6"/>
    <sheet name="Anlage 1.1 | PA Person (1)" sheetId="279" r:id="rId7"/>
    <sheet name="Anlage 1.2 | PA Person (2)" sheetId="286" r:id="rId8"/>
    <sheet name="Anlage 1.3 | PA Person (3)" sheetId="287" r:id="rId9"/>
    <sheet name="Anlage 1.4 | PA Person (4)" sheetId="288" r:id="rId10"/>
    <sheet name="Anlage 1.5 | PA Person (5)" sheetId="289" r:id="rId11"/>
    <sheet name="Anlage 1.6 | PA Person (6)" sheetId="290" r:id="rId12"/>
    <sheet name="Anlage 1.7 | PA Person (7)" sheetId="291" r:id="rId13"/>
    <sheet name="Anlage 1.8 | PA Person (8)" sheetId="292" r:id="rId14"/>
    <sheet name="Anlage 1.9 | PA Person (9)" sheetId="293" r:id="rId15"/>
    <sheet name="Anlage 1.10 | PA Person (10)" sheetId="294" r:id="rId16"/>
    <sheet name="Anlage 2 | Einnahmen" sheetId="280" r:id="rId17"/>
    <sheet name="Anlage 3" sheetId="272" r:id="rId18"/>
    <sheet name="Anlage 4" sheetId="285" r:id="rId19"/>
    <sheet name="Anlage 5" sheetId="273" r:id="rId20"/>
    <sheet name="Kataloge" sheetId="284" state="hidden" r:id="rId21"/>
  </sheets>
  <definedNames>
    <definedName name="_xlnm.Print_Area" localSheetId="0">Änderungsdoku!$A:$C</definedName>
    <definedName name="_xlnm.Print_Area" localSheetId="5">INDIRECT('Anlage 1 | Ausgaben'!$H$1)</definedName>
    <definedName name="_xlnm.Print_Area" localSheetId="6">INDIRECT('Anlage 1.1 | PA Person (1)'!$P$1)</definedName>
    <definedName name="_xlnm.Print_Area" localSheetId="15">INDIRECT('Anlage 1.10 | PA Person (10)'!$P$1)</definedName>
    <definedName name="_xlnm.Print_Area" localSheetId="7">INDIRECT('Anlage 1.2 | PA Person (2)'!$P$1)</definedName>
    <definedName name="_xlnm.Print_Area" localSheetId="8">INDIRECT('Anlage 1.3 | PA Person (3)'!$P$1)</definedName>
    <definedName name="_xlnm.Print_Area" localSheetId="9">INDIRECT('Anlage 1.4 | PA Person (4)'!$P$1)</definedName>
    <definedName name="_xlnm.Print_Area" localSheetId="10">INDIRECT('Anlage 1.5 | PA Person (5)'!$P$1)</definedName>
    <definedName name="_xlnm.Print_Area" localSheetId="11">INDIRECT('Anlage 1.6 | PA Person (6)'!$P$1)</definedName>
    <definedName name="_xlnm.Print_Area" localSheetId="12">INDIRECT('Anlage 1.7 | PA Person (7)'!$P$1)</definedName>
    <definedName name="_xlnm.Print_Area" localSheetId="13">INDIRECT('Anlage 1.8 | PA Person (8)'!$P$1)</definedName>
    <definedName name="_xlnm.Print_Area" localSheetId="14">INDIRECT('Anlage 1.9 | PA Person (9)'!$P$1)</definedName>
    <definedName name="_xlnm.Print_Area" localSheetId="16">INDIRECT('Anlage 2 | Einnahmen'!$G$1)</definedName>
    <definedName name="_xlnm.Print_Area" localSheetId="17">INDIRECT('Anlage 3'!$H$1)</definedName>
    <definedName name="_xlnm.Print_Area" localSheetId="18">INDIRECT('Anlage 4'!$H$1)</definedName>
    <definedName name="_xlnm.Print_Area" localSheetId="19">INDIRECT('Anlage 5'!$H$1)</definedName>
    <definedName name="_xlnm.Print_Area" localSheetId="1">'Seite 1'!$A$1:$H$64</definedName>
    <definedName name="_xlnm.Print_Area" localSheetId="2">'Seite 2'!$A$1:$H$71</definedName>
    <definedName name="_xlnm.Print_Area" localSheetId="3">'Seite 3'!$A$1:$I$62</definedName>
    <definedName name="_xlnm.Print_Area" localSheetId="4">'Seite 4'!$A$1:$G$67</definedName>
    <definedName name="_xlnm.Print_Titles" localSheetId="0">Änderungsdoku!$7:$7</definedName>
    <definedName name="_xlnm.Print_Titles" localSheetId="5">'Anlage 1 | Ausgaben'!$10:$15</definedName>
    <definedName name="_xlnm.Print_Titles" localSheetId="6">'Anlage 1.1 | PA Person (1)'!$1:$7</definedName>
    <definedName name="_xlnm.Print_Titles" localSheetId="15">'Anlage 1.10 | PA Person (10)'!$1:$7</definedName>
    <definedName name="_xlnm.Print_Titles" localSheetId="7">'Anlage 1.2 | PA Person (2)'!$1:$7</definedName>
    <definedName name="_xlnm.Print_Titles" localSheetId="8">'Anlage 1.3 | PA Person (3)'!$1:$7</definedName>
    <definedName name="_xlnm.Print_Titles" localSheetId="9">'Anlage 1.4 | PA Person (4)'!$1:$7</definedName>
    <definedName name="_xlnm.Print_Titles" localSheetId="10">'Anlage 1.5 | PA Person (5)'!$1:$7</definedName>
    <definedName name="_xlnm.Print_Titles" localSheetId="11">'Anlage 1.6 | PA Person (6)'!$1:$7</definedName>
    <definedName name="_xlnm.Print_Titles" localSheetId="12">'Anlage 1.7 | PA Person (7)'!$1:$7</definedName>
    <definedName name="_xlnm.Print_Titles" localSheetId="13">'Anlage 1.8 | PA Person (8)'!$1:$7</definedName>
    <definedName name="_xlnm.Print_Titles" localSheetId="14">'Anlage 1.9 | PA Person (9)'!$1:$7</definedName>
    <definedName name="_xlnm.Print_Titles" localSheetId="16">'Anlage 2 | Einnahmen'!$15:$21</definedName>
    <definedName name="_xlnm.Print_Titles" localSheetId="17">'Anlage 3'!$1:$13</definedName>
    <definedName name="_xlnm.Print_Titles" localSheetId="18">'Anlage 4'!$1:$13</definedName>
    <definedName name="_xlnm.Print_Titles" localSheetId="19">'Anlage 5'!$1:$29</definedName>
  </definedNames>
  <calcPr calcId="162913"/>
</workbook>
</file>

<file path=xl/calcChain.xml><?xml version="1.0" encoding="utf-8"?>
<calcChain xmlns="http://schemas.openxmlformats.org/spreadsheetml/2006/main">
  <c r="H1" i="272" l="1"/>
  <c r="A24" i="285"/>
  <c r="A25" i="285"/>
  <c r="A26" i="285"/>
  <c r="A27" i="285"/>
  <c r="A28" i="285"/>
  <c r="A29" i="285"/>
  <c r="A30" i="285"/>
  <c r="A31" i="285"/>
  <c r="A32" i="285"/>
  <c r="A33" i="285"/>
  <c r="A34" i="285"/>
  <c r="A35" i="285"/>
  <c r="A36" i="285"/>
  <c r="A37" i="285"/>
  <c r="A38" i="285"/>
  <c r="A39" i="285"/>
  <c r="A40" i="285"/>
  <c r="A41" i="285"/>
  <c r="A23" i="285"/>
  <c r="A24" i="272"/>
  <c r="A25" i="272"/>
  <c r="A26" i="272"/>
  <c r="A27" i="272"/>
  <c r="A28" i="272"/>
  <c r="A29" i="272"/>
  <c r="A30" i="272"/>
  <c r="A31" i="272"/>
  <c r="A32" i="272"/>
  <c r="A33" i="272"/>
  <c r="A34" i="272"/>
  <c r="A35" i="272"/>
  <c r="A36" i="272"/>
  <c r="A37" i="272"/>
  <c r="A38" i="272"/>
  <c r="A39" i="272"/>
  <c r="A40" i="272"/>
  <c r="A41" i="272"/>
  <c r="A23" i="272"/>
  <c r="A22" i="285"/>
  <c r="A22" i="272"/>
  <c r="I51" i="267"/>
  <c r="J51" i="267" s="1"/>
  <c r="H56" i="267"/>
  <c r="H1" i="285" l="1"/>
  <c r="A61" i="277"/>
  <c r="A70" i="13"/>
  <c r="F11" i="280"/>
  <c r="G28" i="277" s="1"/>
  <c r="F12" i="280"/>
  <c r="G29" i="277" s="1"/>
  <c r="F13" i="280"/>
  <c r="G32" i="277" s="1"/>
  <c r="E12" i="280"/>
  <c r="E11" i="280"/>
  <c r="E10" i="280"/>
  <c r="C25" i="277"/>
  <c r="E25" i="277"/>
  <c r="C30" i="277"/>
  <c r="E30" i="277"/>
  <c r="G30" i="277" l="1"/>
  <c r="E34" i="277"/>
  <c r="E21" i="277" l="1"/>
  <c r="E9" i="277"/>
  <c r="A4" i="236"/>
  <c r="G55" i="133" l="1"/>
  <c r="A1" i="13" l="1"/>
  <c r="A1" i="267"/>
  <c r="A1" i="277"/>
  <c r="E15" i="277"/>
  <c r="F25" i="278"/>
  <c r="E25" i="278"/>
  <c r="G25" i="278" s="1"/>
  <c r="D25" i="278"/>
  <c r="C25" i="278"/>
  <c r="B25" i="278"/>
  <c r="A25" i="278"/>
  <c r="F24" i="278"/>
  <c r="A24" i="278" s="1"/>
  <c r="E24" i="278"/>
  <c r="G24" i="278" s="1"/>
  <c r="D24" i="278"/>
  <c r="C24" i="278"/>
  <c r="B24" i="278"/>
  <c r="F23" i="278"/>
  <c r="A23" i="278" s="1"/>
  <c r="E23" i="278"/>
  <c r="G23" i="278" s="1"/>
  <c r="D23" i="278"/>
  <c r="C23" i="278"/>
  <c r="B23" i="278"/>
  <c r="F22" i="278"/>
  <c r="A22" i="278" s="1"/>
  <c r="E22" i="278"/>
  <c r="D22" i="278"/>
  <c r="C22" i="278"/>
  <c r="B22" i="278"/>
  <c r="F21" i="278"/>
  <c r="E21" i="278"/>
  <c r="G21" i="278" s="1"/>
  <c r="D21" i="278"/>
  <c r="C21" i="278"/>
  <c r="B21" i="278"/>
  <c r="A21" i="278"/>
  <c r="F20" i="278"/>
  <c r="E20" i="278"/>
  <c r="D20" i="278"/>
  <c r="C20" i="278"/>
  <c r="B20" i="278"/>
  <c r="A20" i="278"/>
  <c r="F19" i="278"/>
  <c r="E19" i="278"/>
  <c r="G19" i="278" s="1"/>
  <c r="D19" i="278"/>
  <c r="C19" i="278"/>
  <c r="B19" i="278"/>
  <c r="A19" i="278"/>
  <c r="F18" i="278"/>
  <c r="E18" i="278"/>
  <c r="D18" i="278"/>
  <c r="C18" i="278"/>
  <c r="B18" i="278"/>
  <c r="A18" i="278"/>
  <c r="F17" i="278"/>
  <c r="E17" i="278"/>
  <c r="G17" i="278" s="1"/>
  <c r="D17" i="278"/>
  <c r="C17" i="278"/>
  <c r="B17" i="278"/>
  <c r="A17" i="278"/>
  <c r="G18" i="278"/>
  <c r="G20" i="278"/>
  <c r="G22" i="278"/>
  <c r="H17" i="278"/>
  <c r="H25" i="278"/>
  <c r="P137" i="294"/>
  <c r="P136" i="294"/>
  <c r="P135" i="294"/>
  <c r="P134" i="294"/>
  <c r="P133" i="294"/>
  <c r="P132" i="294"/>
  <c r="B132" i="294"/>
  <c r="P131" i="294"/>
  <c r="I131" i="294"/>
  <c r="B131" i="294"/>
  <c r="P130" i="294"/>
  <c r="B130" i="294"/>
  <c r="P129" i="294"/>
  <c r="B129" i="294"/>
  <c r="P128" i="294"/>
  <c r="B128" i="294"/>
  <c r="P127" i="294"/>
  <c r="M127" i="294"/>
  <c r="E127" i="294"/>
  <c r="B127" i="294"/>
  <c r="P126" i="294"/>
  <c r="B126" i="294"/>
  <c r="P125" i="294"/>
  <c r="K125" i="294"/>
  <c r="C125" i="294"/>
  <c r="B125" i="294"/>
  <c r="P124" i="294"/>
  <c r="B124" i="294"/>
  <c r="P123" i="294"/>
  <c r="I123" i="294"/>
  <c r="B123" i="294"/>
  <c r="P122" i="294"/>
  <c r="B122" i="294"/>
  <c r="P121" i="294"/>
  <c r="I121" i="294"/>
  <c r="B121" i="294"/>
  <c r="P120" i="294"/>
  <c r="P119" i="294"/>
  <c r="P118" i="294"/>
  <c r="P117" i="294"/>
  <c r="P116" i="294"/>
  <c r="P115" i="294"/>
  <c r="P114" i="294"/>
  <c r="P113" i="294"/>
  <c r="P112" i="294"/>
  <c r="P111" i="294"/>
  <c r="P110" i="294"/>
  <c r="P109" i="294"/>
  <c r="P108" i="294"/>
  <c r="E108" i="294"/>
  <c r="B108" i="294"/>
  <c r="P107" i="294"/>
  <c r="P106" i="294"/>
  <c r="E106" i="294"/>
  <c r="B106" i="294"/>
  <c r="P105" i="294"/>
  <c r="P104" i="294"/>
  <c r="G104" i="294"/>
  <c r="E104" i="294"/>
  <c r="B104" i="294"/>
  <c r="P103" i="294"/>
  <c r="P102" i="294"/>
  <c r="E102" i="294"/>
  <c r="B102" i="294"/>
  <c r="A102" i="294"/>
  <c r="P101" i="294"/>
  <c r="P100" i="294"/>
  <c r="P99" i="294"/>
  <c r="P98" i="294"/>
  <c r="P97" i="294"/>
  <c r="P96" i="294"/>
  <c r="P95" i="294"/>
  <c r="P94" i="294"/>
  <c r="P93" i="294"/>
  <c r="M87" i="294"/>
  <c r="M135" i="294" s="1"/>
  <c r="R84" i="294"/>
  <c r="S84" i="294" s="1"/>
  <c r="N84" i="294"/>
  <c r="M84" i="294"/>
  <c r="M132" i="294" s="1"/>
  <c r="L84" i="294"/>
  <c r="K84" i="294"/>
  <c r="K132" i="294" s="1"/>
  <c r="J84" i="294"/>
  <c r="I84" i="294"/>
  <c r="I132" i="294" s="1"/>
  <c r="H84" i="294"/>
  <c r="G84" i="294"/>
  <c r="O84" i="294" s="1"/>
  <c r="F84" i="294"/>
  <c r="E84" i="294"/>
  <c r="E132" i="294" s="1"/>
  <c r="D84" i="294"/>
  <c r="C84" i="294"/>
  <c r="C132" i="294" s="1"/>
  <c r="S83" i="294"/>
  <c r="R83" i="294"/>
  <c r="N83" i="294"/>
  <c r="M83" i="294"/>
  <c r="M131" i="294" s="1"/>
  <c r="L83" i="294"/>
  <c r="K83" i="294"/>
  <c r="K131" i="294" s="1"/>
  <c r="J83" i="294"/>
  <c r="I83" i="294"/>
  <c r="H83" i="294"/>
  <c r="G83" i="294"/>
  <c r="F83" i="294"/>
  <c r="E83" i="294"/>
  <c r="E131" i="294" s="1"/>
  <c r="D83" i="294"/>
  <c r="C83" i="294"/>
  <c r="C131" i="294" s="1"/>
  <c r="R82" i="294"/>
  <c r="S82" i="294" s="1"/>
  <c r="N82" i="294"/>
  <c r="M82" i="294"/>
  <c r="M130" i="294" s="1"/>
  <c r="L82" i="294"/>
  <c r="K82" i="294"/>
  <c r="K130" i="294" s="1"/>
  <c r="J82" i="294"/>
  <c r="I82" i="294"/>
  <c r="I130" i="294" s="1"/>
  <c r="H82" i="294"/>
  <c r="G82" i="294"/>
  <c r="F82" i="294"/>
  <c r="E82" i="294"/>
  <c r="E130" i="294" s="1"/>
  <c r="D82" i="294"/>
  <c r="C82" i="294"/>
  <c r="C130" i="294" s="1"/>
  <c r="S81" i="294"/>
  <c r="R81" i="294"/>
  <c r="N81" i="294"/>
  <c r="M81" i="294"/>
  <c r="M129" i="294" s="1"/>
  <c r="L81" i="294"/>
  <c r="K81" i="294"/>
  <c r="K129" i="294" s="1"/>
  <c r="J81" i="294"/>
  <c r="I81" i="294"/>
  <c r="I129" i="294" s="1"/>
  <c r="H81" i="294"/>
  <c r="G81" i="294"/>
  <c r="F81" i="294"/>
  <c r="E81" i="294"/>
  <c r="E129" i="294" s="1"/>
  <c r="D81" i="294"/>
  <c r="C81" i="294"/>
  <c r="C129" i="294" s="1"/>
  <c r="S80" i="294"/>
  <c r="R80" i="294"/>
  <c r="N80" i="294"/>
  <c r="M80" i="294"/>
  <c r="M128" i="294" s="1"/>
  <c r="L80" i="294"/>
  <c r="K80" i="294"/>
  <c r="K128" i="294" s="1"/>
  <c r="J80" i="294"/>
  <c r="I80" i="294"/>
  <c r="I128" i="294" s="1"/>
  <c r="H80" i="294"/>
  <c r="G80" i="294"/>
  <c r="F80" i="294"/>
  <c r="E80" i="294"/>
  <c r="E128" i="294" s="1"/>
  <c r="D80" i="294"/>
  <c r="C80" i="294"/>
  <c r="C128" i="294" s="1"/>
  <c r="S79" i="294"/>
  <c r="R79" i="294"/>
  <c r="N79" i="294"/>
  <c r="M79" i="294"/>
  <c r="L79" i="294"/>
  <c r="K79" i="294"/>
  <c r="K127" i="294" s="1"/>
  <c r="J79" i="294"/>
  <c r="I79" i="294"/>
  <c r="I127" i="294" s="1"/>
  <c r="H79" i="294"/>
  <c r="G79" i="294"/>
  <c r="F79" i="294"/>
  <c r="E79" i="294"/>
  <c r="D79" i="294"/>
  <c r="C79" i="294"/>
  <c r="C127" i="294" s="1"/>
  <c r="S78" i="294"/>
  <c r="R78" i="294"/>
  <c r="N78" i="294"/>
  <c r="M78" i="294"/>
  <c r="M126" i="294" s="1"/>
  <c r="L78" i="294"/>
  <c r="K78" i="294"/>
  <c r="K126" i="294" s="1"/>
  <c r="J78" i="294"/>
  <c r="I78" i="294"/>
  <c r="I126" i="294" s="1"/>
  <c r="H78" i="294"/>
  <c r="G78" i="294"/>
  <c r="F78" i="294"/>
  <c r="E78" i="294"/>
  <c r="E126" i="294" s="1"/>
  <c r="D78" i="294"/>
  <c r="O78" i="294" s="1"/>
  <c r="C78" i="294"/>
  <c r="C126" i="294" s="1"/>
  <c r="R77" i="294"/>
  <c r="S77" i="294" s="1"/>
  <c r="N77" i="294"/>
  <c r="M77" i="294"/>
  <c r="M125" i="294" s="1"/>
  <c r="L77" i="294"/>
  <c r="K77" i="294"/>
  <c r="J77" i="294"/>
  <c r="I77" i="294"/>
  <c r="I125" i="294" s="1"/>
  <c r="H77" i="294"/>
  <c r="G77" i="294"/>
  <c r="F77" i="294"/>
  <c r="E77" i="294"/>
  <c r="E125" i="294" s="1"/>
  <c r="D77" i="294"/>
  <c r="O77" i="294" s="1"/>
  <c r="C77" i="294"/>
  <c r="S76" i="294"/>
  <c r="R76" i="294"/>
  <c r="N76" i="294"/>
  <c r="M76" i="294"/>
  <c r="M124" i="294" s="1"/>
  <c r="L76" i="294"/>
  <c r="K76" i="294"/>
  <c r="K124" i="294" s="1"/>
  <c r="J76" i="294"/>
  <c r="I76" i="294"/>
  <c r="I124" i="294" s="1"/>
  <c r="H76" i="294"/>
  <c r="G76" i="294"/>
  <c r="F76" i="294"/>
  <c r="E76" i="294"/>
  <c r="E124" i="294" s="1"/>
  <c r="D76" i="294"/>
  <c r="C76" i="294"/>
  <c r="C124" i="294" s="1"/>
  <c r="S75" i="294"/>
  <c r="R75" i="294"/>
  <c r="N75" i="294"/>
  <c r="M75" i="294"/>
  <c r="M123" i="294" s="1"/>
  <c r="L75" i="294"/>
  <c r="K75" i="294"/>
  <c r="K123" i="294" s="1"/>
  <c r="J75" i="294"/>
  <c r="I75" i="294"/>
  <c r="H75" i="294"/>
  <c r="G75" i="294"/>
  <c r="F75" i="294"/>
  <c r="E75" i="294"/>
  <c r="E123" i="294" s="1"/>
  <c r="D75" i="294"/>
  <c r="C75" i="294"/>
  <c r="C123" i="294" s="1"/>
  <c r="R74" i="294"/>
  <c r="S74" i="294" s="1"/>
  <c r="N74" i="294"/>
  <c r="M74" i="294"/>
  <c r="M122" i="294" s="1"/>
  <c r="L74" i="294"/>
  <c r="K74" i="294"/>
  <c r="K122" i="294" s="1"/>
  <c r="J74" i="294"/>
  <c r="I74" i="294"/>
  <c r="I122" i="294" s="1"/>
  <c r="H74" i="294"/>
  <c r="G74" i="294"/>
  <c r="F74" i="294"/>
  <c r="E74" i="294"/>
  <c r="E122" i="294" s="1"/>
  <c r="D74" i="294"/>
  <c r="C74" i="294"/>
  <c r="C122" i="294" s="1"/>
  <c r="R73" i="294"/>
  <c r="S73" i="294" s="1"/>
  <c r="N73" i="294"/>
  <c r="M73" i="294"/>
  <c r="M121" i="294" s="1"/>
  <c r="L73" i="294"/>
  <c r="L85" i="294" s="1"/>
  <c r="K73" i="294"/>
  <c r="K121" i="294" s="1"/>
  <c r="J73" i="294"/>
  <c r="J85" i="294" s="1"/>
  <c r="I73" i="294"/>
  <c r="H73" i="294"/>
  <c r="G73" i="294"/>
  <c r="F73" i="294"/>
  <c r="E73" i="294"/>
  <c r="E121" i="294" s="1"/>
  <c r="D73" i="294"/>
  <c r="C73" i="294"/>
  <c r="C121" i="294" s="1"/>
  <c r="E60" i="294"/>
  <c r="B60" i="294"/>
  <c r="E58" i="294"/>
  <c r="B58" i="294"/>
  <c r="G56" i="294"/>
  <c r="F56" i="294"/>
  <c r="E56" i="294"/>
  <c r="B56" i="294"/>
  <c r="E54" i="294"/>
  <c r="B54" i="294"/>
  <c r="A54" i="294"/>
  <c r="O45" i="294"/>
  <c r="N43" i="294"/>
  <c r="L43" i="294"/>
  <c r="J43" i="294"/>
  <c r="H43" i="294"/>
  <c r="G43" i="294"/>
  <c r="F43" i="294"/>
  <c r="D43" i="294"/>
  <c r="O42" i="294"/>
  <c r="O41" i="294"/>
  <c r="O40" i="294"/>
  <c r="O39" i="294"/>
  <c r="O38" i="294"/>
  <c r="O37" i="294"/>
  <c r="O36" i="294"/>
  <c r="O35" i="294"/>
  <c r="O34" i="294"/>
  <c r="O33" i="294"/>
  <c r="O32" i="294"/>
  <c r="O31" i="294"/>
  <c r="O43" i="294" s="1"/>
  <c r="A3" i="294"/>
  <c r="P1" i="294"/>
  <c r="A1" i="294"/>
  <c r="P137" i="293"/>
  <c r="P136" i="293"/>
  <c r="P135" i="293"/>
  <c r="P134" i="293"/>
  <c r="P133" i="293"/>
  <c r="P132" i="293"/>
  <c r="B132" i="293"/>
  <c r="P131" i="293"/>
  <c r="K131" i="293"/>
  <c r="I131" i="293"/>
  <c r="C131" i="293"/>
  <c r="B131" i="293"/>
  <c r="P130" i="293"/>
  <c r="B130" i="293"/>
  <c r="P129" i="293"/>
  <c r="I129" i="293"/>
  <c r="B129" i="293"/>
  <c r="P128" i="293"/>
  <c r="B128" i="293"/>
  <c r="P127" i="293"/>
  <c r="M127" i="293"/>
  <c r="E127" i="293"/>
  <c r="B127" i="293"/>
  <c r="P126" i="293"/>
  <c r="B126" i="293"/>
  <c r="P125" i="293"/>
  <c r="M125" i="293"/>
  <c r="K125" i="293"/>
  <c r="E125" i="293"/>
  <c r="C125" i="293"/>
  <c r="B125" i="293"/>
  <c r="P124" i="293"/>
  <c r="B124" i="293"/>
  <c r="P123" i="293"/>
  <c r="K123" i="293"/>
  <c r="I123" i="293"/>
  <c r="C123" i="293"/>
  <c r="B123" i="293"/>
  <c r="P122" i="293"/>
  <c r="B122" i="293"/>
  <c r="P121" i="293"/>
  <c r="I121" i="293"/>
  <c r="B121" i="293"/>
  <c r="P120" i="293"/>
  <c r="P119" i="293"/>
  <c r="P118" i="293"/>
  <c r="P117" i="293"/>
  <c r="P116" i="293"/>
  <c r="P115" i="293"/>
  <c r="P114" i="293"/>
  <c r="P113" i="293"/>
  <c r="P112" i="293"/>
  <c r="P111" i="293"/>
  <c r="P110" i="293"/>
  <c r="P109" i="293"/>
  <c r="P108" i="293"/>
  <c r="E108" i="293"/>
  <c r="B108" i="293"/>
  <c r="P107" i="293"/>
  <c r="P106" i="293"/>
  <c r="E106" i="293"/>
  <c r="B106" i="293"/>
  <c r="P105" i="293"/>
  <c r="P104" i="293"/>
  <c r="G104" i="293"/>
  <c r="E104" i="293"/>
  <c r="B104" i="293"/>
  <c r="P103" i="293"/>
  <c r="P102" i="293"/>
  <c r="E102" i="293"/>
  <c r="B102" i="293"/>
  <c r="A102" i="293"/>
  <c r="P101" i="293"/>
  <c r="P100" i="293"/>
  <c r="P99" i="293"/>
  <c r="P98" i="293"/>
  <c r="P97" i="293"/>
  <c r="P96" i="293"/>
  <c r="P95" i="293"/>
  <c r="P94" i="293"/>
  <c r="P93" i="293"/>
  <c r="M87" i="293"/>
  <c r="M135" i="293" s="1"/>
  <c r="S84" i="293"/>
  <c r="R84" i="293"/>
  <c r="N84" i="293"/>
  <c r="M84" i="293"/>
  <c r="M132" i="293" s="1"/>
  <c r="L84" i="293"/>
  <c r="K84" i="293"/>
  <c r="K132" i="293" s="1"/>
  <c r="J84" i="293"/>
  <c r="I84" i="293"/>
  <c r="I132" i="293" s="1"/>
  <c r="H84" i="293"/>
  <c r="G84" i="293"/>
  <c r="F84" i="293"/>
  <c r="E84" i="293"/>
  <c r="E132" i="293" s="1"/>
  <c r="D84" i="293"/>
  <c r="C84" i="293"/>
  <c r="C132" i="293" s="1"/>
  <c r="R83" i="293"/>
  <c r="S83" i="293" s="1"/>
  <c r="N83" i="293"/>
  <c r="M83" i="293"/>
  <c r="M131" i="293" s="1"/>
  <c r="L83" i="293"/>
  <c r="K83" i="293"/>
  <c r="J83" i="293"/>
  <c r="I83" i="293"/>
  <c r="H83" i="293"/>
  <c r="G83" i="293"/>
  <c r="F83" i="293"/>
  <c r="E83" i="293"/>
  <c r="E131" i="293" s="1"/>
  <c r="D83" i="293"/>
  <c r="C83" i="293"/>
  <c r="R82" i="293"/>
  <c r="S82" i="293" s="1"/>
  <c r="N82" i="293"/>
  <c r="M82" i="293"/>
  <c r="M130" i="293" s="1"/>
  <c r="L82" i="293"/>
  <c r="K82" i="293"/>
  <c r="K130" i="293" s="1"/>
  <c r="J82" i="293"/>
  <c r="I82" i="293"/>
  <c r="I130" i="293" s="1"/>
  <c r="H82" i="293"/>
  <c r="G82" i="293"/>
  <c r="F82" i="293"/>
  <c r="E82" i="293"/>
  <c r="E130" i="293" s="1"/>
  <c r="D82" i="293"/>
  <c r="C82" i="293"/>
  <c r="C130" i="293" s="1"/>
  <c r="S81" i="293"/>
  <c r="R81" i="293"/>
  <c r="N81" i="293"/>
  <c r="M81" i="293"/>
  <c r="M129" i="293" s="1"/>
  <c r="L81" i="293"/>
  <c r="K81" i="293"/>
  <c r="K129" i="293" s="1"/>
  <c r="J81" i="293"/>
  <c r="I81" i="293"/>
  <c r="H81" i="293"/>
  <c r="G81" i="293"/>
  <c r="F81" i="293"/>
  <c r="E81" i="293"/>
  <c r="E129" i="293" s="1"/>
  <c r="D81" i="293"/>
  <c r="C81" i="293"/>
  <c r="C129" i="293" s="1"/>
  <c r="S80" i="293"/>
  <c r="R80" i="293"/>
  <c r="N80" i="293"/>
  <c r="M80" i="293"/>
  <c r="M128" i="293" s="1"/>
  <c r="L80" i="293"/>
  <c r="K80" i="293"/>
  <c r="K128" i="293" s="1"/>
  <c r="J80" i="293"/>
  <c r="I80" i="293"/>
  <c r="I128" i="293" s="1"/>
  <c r="H80" i="293"/>
  <c r="G80" i="293"/>
  <c r="F80" i="293"/>
  <c r="E80" i="293"/>
  <c r="E128" i="293" s="1"/>
  <c r="D80" i="293"/>
  <c r="C80" i="293"/>
  <c r="C128" i="293" s="1"/>
  <c r="S79" i="293"/>
  <c r="R79" i="293"/>
  <c r="N79" i="293"/>
  <c r="M79" i="293"/>
  <c r="L79" i="293"/>
  <c r="K79" i="293"/>
  <c r="K127" i="293" s="1"/>
  <c r="J79" i="293"/>
  <c r="I79" i="293"/>
  <c r="I127" i="293" s="1"/>
  <c r="H79" i="293"/>
  <c r="G79" i="293"/>
  <c r="F79" i="293"/>
  <c r="E79" i="293"/>
  <c r="D79" i="293"/>
  <c r="C79" i="293"/>
  <c r="C127" i="293" s="1"/>
  <c r="S78" i="293"/>
  <c r="R78" i="293"/>
  <c r="N78" i="293"/>
  <c r="M78" i="293"/>
  <c r="M126" i="293" s="1"/>
  <c r="L78" i="293"/>
  <c r="K78" i="293"/>
  <c r="K126" i="293" s="1"/>
  <c r="J78" i="293"/>
  <c r="I78" i="293"/>
  <c r="I126" i="293" s="1"/>
  <c r="H78" i="293"/>
  <c r="G78" i="293"/>
  <c r="F78" i="293"/>
  <c r="E78" i="293"/>
  <c r="E126" i="293" s="1"/>
  <c r="D78" i="293"/>
  <c r="O78" i="293" s="1"/>
  <c r="C78" i="293"/>
  <c r="C126" i="293" s="1"/>
  <c r="R77" i="293"/>
  <c r="S77" i="293" s="1"/>
  <c r="N77" i="293"/>
  <c r="M77" i="293"/>
  <c r="L77" i="293"/>
  <c r="K77" i="293"/>
  <c r="J77" i="293"/>
  <c r="I77" i="293"/>
  <c r="I125" i="293" s="1"/>
  <c r="H77" i="293"/>
  <c r="G77" i="293"/>
  <c r="O77" i="293" s="1"/>
  <c r="F77" i="293"/>
  <c r="E77" i="293"/>
  <c r="D77" i="293"/>
  <c r="C77" i="293"/>
  <c r="S76" i="293"/>
  <c r="R76" i="293"/>
  <c r="N76" i="293"/>
  <c r="M76" i="293"/>
  <c r="M124" i="293" s="1"/>
  <c r="L76" i="293"/>
  <c r="K76" i="293"/>
  <c r="K124" i="293" s="1"/>
  <c r="J76" i="293"/>
  <c r="I76" i="293"/>
  <c r="I124" i="293" s="1"/>
  <c r="H76" i="293"/>
  <c r="G76" i="293"/>
  <c r="F76" i="293"/>
  <c r="E76" i="293"/>
  <c r="E124" i="293" s="1"/>
  <c r="D76" i="293"/>
  <c r="C76" i="293"/>
  <c r="C124" i="293" s="1"/>
  <c r="R75" i="293"/>
  <c r="S75" i="293" s="1"/>
  <c r="N75" i="293"/>
  <c r="M75" i="293"/>
  <c r="M123" i="293" s="1"/>
  <c r="L75" i="293"/>
  <c r="K75" i="293"/>
  <c r="J75" i="293"/>
  <c r="I75" i="293"/>
  <c r="H75" i="293"/>
  <c r="G75" i="293"/>
  <c r="F75" i="293"/>
  <c r="E75" i="293"/>
  <c r="E123" i="293" s="1"/>
  <c r="D75" i="293"/>
  <c r="C75" i="293"/>
  <c r="R74" i="293"/>
  <c r="S74" i="293" s="1"/>
  <c r="N74" i="293"/>
  <c r="M74" i="293"/>
  <c r="M122" i="293" s="1"/>
  <c r="L74" i="293"/>
  <c r="K74" i="293"/>
  <c r="K122" i="293" s="1"/>
  <c r="J74" i="293"/>
  <c r="I74" i="293"/>
  <c r="I122" i="293" s="1"/>
  <c r="H74" i="293"/>
  <c r="G74" i="293"/>
  <c r="F74" i="293"/>
  <c r="E74" i="293"/>
  <c r="E122" i="293" s="1"/>
  <c r="D74" i="293"/>
  <c r="C74" i="293"/>
  <c r="C122" i="293" s="1"/>
  <c r="S73" i="293"/>
  <c r="S85" i="293" s="1"/>
  <c r="R73" i="293"/>
  <c r="N73" i="293"/>
  <c r="M73" i="293"/>
  <c r="M121" i="293" s="1"/>
  <c r="L73" i="293"/>
  <c r="K73" i="293"/>
  <c r="K121" i="293" s="1"/>
  <c r="J73" i="293"/>
  <c r="I73" i="293"/>
  <c r="H73" i="293"/>
  <c r="H85" i="293" s="1"/>
  <c r="G73" i="293"/>
  <c r="F73" i="293"/>
  <c r="E73" i="293"/>
  <c r="E121" i="293" s="1"/>
  <c r="D73" i="293"/>
  <c r="C73" i="293"/>
  <c r="C121" i="293" s="1"/>
  <c r="E60" i="293"/>
  <c r="B60" i="293"/>
  <c r="E58" i="293"/>
  <c r="B58" i="293"/>
  <c r="G56" i="293"/>
  <c r="F56" i="293"/>
  <c r="E56" i="293"/>
  <c r="B56" i="293"/>
  <c r="E54" i="293"/>
  <c r="B54" i="293"/>
  <c r="A54" i="293"/>
  <c r="O45" i="293"/>
  <c r="N43" i="293"/>
  <c r="L43" i="293"/>
  <c r="J43" i="293"/>
  <c r="H43" i="293"/>
  <c r="G43" i="293"/>
  <c r="F43" i="293"/>
  <c r="D43" i="293"/>
  <c r="O42" i="293"/>
  <c r="O41" i="293"/>
  <c r="O40" i="293"/>
  <c r="O39" i="293"/>
  <c r="O38" i="293"/>
  <c r="O37" i="293"/>
  <c r="O36" i="293"/>
  <c r="O35" i="293"/>
  <c r="O34" i="293"/>
  <c r="O33" i="293"/>
  <c r="O32" i="293"/>
  <c r="O31" i="293"/>
  <c r="O43" i="293" s="1"/>
  <c r="A3" i="293"/>
  <c r="P1" i="293"/>
  <c r="A1" i="293"/>
  <c r="P137" i="292"/>
  <c r="P136" i="292"/>
  <c r="P135" i="292"/>
  <c r="M135" i="292"/>
  <c r="P134" i="292"/>
  <c r="P133" i="292"/>
  <c r="P132" i="292"/>
  <c r="K132" i="292"/>
  <c r="C132" i="292"/>
  <c r="B132" i="292"/>
  <c r="P131" i="292"/>
  <c r="B131" i="292"/>
  <c r="P130" i="292"/>
  <c r="I130" i="292"/>
  <c r="B130" i="292"/>
  <c r="P129" i="292"/>
  <c r="B129" i="292"/>
  <c r="P128" i="292"/>
  <c r="B128" i="292"/>
  <c r="P127" i="292"/>
  <c r="B127" i="292"/>
  <c r="P126" i="292"/>
  <c r="M126" i="292"/>
  <c r="E126" i="292"/>
  <c r="B126" i="292"/>
  <c r="P125" i="292"/>
  <c r="B125" i="292"/>
  <c r="P124" i="292"/>
  <c r="K124" i="292"/>
  <c r="C124" i="292"/>
  <c r="B124" i="292"/>
  <c r="P123" i="292"/>
  <c r="B123" i="292"/>
  <c r="P122" i="292"/>
  <c r="I122" i="292"/>
  <c r="B122" i="292"/>
  <c r="P121" i="292"/>
  <c r="B121" i="292"/>
  <c r="P120" i="292"/>
  <c r="P119" i="292"/>
  <c r="P118" i="292"/>
  <c r="P117" i="292"/>
  <c r="P116" i="292"/>
  <c r="P115" i="292"/>
  <c r="P114" i="292"/>
  <c r="P113" i="292"/>
  <c r="P112" i="292"/>
  <c r="P111" i="292"/>
  <c r="P110" i="292"/>
  <c r="P109" i="292"/>
  <c r="P108" i="292"/>
  <c r="E108" i="292"/>
  <c r="B108" i="292"/>
  <c r="P107" i="292"/>
  <c r="P106" i="292"/>
  <c r="E106" i="292"/>
  <c r="B106" i="292"/>
  <c r="P105" i="292"/>
  <c r="P104" i="292"/>
  <c r="G104" i="292"/>
  <c r="E104" i="292"/>
  <c r="B104" i="292"/>
  <c r="P103" i="292"/>
  <c r="P102" i="292"/>
  <c r="E102" i="292"/>
  <c r="B102" i="292"/>
  <c r="A102" i="292"/>
  <c r="P101" i="292"/>
  <c r="P100" i="292"/>
  <c r="P99" i="292"/>
  <c r="P98" i="292"/>
  <c r="P97" i="292"/>
  <c r="P96" i="292"/>
  <c r="P95" i="292"/>
  <c r="P94" i="292"/>
  <c r="P93" i="292"/>
  <c r="M87" i="292"/>
  <c r="R84" i="292"/>
  <c r="S84" i="292" s="1"/>
  <c r="N84" i="292"/>
  <c r="M84" i="292"/>
  <c r="M132" i="292" s="1"/>
  <c r="L84" i="292"/>
  <c r="K84" i="292"/>
  <c r="J84" i="292"/>
  <c r="I84" i="292"/>
  <c r="I132" i="292" s="1"/>
  <c r="H84" i="292"/>
  <c r="G84" i="292"/>
  <c r="F84" i="292"/>
  <c r="E84" i="292"/>
  <c r="E132" i="292" s="1"/>
  <c r="D84" i="292"/>
  <c r="C84" i="292"/>
  <c r="S83" i="292"/>
  <c r="R83" i="292"/>
  <c r="N83" i="292"/>
  <c r="M83" i="292"/>
  <c r="M131" i="292" s="1"/>
  <c r="L83" i="292"/>
  <c r="K83" i="292"/>
  <c r="K131" i="292" s="1"/>
  <c r="J83" i="292"/>
  <c r="I83" i="292"/>
  <c r="I131" i="292" s="1"/>
  <c r="H83" i="292"/>
  <c r="G83" i="292"/>
  <c r="F83" i="292"/>
  <c r="E83" i="292"/>
  <c r="E131" i="292" s="1"/>
  <c r="D83" i="292"/>
  <c r="C83" i="292"/>
  <c r="C131" i="292" s="1"/>
  <c r="R82" i="292"/>
  <c r="S82" i="292" s="1"/>
  <c r="N82" i="292"/>
  <c r="M82" i="292"/>
  <c r="M130" i="292" s="1"/>
  <c r="L82" i="292"/>
  <c r="K82" i="292"/>
  <c r="K130" i="292" s="1"/>
  <c r="J82" i="292"/>
  <c r="I82" i="292"/>
  <c r="H82" i="292"/>
  <c r="G82" i="292"/>
  <c r="F82" i="292"/>
  <c r="E82" i="292"/>
  <c r="E130" i="292" s="1"/>
  <c r="D82" i="292"/>
  <c r="C82" i="292"/>
  <c r="C130" i="292" s="1"/>
  <c r="S81" i="292"/>
  <c r="R81" i="292"/>
  <c r="N81" i="292"/>
  <c r="M81" i="292"/>
  <c r="M129" i="292" s="1"/>
  <c r="L81" i="292"/>
  <c r="K81" i="292"/>
  <c r="K129" i="292" s="1"/>
  <c r="J81" i="292"/>
  <c r="I81" i="292"/>
  <c r="I129" i="292" s="1"/>
  <c r="H81" i="292"/>
  <c r="G81" i="292"/>
  <c r="F81" i="292"/>
  <c r="E81" i="292"/>
  <c r="E129" i="292" s="1"/>
  <c r="D81" i="292"/>
  <c r="C81" i="292"/>
  <c r="C129" i="292" s="1"/>
  <c r="R80" i="292"/>
  <c r="S80" i="292" s="1"/>
  <c r="N80" i="292"/>
  <c r="M80" i="292"/>
  <c r="M128" i="292" s="1"/>
  <c r="L80" i="292"/>
  <c r="K80" i="292"/>
  <c r="K128" i="292" s="1"/>
  <c r="J80" i="292"/>
  <c r="I80" i="292"/>
  <c r="I128" i="292" s="1"/>
  <c r="H80" i="292"/>
  <c r="G80" i="292"/>
  <c r="F80" i="292"/>
  <c r="E80" i="292"/>
  <c r="E128" i="292" s="1"/>
  <c r="D80" i="292"/>
  <c r="C80" i="292"/>
  <c r="C128" i="292" s="1"/>
  <c r="S79" i="292"/>
  <c r="R79" i="292"/>
  <c r="N79" i="292"/>
  <c r="M79" i="292"/>
  <c r="M127" i="292" s="1"/>
  <c r="L79" i="292"/>
  <c r="K79" i="292"/>
  <c r="K127" i="292" s="1"/>
  <c r="J79" i="292"/>
  <c r="I79" i="292"/>
  <c r="I127" i="292" s="1"/>
  <c r="H79" i="292"/>
  <c r="G79" i="292"/>
  <c r="F79" i="292"/>
  <c r="E79" i="292"/>
  <c r="E127" i="292" s="1"/>
  <c r="D79" i="292"/>
  <c r="C79" i="292"/>
  <c r="C127" i="292" s="1"/>
  <c r="R78" i="292"/>
  <c r="S78" i="292" s="1"/>
  <c r="N78" i="292"/>
  <c r="M78" i="292"/>
  <c r="L78" i="292"/>
  <c r="K78" i="292"/>
  <c r="K126" i="292" s="1"/>
  <c r="J78" i="292"/>
  <c r="I78" i="292"/>
  <c r="I126" i="292" s="1"/>
  <c r="H78" i="292"/>
  <c r="G78" i="292"/>
  <c r="F78" i="292"/>
  <c r="E78" i="292"/>
  <c r="D78" i="292"/>
  <c r="O78" i="292" s="1"/>
  <c r="C78" i="292"/>
  <c r="C126" i="292" s="1"/>
  <c r="S77" i="292"/>
  <c r="R77" i="292"/>
  <c r="N77" i="292"/>
  <c r="M77" i="292"/>
  <c r="M125" i="292" s="1"/>
  <c r="L77" i="292"/>
  <c r="K77" i="292"/>
  <c r="K125" i="292" s="1"/>
  <c r="J77" i="292"/>
  <c r="I77" i="292"/>
  <c r="I125" i="292" s="1"/>
  <c r="H77" i="292"/>
  <c r="G77" i="292"/>
  <c r="F77" i="292"/>
  <c r="E77" i="292"/>
  <c r="E125" i="292" s="1"/>
  <c r="D77" i="292"/>
  <c r="O77" i="292" s="1"/>
  <c r="C77" i="292"/>
  <c r="C125" i="292" s="1"/>
  <c r="R76" i="292"/>
  <c r="S76" i="292" s="1"/>
  <c r="N76" i="292"/>
  <c r="M76" i="292"/>
  <c r="M124" i="292" s="1"/>
  <c r="L76" i="292"/>
  <c r="K76" i="292"/>
  <c r="J76" i="292"/>
  <c r="I76" i="292"/>
  <c r="I124" i="292" s="1"/>
  <c r="H76" i="292"/>
  <c r="G76" i="292"/>
  <c r="F76" i="292"/>
  <c r="E76" i="292"/>
  <c r="E124" i="292" s="1"/>
  <c r="D76" i="292"/>
  <c r="C76" i="292"/>
  <c r="S75" i="292"/>
  <c r="R75" i="292"/>
  <c r="N75" i="292"/>
  <c r="M75" i="292"/>
  <c r="M123" i="292" s="1"/>
  <c r="L75" i="292"/>
  <c r="K75" i="292"/>
  <c r="K123" i="292" s="1"/>
  <c r="J75" i="292"/>
  <c r="I75" i="292"/>
  <c r="I123" i="292" s="1"/>
  <c r="H75" i="292"/>
  <c r="G75" i="292"/>
  <c r="F75" i="292"/>
  <c r="E75" i="292"/>
  <c r="E123" i="292" s="1"/>
  <c r="D75" i="292"/>
  <c r="C75" i="292"/>
  <c r="C123" i="292" s="1"/>
  <c r="R74" i="292"/>
  <c r="S74" i="292" s="1"/>
  <c r="N74" i="292"/>
  <c r="M74" i="292"/>
  <c r="M122" i="292" s="1"/>
  <c r="L74" i="292"/>
  <c r="K74" i="292"/>
  <c r="K122" i="292" s="1"/>
  <c r="J74" i="292"/>
  <c r="I74" i="292"/>
  <c r="H74" i="292"/>
  <c r="G74" i="292"/>
  <c r="F74" i="292"/>
  <c r="E74" i="292"/>
  <c r="E122" i="292" s="1"/>
  <c r="D74" i="292"/>
  <c r="C74" i="292"/>
  <c r="C122" i="292" s="1"/>
  <c r="S73" i="292"/>
  <c r="R73" i="292"/>
  <c r="N73" i="292"/>
  <c r="M73" i="292"/>
  <c r="M121" i="292" s="1"/>
  <c r="L73" i="292"/>
  <c r="K73" i="292"/>
  <c r="K121" i="292" s="1"/>
  <c r="J73" i="292"/>
  <c r="J85" i="292" s="1"/>
  <c r="I73" i="292"/>
  <c r="I121" i="292" s="1"/>
  <c r="H73" i="292"/>
  <c r="G73" i="292"/>
  <c r="F73" i="292"/>
  <c r="E73" i="292"/>
  <c r="E121" i="292" s="1"/>
  <c r="D73" i="292"/>
  <c r="C73" i="292"/>
  <c r="C121" i="292" s="1"/>
  <c r="E60" i="292"/>
  <c r="B60" i="292"/>
  <c r="E58" i="292"/>
  <c r="B58" i="292"/>
  <c r="G56" i="292"/>
  <c r="F56" i="292"/>
  <c r="E56" i="292"/>
  <c r="B56" i="292"/>
  <c r="E54" i="292"/>
  <c r="B54" i="292"/>
  <c r="A54" i="292"/>
  <c r="O45" i="292"/>
  <c r="N43" i="292"/>
  <c r="L43" i="292"/>
  <c r="J43" i="292"/>
  <c r="H43" i="292"/>
  <c r="G43" i="292"/>
  <c r="F43" i="292"/>
  <c r="D43" i="292"/>
  <c r="O42" i="292"/>
  <c r="O41" i="292"/>
  <c r="O40" i="292"/>
  <c r="O39" i="292"/>
  <c r="O38" i="292"/>
  <c r="O37" i="292"/>
  <c r="O36" i="292"/>
  <c r="O35" i="292"/>
  <c r="O34" i="292"/>
  <c r="O43" i="292" s="1"/>
  <c r="O33" i="292"/>
  <c r="O32" i="292"/>
  <c r="O31" i="292"/>
  <c r="A3" i="292"/>
  <c r="P1" i="292"/>
  <c r="A1" i="292"/>
  <c r="P137" i="291"/>
  <c r="P136" i="291"/>
  <c r="P135" i="291"/>
  <c r="M135" i="291"/>
  <c r="P134" i="291"/>
  <c r="P133" i="291"/>
  <c r="P132" i="291"/>
  <c r="K132" i="291"/>
  <c r="C132" i="291"/>
  <c r="B132" i="291"/>
  <c r="P131" i="291"/>
  <c r="B131" i="291"/>
  <c r="P130" i="291"/>
  <c r="I130" i="291"/>
  <c r="B130" i="291"/>
  <c r="P129" i="291"/>
  <c r="B129" i="291"/>
  <c r="P128" i="291"/>
  <c r="B128" i="291"/>
  <c r="P127" i="291"/>
  <c r="B127" i="291"/>
  <c r="P126" i="291"/>
  <c r="M126" i="291"/>
  <c r="E126" i="291"/>
  <c r="B126" i="291"/>
  <c r="P125" i="291"/>
  <c r="B125" i="291"/>
  <c r="P124" i="291"/>
  <c r="K124" i="291"/>
  <c r="C124" i="291"/>
  <c r="B124" i="291"/>
  <c r="P123" i="291"/>
  <c r="B123" i="291"/>
  <c r="P122" i="291"/>
  <c r="I122" i="291"/>
  <c r="B122" i="291"/>
  <c r="P121" i="291"/>
  <c r="B121" i="291"/>
  <c r="P120" i="291"/>
  <c r="P119" i="291"/>
  <c r="P118" i="291"/>
  <c r="P117" i="291"/>
  <c r="P116" i="291"/>
  <c r="P115" i="291"/>
  <c r="P114" i="291"/>
  <c r="P113" i="291"/>
  <c r="P112" i="291"/>
  <c r="P111" i="291"/>
  <c r="P110" i="291"/>
  <c r="P109" i="291"/>
  <c r="P108" i="291"/>
  <c r="E108" i="291"/>
  <c r="B108" i="291"/>
  <c r="P107" i="291"/>
  <c r="P106" i="291"/>
  <c r="E106" i="291"/>
  <c r="B106" i="291"/>
  <c r="P105" i="291"/>
  <c r="P104" i="291"/>
  <c r="G104" i="291"/>
  <c r="E104" i="291"/>
  <c r="B104" i="291"/>
  <c r="P103" i="291"/>
  <c r="P102" i="291"/>
  <c r="E102" i="291"/>
  <c r="B102" i="291"/>
  <c r="A102" i="291"/>
  <c r="P101" i="291"/>
  <c r="P100" i="291"/>
  <c r="P99" i="291"/>
  <c r="P98" i="291"/>
  <c r="P97" i="291"/>
  <c r="P96" i="291"/>
  <c r="P95" i="291"/>
  <c r="P94" i="291"/>
  <c r="P93" i="291"/>
  <c r="M87" i="291"/>
  <c r="R84" i="291"/>
  <c r="S84" i="291" s="1"/>
  <c r="N84" i="291"/>
  <c r="M84" i="291"/>
  <c r="M132" i="291" s="1"/>
  <c r="L84" i="291"/>
  <c r="K84" i="291"/>
  <c r="J84" i="291"/>
  <c r="I84" i="291"/>
  <c r="I132" i="291" s="1"/>
  <c r="H84" i="291"/>
  <c r="G84" i="291"/>
  <c r="F84" i="291"/>
  <c r="E84" i="291"/>
  <c r="E132" i="291" s="1"/>
  <c r="D84" i="291"/>
  <c r="C84" i="291"/>
  <c r="S83" i="291"/>
  <c r="R83" i="291"/>
  <c r="N83" i="291"/>
  <c r="M83" i="291"/>
  <c r="M131" i="291" s="1"/>
  <c r="L83" i="291"/>
  <c r="K83" i="291"/>
  <c r="K131" i="291" s="1"/>
  <c r="J83" i="291"/>
  <c r="I83" i="291"/>
  <c r="I131" i="291" s="1"/>
  <c r="H83" i="291"/>
  <c r="G83" i="291"/>
  <c r="F83" i="291"/>
  <c r="E83" i="291"/>
  <c r="E131" i="291" s="1"/>
  <c r="D83" i="291"/>
  <c r="C83" i="291"/>
  <c r="C131" i="291" s="1"/>
  <c r="R82" i="291"/>
  <c r="S82" i="291" s="1"/>
  <c r="N82" i="291"/>
  <c r="M82" i="291"/>
  <c r="M130" i="291" s="1"/>
  <c r="L82" i="291"/>
  <c r="K82" i="291"/>
  <c r="K130" i="291" s="1"/>
  <c r="J82" i="291"/>
  <c r="I82" i="291"/>
  <c r="H82" i="291"/>
  <c r="G82" i="291"/>
  <c r="F82" i="291"/>
  <c r="E82" i="291"/>
  <c r="E130" i="291" s="1"/>
  <c r="D82" i="291"/>
  <c r="C82" i="291"/>
  <c r="C130" i="291" s="1"/>
  <c r="S81" i="291"/>
  <c r="R81" i="291"/>
  <c r="N81" i="291"/>
  <c r="M81" i="291"/>
  <c r="M129" i="291" s="1"/>
  <c r="L81" i="291"/>
  <c r="K81" i="291"/>
  <c r="K129" i="291" s="1"/>
  <c r="J81" i="291"/>
  <c r="I81" i="291"/>
  <c r="I129" i="291" s="1"/>
  <c r="H81" i="291"/>
  <c r="G81" i="291"/>
  <c r="O81" i="291" s="1"/>
  <c r="F81" i="291"/>
  <c r="E81" i="291"/>
  <c r="E129" i="291" s="1"/>
  <c r="D81" i="291"/>
  <c r="C81" i="291"/>
  <c r="C129" i="291" s="1"/>
  <c r="R80" i="291"/>
  <c r="S80" i="291" s="1"/>
  <c r="N80" i="291"/>
  <c r="M80" i="291"/>
  <c r="M128" i="291" s="1"/>
  <c r="L80" i="291"/>
  <c r="K80" i="291"/>
  <c r="K128" i="291" s="1"/>
  <c r="J80" i="291"/>
  <c r="I80" i="291"/>
  <c r="I128" i="291" s="1"/>
  <c r="H80" i="291"/>
  <c r="G80" i="291"/>
  <c r="F80" i="291"/>
  <c r="E80" i="291"/>
  <c r="E128" i="291" s="1"/>
  <c r="D80" i="291"/>
  <c r="C80" i="291"/>
  <c r="C128" i="291" s="1"/>
  <c r="S79" i="291"/>
  <c r="R79" i="291"/>
  <c r="N79" i="291"/>
  <c r="M79" i="291"/>
  <c r="M127" i="291" s="1"/>
  <c r="L79" i="291"/>
  <c r="K79" i="291"/>
  <c r="K127" i="291" s="1"/>
  <c r="J79" i="291"/>
  <c r="I79" i="291"/>
  <c r="I127" i="291" s="1"/>
  <c r="H79" i="291"/>
  <c r="G79" i="291"/>
  <c r="F79" i="291"/>
  <c r="E79" i="291"/>
  <c r="E127" i="291" s="1"/>
  <c r="D79" i="291"/>
  <c r="C79" i="291"/>
  <c r="C127" i="291" s="1"/>
  <c r="R78" i="291"/>
  <c r="S78" i="291" s="1"/>
  <c r="N78" i="291"/>
  <c r="M78" i="291"/>
  <c r="L78" i="291"/>
  <c r="K78" i="291"/>
  <c r="K126" i="291" s="1"/>
  <c r="J78" i="291"/>
  <c r="I78" i="291"/>
  <c r="I126" i="291" s="1"/>
  <c r="H78" i="291"/>
  <c r="G78" i="291"/>
  <c r="F78" i="291"/>
  <c r="E78" i="291"/>
  <c r="D78" i="291"/>
  <c r="O78" i="291" s="1"/>
  <c r="C78" i="291"/>
  <c r="C126" i="291" s="1"/>
  <c r="S77" i="291"/>
  <c r="R77" i="291"/>
  <c r="N77" i="291"/>
  <c r="M77" i="291"/>
  <c r="M125" i="291" s="1"/>
  <c r="L77" i="291"/>
  <c r="K77" i="291"/>
  <c r="K125" i="291" s="1"/>
  <c r="J77" i="291"/>
  <c r="I77" i="291"/>
  <c r="I125" i="291" s="1"/>
  <c r="H77" i="291"/>
  <c r="G77" i="291"/>
  <c r="F77" i="291"/>
  <c r="E77" i="291"/>
  <c r="E125" i="291" s="1"/>
  <c r="D77" i="291"/>
  <c r="O77" i="291" s="1"/>
  <c r="C77" i="291"/>
  <c r="C125" i="291" s="1"/>
  <c r="R76" i="291"/>
  <c r="S76" i="291" s="1"/>
  <c r="N76" i="291"/>
  <c r="M76" i="291"/>
  <c r="M124" i="291" s="1"/>
  <c r="L76" i="291"/>
  <c r="K76" i="291"/>
  <c r="J76" i="291"/>
  <c r="I76" i="291"/>
  <c r="I124" i="291" s="1"/>
  <c r="H76" i="291"/>
  <c r="G76" i="291"/>
  <c r="F76" i="291"/>
  <c r="E76" i="291"/>
  <c r="E124" i="291" s="1"/>
  <c r="D76" i="291"/>
  <c r="C76" i="291"/>
  <c r="S75" i="291"/>
  <c r="R75" i="291"/>
  <c r="N75" i="291"/>
  <c r="M75" i="291"/>
  <c r="M123" i="291" s="1"/>
  <c r="L75" i="291"/>
  <c r="K75" i="291"/>
  <c r="K123" i="291" s="1"/>
  <c r="J75" i="291"/>
  <c r="I75" i="291"/>
  <c r="I123" i="291" s="1"/>
  <c r="H75" i="291"/>
  <c r="G75" i="291"/>
  <c r="O75" i="291" s="1"/>
  <c r="F75" i="291"/>
  <c r="E75" i="291"/>
  <c r="E123" i="291" s="1"/>
  <c r="D75" i="291"/>
  <c r="C75" i="291"/>
  <c r="C123" i="291" s="1"/>
  <c r="R74" i="291"/>
  <c r="S74" i="291" s="1"/>
  <c r="N74" i="291"/>
  <c r="M74" i="291"/>
  <c r="M122" i="291" s="1"/>
  <c r="L74" i="291"/>
  <c r="K74" i="291"/>
  <c r="K122" i="291" s="1"/>
  <c r="J74" i="291"/>
  <c r="I74" i="291"/>
  <c r="H74" i="291"/>
  <c r="G74" i="291"/>
  <c r="F74" i="291"/>
  <c r="E74" i="291"/>
  <c r="E122" i="291" s="1"/>
  <c r="D74" i="291"/>
  <c r="C74" i="291"/>
  <c r="C122" i="291" s="1"/>
  <c r="R73" i="291"/>
  <c r="S73" i="291" s="1"/>
  <c r="N73" i="291"/>
  <c r="M73" i="291"/>
  <c r="M121" i="291" s="1"/>
  <c r="L73" i="291"/>
  <c r="K73" i="291"/>
  <c r="K121" i="291" s="1"/>
  <c r="J73" i="291"/>
  <c r="J85" i="291" s="1"/>
  <c r="I73" i="291"/>
  <c r="I121" i="291" s="1"/>
  <c r="H73" i="291"/>
  <c r="G73" i="291"/>
  <c r="F73" i="291"/>
  <c r="E73" i="291"/>
  <c r="E121" i="291" s="1"/>
  <c r="D73" i="291"/>
  <c r="C73" i="291"/>
  <c r="C121" i="291" s="1"/>
  <c r="E60" i="291"/>
  <c r="B60" i="291"/>
  <c r="E58" i="291"/>
  <c r="B58" i="291"/>
  <c r="G56" i="291"/>
  <c r="F56" i="291"/>
  <c r="E56" i="291"/>
  <c r="B56" i="291"/>
  <c r="E54" i="291"/>
  <c r="B54" i="291"/>
  <c r="A54" i="291"/>
  <c r="O45" i="291"/>
  <c r="N43" i="291"/>
  <c r="L43" i="291"/>
  <c r="J43" i="291"/>
  <c r="H43" i="291"/>
  <c r="G43" i="291"/>
  <c r="F43" i="291"/>
  <c r="D43" i="291"/>
  <c r="O42" i="291"/>
  <c r="O41" i="291"/>
  <c r="O40" i="291"/>
  <c r="O39" i="291"/>
  <c r="O38" i="291"/>
  <c r="O37" i="291"/>
  <c r="O36" i="291"/>
  <c r="O35" i="291"/>
  <c r="O34" i="291"/>
  <c r="O43" i="291" s="1"/>
  <c r="O33" i="291"/>
  <c r="O32" i="291"/>
  <c r="O31" i="291"/>
  <c r="A3" i="291"/>
  <c r="P1" i="291"/>
  <c r="A1" i="291"/>
  <c r="P137" i="290"/>
  <c r="P136" i="290"/>
  <c r="P135" i="290"/>
  <c r="P134" i="290"/>
  <c r="P133" i="290"/>
  <c r="P132" i="290"/>
  <c r="I132" i="290"/>
  <c r="B132" i="290"/>
  <c r="P131" i="290"/>
  <c r="I131" i="290"/>
  <c r="B131" i="290"/>
  <c r="P130" i="290"/>
  <c r="B130" i="290"/>
  <c r="P129" i="290"/>
  <c r="B129" i="290"/>
  <c r="P128" i="290"/>
  <c r="M128" i="290"/>
  <c r="E128" i="290"/>
  <c r="B128" i="290"/>
  <c r="P127" i="290"/>
  <c r="M127" i="290"/>
  <c r="E127" i="290"/>
  <c r="B127" i="290"/>
  <c r="P126" i="290"/>
  <c r="K126" i="290"/>
  <c r="C126" i="290"/>
  <c r="B126" i="290"/>
  <c r="P125" i="290"/>
  <c r="K125" i="290"/>
  <c r="C125" i="290"/>
  <c r="B125" i="290"/>
  <c r="P124" i="290"/>
  <c r="I124" i="290"/>
  <c r="B124" i="290"/>
  <c r="P123" i="290"/>
  <c r="I123" i="290"/>
  <c r="B123" i="290"/>
  <c r="P122" i="290"/>
  <c r="B122" i="290"/>
  <c r="P121" i="290"/>
  <c r="I121" i="290"/>
  <c r="B121" i="290"/>
  <c r="P120" i="290"/>
  <c r="P119" i="290"/>
  <c r="P118" i="290"/>
  <c r="P117" i="290"/>
  <c r="P116" i="290"/>
  <c r="P115" i="290"/>
  <c r="P114" i="290"/>
  <c r="P113" i="290"/>
  <c r="P112" i="290"/>
  <c r="P111" i="290"/>
  <c r="P110" i="290"/>
  <c r="P109" i="290"/>
  <c r="P108" i="290"/>
  <c r="E108" i="290"/>
  <c r="B108" i="290"/>
  <c r="P107" i="290"/>
  <c r="P106" i="290"/>
  <c r="E106" i="290"/>
  <c r="B106" i="290"/>
  <c r="P105" i="290"/>
  <c r="P104" i="290"/>
  <c r="G104" i="290"/>
  <c r="E104" i="290"/>
  <c r="B104" i="290"/>
  <c r="P103" i="290"/>
  <c r="P102" i="290"/>
  <c r="E102" i="290"/>
  <c r="B102" i="290"/>
  <c r="A102" i="290"/>
  <c r="P101" i="290"/>
  <c r="P100" i="290"/>
  <c r="P99" i="290"/>
  <c r="P98" i="290"/>
  <c r="P97" i="290"/>
  <c r="P96" i="290"/>
  <c r="P95" i="290"/>
  <c r="P94" i="290"/>
  <c r="P93" i="290"/>
  <c r="M87" i="290"/>
  <c r="M135" i="290" s="1"/>
  <c r="R84" i="290"/>
  <c r="S84" i="290" s="1"/>
  <c r="N84" i="290"/>
  <c r="M84" i="290"/>
  <c r="M132" i="290" s="1"/>
  <c r="L84" i="290"/>
  <c r="K84" i="290"/>
  <c r="K132" i="290" s="1"/>
  <c r="J84" i="290"/>
  <c r="I84" i="290"/>
  <c r="H84" i="290"/>
  <c r="G84" i="290"/>
  <c r="F84" i="290"/>
  <c r="E84" i="290"/>
  <c r="E132" i="290" s="1"/>
  <c r="D84" i="290"/>
  <c r="C84" i="290"/>
  <c r="C132" i="290" s="1"/>
  <c r="S83" i="290"/>
  <c r="R83" i="290"/>
  <c r="N83" i="290"/>
  <c r="M83" i="290"/>
  <c r="M131" i="290" s="1"/>
  <c r="L83" i="290"/>
  <c r="K83" i="290"/>
  <c r="K131" i="290" s="1"/>
  <c r="J83" i="290"/>
  <c r="I83" i="290"/>
  <c r="H83" i="290"/>
  <c r="G83" i="290"/>
  <c r="F83" i="290"/>
  <c r="E83" i="290"/>
  <c r="E131" i="290" s="1"/>
  <c r="D83" i="290"/>
  <c r="C83" i="290"/>
  <c r="C131" i="290" s="1"/>
  <c r="R82" i="290"/>
  <c r="S82" i="290" s="1"/>
  <c r="N82" i="290"/>
  <c r="M82" i="290"/>
  <c r="M130" i="290" s="1"/>
  <c r="L82" i="290"/>
  <c r="K82" i="290"/>
  <c r="K130" i="290" s="1"/>
  <c r="J82" i="290"/>
  <c r="I82" i="290"/>
  <c r="I130" i="290" s="1"/>
  <c r="H82" i="290"/>
  <c r="G82" i="290"/>
  <c r="F82" i="290"/>
  <c r="E82" i="290"/>
  <c r="E130" i="290" s="1"/>
  <c r="D82" i="290"/>
  <c r="C82" i="290"/>
  <c r="C130" i="290" s="1"/>
  <c r="S81" i="290"/>
  <c r="R81" i="290"/>
  <c r="N81" i="290"/>
  <c r="M81" i="290"/>
  <c r="M129" i="290" s="1"/>
  <c r="L81" i="290"/>
  <c r="K81" i="290"/>
  <c r="K129" i="290" s="1"/>
  <c r="J81" i="290"/>
  <c r="I81" i="290"/>
  <c r="I129" i="290" s="1"/>
  <c r="H81" i="290"/>
  <c r="G81" i="290"/>
  <c r="F81" i="290"/>
  <c r="E81" i="290"/>
  <c r="E129" i="290" s="1"/>
  <c r="D81" i="290"/>
  <c r="C81" i="290"/>
  <c r="C129" i="290" s="1"/>
  <c r="R80" i="290"/>
  <c r="S80" i="290" s="1"/>
  <c r="N80" i="290"/>
  <c r="M80" i="290"/>
  <c r="L80" i="290"/>
  <c r="K80" i="290"/>
  <c r="K128" i="290" s="1"/>
  <c r="J80" i="290"/>
  <c r="I80" i="290"/>
  <c r="I128" i="290" s="1"/>
  <c r="H80" i="290"/>
  <c r="G80" i="290"/>
  <c r="F80" i="290"/>
  <c r="E80" i="290"/>
  <c r="D80" i="290"/>
  <c r="C80" i="290"/>
  <c r="C128" i="290" s="1"/>
  <c r="S79" i="290"/>
  <c r="R79" i="290"/>
  <c r="N79" i="290"/>
  <c r="M79" i="290"/>
  <c r="L79" i="290"/>
  <c r="K79" i="290"/>
  <c r="K127" i="290" s="1"/>
  <c r="J79" i="290"/>
  <c r="I79" i="290"/>
  <c r="I127" i="290" s="1"/>
  <c r="H79" i="290"/>
  <c r="G79" i="290"/>
  <c r="O79" i="290" s="1"/>
  <c r="F79" i="290"/>
  <c r="E79" i="290"/>
  <c r="D79" i="290"/>
  <c r="C79" i="290"/>
  <c r="C127" i="290" s="1"/>
  <c r="S78" i="290"/>
  <c r="R78" i="290"/>
  <c r="N78" i="290"/>
  <c r="M78" i="290"/>
  <c r="M126" i="290" s="1"/>
  <c r="L78" i="290"/>
  <c r="K78" i="290"/>
  <c r="J78" i="290"/>
  <c r="I78" i="290"/>
  <c r="I126" i="290" s="1"/>
  <c r="H78" i="290"/>
  <c r="G78" i="290"/>
  <c r="F78" i="290"/>
  <c r="E78" i="290"/>
  <c r="E126" i="290" s="1"/>
  <c r="D78" i="290"/>
  <c r="O78" i="290" s="1"/>
  <c r="C78" i="290"/>
  <c r="R77" i="290"/>
  <c r="S77" i="290" s="1"/>
  <c r="N77" i="290"/>
  <c r="M77" i="290"/>
  <c r="M125" i="290" s="1"/>
  <c r="L77" i="290"/>
  <c r="K77" i="290"/>
  <c r="J77" i="290"/>
  <c r="I77" i="290"/>
  <c r="I125" i="290" s="1"/>
  <c r="H77" i="290"/>
  <c r="G77" i="290"/>
  <c r="O77" i="290" s="1"/>
  <c r="F77" i="290"/>
  <c r="E77" i="290"/>
  <c r="E125" i="290" s="1"/>
  <c r="D77" i="290"/>
  <c r="C77" i="290"/>
  <c r="R76" i="290"/>
  <c r="S76" i="290" s="1"/>
  <c r="N76" i="290"/>
  <c r="M76" i="290"/>
  <c r="M124" i="290" s="1"/>
  <c r="L76" i="290"/>
  <c r="K76" i="290"/>
  <c r="K124" i="290" s="1"/>
  <c r="J76" i="290"/>
  <c r="I76" i="290"/>
  <c r="H76" i="290"/>
  <c r="G76" i="290"/>
  <c r="F76" i="290"/>
  <c r="E76" i="290"/>
  <c r="E124" i="290" s="1"/>
  <c r="D76" i="290"/>
  <c r="C76" i="290"/>
  <c r="C124" i="290" s="1"/>
  <c r="S75" i="290"/>
  <c r="R75" i="290"/>
  <c r="N75" i="290"/>
  <c r="M75" i="290"/>
  <c r="M123" i="290" s="1"/>
  <c r="L75" i="290"/>
  <c r="K75" i="290"/>
  <c r="K123" i="290" s="1"/>
  <c r="J75" i="290"/>
  <c r="I75" i="290"/>
  <c r="H75" i="290"/>
  <c r="G75" i="290"/>
  <c r="F75" i="290"/>
  <c r="E75" i="290"/>
  <c r="E123" i="290" s="1"/>
  <c r="D75" i="290"/>
  <c r="C75" i="290"/>
  <c r="C123" i="290" s="1"/>
  <c r="R74" i="290"/>
  <c r="S74" i="290" s="1"/>
  <c r="N74" i="290"/>
  <c r="M74" i="290"/>
  <c r="M122" i="290" s="1"/>
  <c r="L74" i="290"/>
  <c r="K74" i="290"/>
  <c r="K122" i="290" s="1"/>
  <c r="J74" i="290"/>
  <c r="J85" i="290" s="1"/>
  <c r="I74" i="290"/>
  <c r="I122" i="290" s="1"/>
  <c r="H74" i="290"/>
  <c r="G74" i="290"/>
  <c r="F74" i="290"/>
  <c r="E74" i="290"/>
  <c r="E122" i="290" s="1"/>
  <c r="D74" i="290"/>
  <c r="C74" i="290"/>
  <c r="C122" i="290" s="1"/>
  <c r="S73" i="290"/>
  <c r="R73" i="290"/>
  <c r="N73" i="290"/>
  <c r="N85" i="290" s="1"/>
  <c r="M73" i="290"/>
  <c r="M121" i="290" s="1"/>
  <c r="L73" i="290"/>
  <c r="K73" i="290"/>
  <c r="K121" i="290" s="1"/>
  <c r="J73" i="290"/>
  <c r="I73" i="290"/>
  <c r="H73" i="290"/>
  <c r="H85" i="290" s="1"/>
  <c r="G73" i="290"/>
  <c r="F73" i="290"/>
  <c r="F85" i="290" s="1"/>
  <c r="E73" i="290"/>
  <c r="E121" i="290" s="1"/>
  <c r="D73" i="290"/>
  <c r="C73" i="290"/>
  <c r="C121" i="290" s="1"/>
  <c r="E60" i="290"/>
  <c r="B60" i="290"/>
  <c r="E58" i="290"/>
  <c r="B58" i="290"/>
  <c r="G56" i="290"/>
  <c r="F56" i="290"/>
  <c r="E56" i="290"/>
  <c r="B56" i="290"/>
  <c r="E54" i="290"/>
  <c r="B54" i="290"/>
  <c r="A54" i="290"/>
  <c r="O45" i="290"/>
  <c r="N43" i="290"/>
  <c r="L43" i="290"/>
  <c r="J43" i="290"/>
  <c r="H43" i="290"/>
  <c r="G43" i="290"/>
  <c r="F43" i="290"/>
  <c r="D43" i="290"/>
  <c r="O42" i="290"/>
  <c r="O41" i="290"/>
  <c r="O40" i="290"/>
  <c r="O39" i="290"/>
  <c r="O38" i="290"/>
  <c r="O37" i="290"/>
  <c r="O36" i="290"/>
  <c r="O35" i="290"/>
  <c r="O34" i="290"/>
  <c r="O33" i="290"/>
  <c r="O32" i="290"/>
  <c r="O31" i="290"/>
  <c r="O43" i="290" s="1"/>
  <c r="A3" i="290"/>
  <c r="P1" i="290"/>
  <c r="A1" i="290"/>
  <c r="P137" i="289"/>
  <c r="P136" i="289"/>
  <c r="P135" i="289"/>
  <c r="M135" i="289"/>
  <c r="P134" i="289"/>
  <c r="P133" i="289"/>
  <c r="P132" i="289"/>
  <c r="K132" i="289"/>
  <c r="C132" i="289"/>
  <c r="B132" i="289"/>
  <c r="P131" i="289"/>
  <c r="B131" i="289"/>
  <c r="P130" i="289"/>
  <c r="I130" i="289"/>
  <c r="B130" i="289"/>
  <c r="P129" i="289"/>
  <c r="B129" i="289"/>
  <c r="P128" i="289"/>
  <c r="B128" i="289"/>
  <c r="P127" i="289"/>
  <c r="B127" i="289"/>
  <c r="P126" i="289"/>
  <c r="M126" i="289"/>
  <c r="E126" i="289"/>
  <c r="B126" i="289"/>
  <c r="P125" i="289"/>
  <c r="B125" i="289"/>
  <c r="P124" i="289"/>
  <c r="K124" i="289"/>
  <c r="C124" i="289"/>
  <c r="B124" i="289"/>
  <c r="P123" i="289"/>
  <c r="B123" i="289"/>
  <c r="P122" i="289"/>
  <c r="I122" i="289"/>
  <c r="B122" i="289"/>
  <c r="P121" i="289"/>
  <c r="B121" i="289"/>
  <c r="P120" i="289"/>
  <c r="P119" i="289"/>
  <c r="P118" i="289"/>
  <c r="P117" i="289"/>
  <c r="P116" i="289"/>
  <c r="P115" i="289"/>
  <c r="P114" i="289"/>
  <c r="P113" i="289"/>
  <c r="P112" i="289"/>
  <c r="P111" i="289"/>
  <c r="P110" i="289"/>
  <c r="P109" i="289"/>
  <c r="P108" i="289"/>
  <c r="E108" i="289"/>
  <c r="B108" i="289"/>
  <c r="P107" i="289"/>
  <c r="P106" i="289"/>
  <c r="E106" i="289"/>
  <c r="B106" i="289"/>
  <c r="P105" i="289"/>
  <c r="P104" i="289"/>
  <c r="G104" i="289"/>
  <c r="E104" i="289"/>
  <c r="B104" i="289"/>
  <c r="P103" i="289"/>
  <c r="P102" i="289"/>
  <c r="E102" i="289"/>
  <c r="B102" i="289"/>
  <c r="A102" i="289"/>
  <c r="P101" i="289"/>
  <c r="P100" i="289"/>
  <c r="P99" i="289"/>
  <c r="P98" i="289"/>
  <c r="P97" i="289"/>
  <c r="P96" i="289"/>
  <c r="P95" i="289"/>
  <c r="P94" i="289"/>
  <c r="P93" i="289"/>
  <c r="M87" i="289"/>
  <c r="R84" i="289"/>
  <c r="S84" i="289" s="1"/>
  <c r="N84" i="289"/>
  <c r="M84" i="289"/>
  <c r="M132" i="289" s="1"/>
  <c r="L84" i="289"/>
  <c r="K84" i="289"/>
  <c r="J84" i="289"/>
  <c r="I84" i="289"/>
  <c r="I132" i="289" s="1"/>
  <c r="H84" i="289"/>
  <c r="G84" i="289"/>
  <c r="F84" i="289"/>
  <c r="E84" i="289"/>
  <c r="E132" i="289" s="1"/>
  <c r="D84" i="289"/>
  <c r="C84" i="289"/>
  <c r="S83" i="289"/>
  <c r="R83" i="289"/>
  <c r="N83" i="289"/>
  <c r="M83" i="289"/>
  <c r="M131" i="289" s="1"/>
  <c r="L83" i="289"/>
  <c r="K83" i="289"/>
  <c r="K131" i="289" s="1"/>
  <c r="J83" i="289"/>
  <c r="I83" i="289"/>
  <c r="I131" i="289" s="1"/>
  <c r="H83" i="289"/>
  <c r="G83" i="289"/>
  <c r="F83" i="289"/>
  <c r="E83" i="289"/>
  <c r="E131" i="289" s="1"/>
  <c r="D83" i="289"/>
  <c r="C83" i="289"/>
  <c r="C131" i="289" s="1"/>
  <c r="R82" i="289"/>
  <c r="S82" i="289" s="1"/>
  <c r="N82" i="289"/>
  <c r="M82" i="289"/>
  <c r="M130" i="289" s="1"/>
  <c r="L82" i="289"/>
  <c r="K82" i="289"/>
  <c r="K130" i="289" s="1"/>
  <c r="J82" i="289"/>
  <c r="I82" i="289"/>
  <c r="H82" i="289"/>
  <c r="G82" i="289"/>
  <c r="F82" i="289"/>
  <c r="E82" i="289"/>
  <c r="E130" i="289" s="1"/>
  <c r="D82" i="289"/>
  <c r="C82" i="289"/>
  <c r="C130" i="289" s="1"/>
  <c r="S81" i="289"/>
  <c r="R81" i="289"/>
  <c r="N81" i="289"/>
  <c r="M81" i="289"/>
  <c r="M129" i="289" s="1"/>
  <c r="L81" i="289"/>
  <c r="K81" i="289"/>
  <c r="K129" i="289" s="1"/>
  <c r="J81" i="289"/>
  <c r="I81" i="289"/>
  <c r="I129" i="289" s="1"/>
  <c r="H81" i="289"/>
  <c r="G81" i="289"/>
  <c r="F81" i="289"/>
  <c r="E81" i="289"/>
  <c r="E129" i="289" s="1"/>
  <c r="D81" i="289"/>
  <c r="C81" i="289"/>
  <c r="C129" i="289" s="1"/>
  <c r="R80" i="289"/>
  <c r="S80" i="289" s="1"/>
  <c r="N80" i="289"/>
  <c r="M80" i="289"/>
  <c r="M128" i="289" s="1"/>
  <c r="L80" i="289"/>
  <c r="K80" i="289"/>
  <c r="K128" i="289" s="1"/>
  <c r="J80" i="289"/>
  <c r="I80" i="289"/>
  <c r="I128" i="289" s="1"/>
  <c r="H80" i="289"/>
  <c r="G80" i="289"/>
  <c r="F80" i="289"/>
  <c r="E80" i="289"/>
  <c r="E128" i="289" s="1"/>
  <c r="D80" i="289"/>
  <c r="C80" i="289"/>
  <c r="C128" i="289" s="1"/>
  <c r="S79" i="289"/>
  <c r="R79" i="289"/>
  <c r="N79" i="289"/>
  <c r="M79" i="289"/>
  <c r="M127" i="289" s="1"/>
  <c r="L79" i="289"/>
  <c r="K79" i="289"/>
  <c r="K127" i="289" s="1"/>
  <c r="J79" i="289"/>
  <c r="I79" i="289"/>
  <c r="I127" i="289" s="1"/>
  <c r="H79" i="289"/>
  <c r="G79" i="289"/>
  <c r="F79" i="289"/>
  <c r="E79" i="289"/>
  <c r="E127" i="289" s="1"/>
  <c r="D79" i="289"/>
  <c r="C79" i="289"/>
  <c r="C127" i="289" s="1"/>
  <c r="R78" i="289"/>
  <c r="S78" i="289" s="1"/>
  <c r="N78" i="289"/>
  <c r="M78" i="289"/>
  <c r="L78" i="289"/>
  <c r="K78" i="289"/>
  <c r="K126" i="289" s="1"/>
  <c r="J78" i="289"/>
  <c r="I78" i="289"/>
  <c r="I126" i="289" s="1"/>
  <c r="H78" i="289"/>
  <c r="G78" i="289"/>
  <c r="F78" i="289"/>
  <c r="E78" i="289"/>
  <c r="D78" i="289"/>
  <c r="O78" i="289" s="1"/>
  <c r="C78" i="289"/>
  <c r="C126" i="289" s="1"/>
  <c r="S77" i="289"/>
  <c r="R77" i="289"/>
  <c r="N77" i="289"/>
  <c r="M77" i="289"/>
  <c r="M125" i="289" s="1"/>
  <c r="L77" i="289"/>
  <c r="K77" i="289"/>
  <c r="K125" i="289" s="1"/>
  <c r="J77" i="289"/>
  <c r="I77" i="289"/>
  <c r="I125" i="289" s="1"/>
  <c r="H77" i="289"/>
  <c r="G77" i="289"/>
  <c r="F77" i="289"/>
  <c r="E77" i="289"/>
  <c r="E125" i="289" s="1"/>
  <c r="D77" i="289"/>
  <c r="O77" i="289" s="1"/>
  <c r="C77" i="289"/>
  <c r="C125" i="289" s="1"/>
  <c r="R76" i="289"/>
  <c r="S76" i="289" s="1"/>
  <c r="N76" i="289"/>
  <c r="M76" i="289"/>
  <c r="M124" i="289" s="1"/>
  <c r="L76" i="289"/>
  <c r="K76" i="289"/>
  <c r="J76" i="289"/>
  <c r="I76" i="289"/>
  <c r="I124" i="289" s="1"/>
  <c r="H76" i="289"/>
  <c r="G76" i="289"/>
  <c r="F76" i="289"/>
  <c r="E76" i="289"/>
  <c r="E124" i="289" s="1"/>
  <c r="D76" i="289"/>
  <c r="C76" i="289"/>
  <c r="S75" i="289"/>
  <c r="R75" i="289"/>
  <c r="N75" i="289"/>
  <c r="M75" i="289"/>
  <c r="M123" i="289" s="1"/>
  <c r="L75" i="289"/>
  <c r="K75" i="289"/>
  <c r="K123" i="289" s="1"/>
  <c r="J75" i="289"/>
  <c r="I75" i="289"/>
  <c r="I123" i="289" s="1"/>
  <c r="H75" i="289"/>
  <c r="G75" i="289"/>
  <c r="F75" i="289"/>
  <c r="E75" i="289"/>
  <c r="E123" i="289" s="1"/>
  <c r="D75" i="289"/>
  <c r="C75" i="289"/>
  <c r="C123" i="289" s="1"/>
  <c r="R74" i="289"/>
  <c r="S74" i="289" s="1"/>
  <c r="N74" i="289"/>
  <c r="N85" i="289" s="1"/>
  <c r="M74" i="289"/>
  <c r="M122" i="289" s="1"/>
  <c r="L74" i="289"/>
  <c r="K74" i="289"/>
  <c r="K122" i="289" s="1"/>
  <c r="J74" i="289"/>
  <c r="I74" i="289"/>
  <c r="H74" i="289"/>
  <c r="G74" i="289"/>
  <c r="F74" i="289"/>
  <c r="E74" i="289"/>
  <c r="E122" i="289" s="1"/>
  <c r="D74" i="289"/>
  <c r="C74" i="289"/>
  <c r="C122" i="289" s="1"/>
  <c r="S73" i="289"/>
  <c r="R73" i="289"/>
  <c r="N73" i="289"/>
  <c r="M73" i="289"/>
  <c r="M121" i="289" s="1"/>
  <c r="L73" i="289"/>
  <c r="K73" i="289"/>
  <c r="K121" i="289" s="1"/>
  <c r="J73" i="289"/>
  <c r="J85" i="289" s="1"/>
  <c r="I73" i="289"/>
  <c r="I121" i="289" s="1"/>
  <c r="H73" i="289"/>
  <c r="G73" i="289"/>
  <c r="F73" i="289"/>
  <c r="E73" i="289"/>
  <c r="E121" i="289" s="1"/>
  <c r="D73" i="289"/>
  <c r="C73" i="289"/>
  <c r="C121" i="289" s="1"/>
  <c r="E60" i="289"/>
  <c r="B60" i="289"/>
  <c r="E58" i="289"/>
  <c r="B58" i="289"/>
  <c r="G56" i="289"/>
  <c r="F56" i="289"/>
  <c r="E56" i="289"/>
  <c r="B56" i="289"/>
  <c r="E54" i="289"/>
  <c r="B54" i="289"/>
  <c r="A54" i="289"/>
  <c r="O45" i="289"/>
  <c r="N43" i="289"/>
  <c r="L43" i="289"/>
  <c r="J43" i="289"/>
  <c r="H43" i="289"/>
  <c r="G43" i="289"/>
  <c r="F43" i="289"/>
  <c r="D43" i="289"/>
  <c r="O42" i="289"/>
  <c r="O41" i="289"/>
  <c r="O40" i="289"/>
  <c r="O39" i="289"/>
  <c r="O38" i="289"/>
  <c r="O37" i="289"/>
  <c r="O36" i="289"/>
  <c r="O35" i="289"/>
  <c r="O34" i="289"/>
  <c r="O43" i="289" s="1"/>
  <c r="O33" i="289"/>
  <c r="O32" i="289"/>
  <c r="O31" i="289"/>
  <c r="A3" i="289"/>
  <c r="P1" i="289"/>
  <c r="A1" i="289"/>
  <c r="P137" i="288"/>
  <c r="P136" i="288"/>
  <c r="P135" i="288"/>
  <c r="M135" i="288"/>
  <c r="P134" i="288"/>
  <c r="P133" i="288"/>
  <c r="P132" i="288"/>
  <c r="K132" i="288"/>
  <c r="C132" i="288"/>
  <c r="B132" i="288"/>
  <c r="P131" i="288"/>
  <c r="B131" i="288"/>
  <c r="P130" i="288"/>
  <c r="I130" i="288"/>
  <c r="B130" i="288"/>
  <c r="P129" i="288"/>
  <c r="B129" i="288"/>
  <c r="P128" i="288"/>
  <c r="B128" i="288"/>
  <c r="P127" i="288"/>
  <c r="B127" i="288"/>
  <c r="P126" i="288"/>
  <c r="M126" i="288"/>
  <c r="E126" i="288"/>
  <c r="B126" i="288"/>
  <c r="P125" i="288"/>
  <c r="B125" i="288"/>
  <c r="P124" i="288"/>
  <c r="K124" i="288"/>
  <c r="C124" i="288"/>
  <c r="B124" i="288"/>
  <c r="P123" i="288"/>
  <c r="B123" i="288"/>
  <c r="P122" i="288"/>
  <c r="I122" i="288"/>
  <c r="B122" i="288"/>
  <c r="P121" i="288"/>
  <c r="B121" i="288"/>
  <c r="P120" i="288"/>
  <c r="P119" i="288"/>
  <c r="P118" i="288"/>
  <c r="P117" i="288"/>
  <c r="P116" i="288"/>
  <c r="P115" i="288"/>
  <c r="P114" i="288"/>
  <c r="P113" i="288"/>
  <c r="P112" i="288"/>
  <c r="P111" i="288"/>
  <c r="P110" i="288"/>
  <c r="P109" i="288"/>
  <c r="P108" i="288"/>
  <c r="E108" i="288"/>
  <c r="B108" i="288"/>
  <c r="P107" i="288"/>
  <c r="P106" i="288"/>
  <c r="E106" i="288"/>
  <c r="B106" i="288"/>
  <c r="P105" i="288"/>
  <c r="P104" i="288"/>
  <c r="G104" i="288"/>
  <c r="E104" i="288"/>
  <c r="B104" i="288"/>
  <c r="P103" i="288"/>
  <c r="P102" i="288"/>
  <c r="E102" i="288"/>
  <c r="B102" i="288"/>
  <c r="A102" i="288"/>
  <c r="P101" i="288"/>
  <c r="P100" i="288"/>
  <c r="P99" i="288"/>
  <c r="P98" i="288"/>
  <c r="P97" i="288"/>
  <c r="P96" i="288"/>
  <c r="P95" i="288"/>
  <c r="P94" i="288"/>
  <c r="P93" i="288"/>
  <c r="M87" i="288"/>
  <c r="R84" i="288"/>
  <c r="S84" i="288" s="1"/>
  <c r="N84" i="288"/>
  <c r="M84" i="288"/>
  <c r="M132" i="288" s="1"/>
  <c r="L84" i="288"/>
  <c r="K84" i="288"/>
  <c r="J84" i="288"/>
  <c r="I84" i="288"/>
  <c r="I132" i="288" s="1"/>
  <c r="H84" i="288"/>
  <c r="G84" i="288"/>
  <c r="F84" i="288"/>
  <c r="E84" i="288"/>
  <c r="E132" i="288" s="1"/>
  <c r="D84" i="288"/>
  <c r="C84" i="288"/>
  <c r="S83" i="288"/>
  <c r="R83" i="288"/>
  <c r="N83" i="288"/>
  <c r="M83" i="288"/>
  <c r="M131" i="288" s="1"/>
  <c r="L83" i="288"/>
  <c r="K83" i="288"/>
  <c r="K131" i="288" s="1"/>
  <c r="J83" i="288"/>
  <c r="I83" i="288"/>
  <c r="I131" i="288" s="1"/>
  <c r="H83" i="288"/>
  <c r="G83" i="288"/>
  <c r="F83" i="288"/>
  <c r="E83" i="288"/>
  <c r="E131" i="288" s="1"/>
  <c r="D83" i="288"/>
  <c r="C83" i="288"/>
  <c r="C131" i="288" s="1"/>
  <c r="R82" i="288"/>
  <c r="S82" i="288" s="1"/>
  <c r="N82" i="288"/>
  <c r="M82" i="288"/>
  <c r="M130" i="288" s="1"/>
  <c r="L82" i="288"/>
  <c r="K82" i="288"/>
  <c r="K130" i="288" s="1"/>
  <c r="J82" i="288"/>
  <c r="I82" i="288"/>
  <c r="H82" i="288"/>
  <c r="G82" i="288"/>
  <c r="F82" i="288"/>
  <c r="E82" i="288"/>
  <c r="E130" i="288" s="1"/>
  <c r="D82" i="288"/>
  <c r="C82" i="288"/>
  <c r="C130" i="288" s="1"/>
  <c r="R81" i="288"/>
  <c r="S81" i="288" s="1"/>
  <c r="N81" i="288"/>
  <c r="M81" i="288"/>
  <c r="M129" i="288" s="1"/>
  <c r="L81" i="288"/>
  <c r="K81" i="288"/>
  <c r="K129" i="288" s="1"/>
  <c r="J81" i="288"/>
  <c r="I81" i="288"/>
  <c r="I129" i="288" s="1"/>
  <c r="H81" i="288"/>
  <c r="G81" i="288"/>
  <c r="F81" i="288"/>
  <c r="E81" i="288"/>
  <c r="E129" i="288" s="1"/>
  <c r="D81" i="288"/>
  <c r="C81" i="288"/>
  <c r="C129" i="288" s="1"/>
  <c r="R80" i="288"/>
  <c r="S80" i="288" s="1"/>
  <c r="N80" i="288"/>
  <c r="M80" i="288"/>
  <c r="M128" i="288" s="1"/>
  <c r="L80" i="288"/>
  <c r="K80" i="288"/>
  <c r="K128" i="288" s="1"/>
  <c r="J80" i="288"/>
  <c r="I80" i="288"/>
  <c r="I128" i="288" s="1"/>
  <c r="H80" i="288"/>
  <c r="G80" i="288"/>
  <c r="F80" i="288"/>
  <c r="E80" i="288"/>
  <c r="E128" i="288" s="1"/>
  <c r="D80" i="288"/>
  <c r="C80" i="288"/>
  <c r="C128" i="288" s="1"/>
  <c r="S79" i="288"/>
  <c r="R79" i="288"/>
  <c r="N79" i="288"/>
  <c r="M79" i="288"/>
  <c r="M127" i="288" s="1"/>
  <c r="L79" i="288"/>
  <c r="K79" i="288"/>
  <c r="K127" i="288" s="1"/>
  <c r="J79" i="288"/>
  <c r="I79" i="288"/>
  <c r="I127" i="288" s="1"/>
  <c r="H79" i="288"/>
  <c r="G79" i="288"/>
  <c r="F79" i="288"/>
  <c r="E79" i="288"/>
  <c r="E127" i="288" s="1"/>
  <c r="D79" i="288"/>
  <c r="C79" i="288"/>
  <c r="C127" i="288" s="1"/>
  <c r="R78" i="288"/>
  <c r="S78" i="288" s="1"/>
  <c r="N78" i="288"/>
  <c r="M78" i="288"/>
  <c r="L78" i="288"/>
  <c r="K78" i="288"/>
  <c r="K126" i="288" s="1"/>
  <c r="J78" i="288"/>
  <c r="I78" i="288"/>
  <c r="I126" i="288" s="1"/>
  <c r="H78" i="288"/>
  <c r="G78" i="288"/>
  <c r="F78" i="288"/>
  <c r="E78" i="288"/>
  <c r="D78" i="288"/>
  <c r="O78" i="288" s="1"/>
  <c r="C78" i="288"/>
  <c r="C126" i="288" s="1"/>
  <c r="S77" i="288"/>
  <c r="R77" i="288"/>
  <c r="N77" i="288"/>
  <c r="M77" i="288"/>
  <c r="M125" i="288" s="1"/>
  <c r="L77" i="288"/>
  <c r="K77" i="288"/>
  <c r="K125" i="288" s="1"/>
  <c r="J77" i="288"/>
  <c r="I77" i="288"/>
  <c r="I125" i="288" s="1"/>
  <c r="H77" i="288"/>
  <c r="G77" i="288"/>
  <c r="F77" i="288"/>
  <c r="E77" i="288"/>
  <c r="E125" i="288" s="1"/>
  <c r="D77" i="288"/>
  <c r="O77" i="288" s="1"/>
  <c r="C77" i="288"/>
  <c r="C125" i="288" s="1"/>
  <c r="R76" i="288"/>
  <c r="S76" i="288" s="1"/>
  <c r="N76" i="288"/>
  <c r="M76" i="288"/>
  <c r="M124" i="288" s="1"/>
  <c r="L76" i="288"/>
  <c r="K76" i="288"/>
  <c r="J76" i="288"/>
  <c r="I76" i="288"/>
  <c r="I124" i="288" s="1"/>
  <c r="H76" i="288"/>
  <c r="G76" i="288"/>
  <c r="F76" i="288"/>
  <c r="E76" i="288"/>
  <c r="E124" i="288" s="1"/>
  <c r="D76" i="288"/>
  <c r="C76" i="288"/>
  <c r="S75" i="288"/>
  <c r="R75" i="288"/>
  <c r="N75" i="288"/>
  <c r="M75" i="288"/>
  <c r="M123" i="288" s="1"/>
  <c r="L75" i="288"/>
  <c r="K75" i="288"/>
  <c r="K123" i="288" s="1"/>
  <c r="J75" i="288"/>
  <c r="I75" i="288"/>
  <c r="I123" i="288" s="1"/>
  <c r="H75" i="288"/>
  <c r="G75" i="288"/>
  <c r="F75" i="288"/>
  <c r="E75" i="288"/>
  <c r="E123" i="288" s="1"/>
  <c r="D75" i="288"/>
  <c r="C75" i="288"/>
  <c r="C123" i="288" s="1"/>
  <c r="R74" i="288"/>
  <c r="S74" i="288" s="1"/>
  <c r="N74" i="288"/>
  <c r="M74" i="288"/>
  <c r="M122" i="288" s="1"/>
  <c r="L74" i="288"/>
  <c r="K74" i="288"/>
  <c r="K122" i="288" s="1"/>
  <c r="J74" i="288"/>
  <c r="I74" i="288"/>
  <c r="H74" i="288"/>
  <c r="G74" i="288"/>
  <c r="F74" i="288"/>
  <c r="E74" i="288"/>
  <c r="E122" i="288" s="1"/>
  <c r="D74" i="288"/>
  <c r="C74" i="288"/>
  <c r="C122" i="288" s="1"/>
  <c r="R73" i="288"/>
  <c r="S73" i="288" s="1"/>
  <c r="S85" i="288" s="1"/>
  <c r="N73" i="288"/>
  <c r="M73" i="288"/>
  <c r="M121" i="288" s="1"/>
  <c r="L73" i="288"/>
  <c r="K73" i="288"/>
  <c r="K121" i="288" s="1"/>
  <c r="J73" i="288"/>
  <c r="J85" i="288" s="1"/>
  <c r="I73" i="288"/>
  <c r="I121" i="288" s="1"/>
  <c r="H73" i="288"/>
  <c r="G73" i="288"/>
  <c r="F73" i="288"/>
  <c r="E73" i="288"/>
  <c r="E121" i="288" s="1"/>
  <c r="D73" i="288"/>
  <c r="C73" i="288"/>
  <c r="C121" i="288" s="1"/>
  <c r="E60" i="288"/>
  <c r="B60" i="288"/>
  <c r="E58" i="288"/>
  <c r="B58" i="288"/>
  <c r="G56" i="288"/>
  <c r="F56" i="288"/>
  <c r="E56" i="288"/>
  <c r="B56" i="288"/>
  <c r="E54" i="288"/>
  <c r="B54" i="288"/>
  <c r="A54" i="288"/>
  <c r="O45" i="288"/>
  <c r="N43" i="288"/>
  <c r="L43" i="288"/>
  <c r="J43" i="288"/>
  <c r="H43" i="288"/>
  <c r="G43" i="288"/>
  <c r="F43" i="288"/>
  <c r="D43" i="288"/>
  <c r="O42" i="288"/>
  <c r="O41" i="288"/>
  <c r="O40" i="288"/>
  <c r="O39" i="288"/>
  <c r="O38" i="288"/>
  <c r="O37" i="288"/>
  <c r="O36" i="288"/>
  <c r="O35" i="288"/>
  <c r="O34" i="288"/>
  <c r="O43" i="288" s="1"/>
  <c r="O33" i="288"/>
  <c r="O32" i="288"/>
  <c r="O31" i="288"/>
  <c r="A3" i="288"/>
  <c r="P1" i="288"/>
  <c r="A1" i="288"/>
  <c r="P137" i="287"/>
  <c r="P136" i="287"/>
  <c r="P135" i="287"/>
  <c r="P134" i="287"/>
  <c r="P133" i="287"/>
  <c r="P132" i="287"/>
  <c r="B132" i="287"/>
  <c r="P131" i="287"/>
  <c r="I131" i="287"/>
  <c r="B131" i="287"/>
  <c r="P130" i="287"/>
  <c r="B130" i="287"/>
  <c r="P129" i="287"/>
  <c r="B129" i="287"/>
  <c r="P128" i="287"/>
  <c r="B128" i="287"/>
  <c r="P127" i="287"/>
  <c r="M127" i="287"/>
  <c r="E127" i="287"/>
  <c r="B127" i="287"/>
  <c r="P126" i="287"/>
  <c r="B126" i="287"/>
  <c r="P125" i="287"/>
  <c r="K125" i="287"/>
  <c r="C125" i="287"/>
  <c r="B125" i="287"/>
  <c r="P124" i="287"/>
  <c r="B124" i="287"/>
  <c r="P123" i="287"/>
  <c r="I123" i="287"/>
  <c r="B123" i="287"/>
  <c r="P122" i="287"/>
  <c r="B122" i="287"/>
  <c r="P121" i="287"/>
  <c r="I121" i="287"/>
  <c r="B121" i="287"/>
  <c r="P120" i="287"/>
  <c r="P119" i="287"/>
  <c r="P118" i="287"/>
  <c r="P117" i="287"/>
  <c r="P116" i="287"/>
  <c r="P115" i="287"/>
  <c r="P114" i="287"/>
  <c r="P113" i="287"/>
  <c r="P112" i="287"/>
  <c r="P111" i="287"/>
  <c r="P110" i="287"/>
  <c r="P109" i="287"/>
  <c r="P108" i="287"/>
  <c r="E108" i="287"/>
  <c r="B108" i="287"/>
  <c r="P107" i="287"/>
  <c r="P106" i="287"/>
  <c r="E106" i="287"/>
  <c r="B106" i="287"/>
  <c r="P105" i="287"/>
  <c r="P104" i="287"/>
  <c r="G104" i="287"/>
  <c r="E104" i="287"/>
  <c r="B104" i="287"/>
  <c r="P103" i="287"/>
  <c r="P102" i="287"/>
  <c r="E102" i="287"/>
  <c r="B102" i="287"/>
  <c r="A102" i="287"/>
  <c r="P101" i="287"/>
  <c r="P100" i="287"/>
  <c r="P99" i="287"/>
  <c r="P98" i="287"/>
  <c r="P97" i="287"/>
  <c r="P96" i="287"/>
  <c r="P95" i="287"/>
  <c r="P94" i="287"/>
  <c r="P93" i="287"/>
  <c r="M87" i="287"/>
  <c r="M135" i="287" s="1"/>
  <c r="S84" i="287"/>
  <c r="R84" i="287"/>
  <c r="N84" i="287"/>
  <c r="M84" i="287"/>
  <c r="M132" i="287" s="1"/>
  <c r="L84" i="287"/>
  <c r="K84" i="287"/>
  <c r="K132" i="287" s="1"/>
  <c r="J84" i="287"/>
  <c r="I84" i="287"/>
  <c r="I132" i="287" s="1"/>
  <c r="H84" i="287"/>
  <c r="G84" i="287"/>
  <c r="F84" i="287"/>
  <c r="E84" i="287"/>
  <c r="E132" i="287" s="1"/>
  <c r="D84" i="287"/>
  <c r="C84" i="287"/>
  <c r="C132" i="287" s="1"/>
  <c r="S83" i="287"/>
  <c r="R83" i="287"/>
  <c r="N83" i="287"/>
  <c r="M83" i="287"/>
  <c r="M131" i="287" s="1"/>
  <c r="L83" i="287"/>
  <c r="K83" i="287"/>
  <c r="K131" i="287" s="1"/>
  <c r="J83" i="287"/>
  <c r="I83" i="287"/>
  <c r="H83" i="287"/>
  <c r="G83" i="287"/>
  <c r="F83" i="287"/>
  <c r="E83" i="287"/>
  <c r="E131" i="287" s="1"/>
  <c r="D83" i="287"/>
  <c r="C83" i="287"/>
  <c r="C131" i="287" s="1"/>
  <c r="R82" i="287"/>
  <c r="S82" i="287" s="1"/>
  <c r="N82" i="287"/>
  <c r="M82" i="287"/>
  <c r="M130" i="287" s="1"/>
  <c r="L82" i="287"/>
  <c r="K82" i="287"/>
  <c r="K130" i="287" s="1"/>
  <c r="J82" i="287"/>
  <c r="I82" i="287"/>
  <c r="I130" i="287" s="1"/>
  <c r="H82" i="287"/>
  <c r="G82" i="287"/>
  <c r="F82" i="287"/>
  <c r="E82" i="287"/>
  <c r="E130" i="287" s="1"/>
  <c r="D82" i="287"/>
  <c r="C82" i="287"/>
  <c r="C130" i="287" s="1"/>
  <c r="R81" i="287"/>
  <c r="S81" i="287" s="1"/>
  <c r="N81" i="287"/>
  <c r="M81" i="287"/>
  <c r="M129" i="287" s="1"/>
  <c r="L81" i="287"/>
  <c r="K81" i="287"/>
  <c r="K129" i="287" s="1"/>
  <c r="J81" i="287"/>
  <c r="I81" i="287"/>
  <c r="I129" i="287" s="1"/>
  <c r="H81" i="287"/>
  <c r="G81" i="287"/>
  <c r="F81" i="287"/>
  <c r="E81" i="287"/>
  <c r="E129" i="287" s="1"/>
  <c r="D81" i="287"/>
  <c r="C81" i="287"/>
  <c r="C129" i="287" s="1"/>
  <c r="S80" i="287"/>
  <c r="R80" i="287"/>
  <c r="N80" i="287"/>
  <c r="M80" i="287"/>
  <c r="M128" i="287" s="1"/>
  <c r="L80" i="287"/>
  <c r="K80" i="287"/>
  <c r="K128" i="287" s="1"/>
  <c r="J80" i="287"/>
  <c r="I80" i="287"/>
  <c r="I128" i="287" s="1"/>
  <c r="H80" i="287"/>
  <c r="G80" i="287"/>
  <c r="F80" i="287"/>
  <c r="E80" i="287"/>
  <c r="E128" i="287" s="1"/>
  <c r="D80" i="287"/>
  <c r="C80" i="287"/>
  <c r="C128" i="287" s="1"/>
  <c r="S79" i="287"/>
  <c r="R79" i="287"/>
  <c r="N79" i="287"/>
  <c r="M79" i="287"/>
  <c r="L79" i="287"/>
  <c r="K79" i="287"/>
  <c r="K127" i="287" s="1"/>
  <c r="J79" i="287"/>
  <c r="I79" i="287"/>
  <c r="I127" i="287" s="1"/>
  <c r="H79" i="287"/>
  <c r="G79" i="287"/>
  <c r="F79" i="287"/>
  <c r="E79" i="287"/>
  <c r="D79" i="287"/>
  <c r="C79" i="287"/>
  <c r="C127" i="287" s="1"/>
  <c r="S78" i="287"/>
  <c r="R78" i="287"/>
  <c r="N78" i="287"/>
  <c r="M78" i="287"/>
  <c r="M126" i="287" s="1"/>
  <c r="L78" i="287"/>
  <c r="K78" i="287"/>
  <c r="K126" i="287" s="1"/>
  <c r="J78" i="287"/>
  <c r="I78" i="287"/>
  <c r="I126" i="287" s="1"/>
  <c r="H78" i="287"/>
  <c r="G78" i="287"/>
  <c r="F78" i="287"/>
  <c r="E78" i="287"/>
  <c r="E126" i="287" s="1"/>
  <c r="D78" i="287"/>
  <c r="O78" i="287" s="1"/>
  <c r="C78" i="287"/>
  <c r="C126" i="287" s="1"/>
  <c r="R77" i="287"/>
  <c r="S77" i="287" s="1"/>
  <c r="N77" i="287"/>
  <c r="M77" i="287"/>
  <c r="M125" i="287" s="1"/>
  <c r="L77" i="287"/>
  <c r="K77" i="287"/>
  <c r="J77" i="287"/>
  <c r="I77" i="287"/>
  <c r="I125" i="287" s="1"/>
  <c r="H77" i="287"/>
  <c r="G77" i="287"/>
  <c r="F77" i="287"/>
  <c r="O77" i="287" s="1"/>
  <c r="E77" i="287"/>
  <c r="E125" i="287" s="1"/>
  <c r="D77" i="287"/>
  <c r="C77" i="287"/>
  <c r="S76" i="287"/>
  <c r="R76" i="287"/>
  <c r="N76" i="287"/>
  <c r="M76" i="287"/>
  <c r="M124" i="287" s="1"/>
  <c r="L76" i="287"/>
  <c r="K76" i="287"/>
  <c r="K124" i="287" s="1"/>
  <c r="J76" i="287"/>
  <c r="I76" i="287"/>
  <c r="I124" i="287" s="1"/>
  <c r="H76" i="287"/>
  <c r="G76" i="287"/>
  <c r="O76" i="287" s="1"/>
  <c r="F76" i="287"/>
  <c r="E76" i="287"/>
  <c r="E124" i="287" s="1"/>
  <c r="D76" i="287"/>
  <c r="C76" i="287"/>
  <c r="C124" i="287" s="1"/>
  <c r="S75" i="287"/>
  <c r="R75" i="287"/>
  <c r="N75" i="287"/>
  <c r="M75" i="287"/>
  <c r="M123" i="287" s="1"/>
  <c r="L75" i="287"/>
  <c r="K75" i="287"/>
  <c r="K123" i="287" s="1"/>
  <c r="J75" i="287"/>
  <c r="I75" i="287"/>
  <c r="H75" i="287"/>
  <c r="G75" i="287"/>
  <c r="F75" i="287"/>
  <c r="E75" i="287"/>
  <c r="E123" i="287" s="1"/>
  <c r="D75" i="287"/>
  <c r="C75" i="287"/>
  <c r="C123" i="287" s="1"/>
  <c r="R74" i="287"/>
  <c r="S74" i="287" s="1"/>
  <c r="N74" i="287"/>
  <c r="M74" i="287"/>
  <c r="M122" i="287" s="1"/>
  <c r="L74" i="287"/>
  <c r="K74" i="287"/>
  <c r="K122" i="287" s="1"/>
  <c r="J74" i="287"/>
  <c r="I74" i="287"/>
  <c r="I122" i="287" s="1"/>
  <c r="H74" i="287"/>
  <c r="G74" i="287"/>
  <c r="F74" i="287"/>
  <c r="E74" i="287"/>
  <c r="E122" i="287" s="1"/>
  <c r="D74" i="287"/>
  <c r="C74" i="287"/>
  <c r="C122" i="287" s="1"/>
  <c r="R73" i="287"/>
  <c r="S73" i="287" s="1"/>
  <c r="N73" i="287"/>
  <c r="M73" i="287"/>
  <c r="M121" i="287" s="1"/>
  <c r="L73" i="287"/>
  <c r="K73" i="287"/>
  <c r="K121" i="287" s="1"/>
  <c r="J73" i="287"/>
  <c r="J85" i="287" s="1"/>
  <c r="I73" i="287"/>
  <c r="H73" i="287"/>
  <c r="G73" i="287"/>
  <c r="F73" i="287"/>
  <c r="E73" i="287"/>
  <c r="E121" i="287" s="1"/>
  <c r="D73" i="287"/>
  <c r="C73" i="287"/>
  <c r="C121" i="287" s="1"/>
  <c r="E60" i="287"/>
  <c r="B60" i="287"/>
  <c r="E58" i="287"/>
  <c r="B58" i="287"/>
  <c r="G56" i="287"/>
  <c r="F56" i="287"/>
  <c r="E56" i="287"/>
  <c r="B56" i="287"/>
  <c r="E54" i="287"/>
  <c r="B54" i="287"/>
  <c r="A54" i="287"/>
  <c r="O45" i="287"/>
  <c r="N43" i="287"/>
  <c r="L43" i="287"/>
  <c r="J43" i="287"/>
  <c r="H43" i="287"/>
  <c r="G43" i="287"/>
  <c r="F43" i="287"/>
  <c r="D43" i="287"/>
  <c r="O42" i="287"/>
  <c r="O41" i="287"/>
  <c r="O40" i="287"/>
  <c r="O39" i="287"/>
  <c r="O38" i="287"/>
  <c r="O37" i="287"/>
  <c r="O36" i="287"/>
  <c r="O35" i="287"/>
  <c r="O34" i="287"/>
  <c r="O33" i="287"/>
  <c r="O32" i="287"/>
  <c r="O31" i="287"/>
  <c r="O43" i="287" s="1"/>
  <c r="A3" i="287"/>
  <c r="P1" i="287"/>
  <c r="A1" i="287"/>
  <c r="P137" i="286"/>
  <c r="P136" i="286"/>
  <c r="P135" i="286"/>
  <c r="P134" i="286"/>
  <c r="P133" i="286"/>
  <c r="P132" i="286"/>
  <c r="B132" i="286"/>
  <c r="P131" i="286"/>
  <c r="I131" i="286"/>
  <c r="B131" i="286"/>
  <c r="P130" i="286"/>
  <c r="B130" i="286"/>
  <c r="P129" i="286"/>
  <c r="B129" i="286"/>
  <c r="P128" i="286"/>
  <c r="B128" i="286"/>
  <c r="P127" i="286"/>
  <c r="M127" i="286"/>
  <c r="E127" i="286"/>
  <c r="B127" i="286"/>
  <c r="P126" i="286"/>
  <c r="B126" i="286"/>
  <c r="P125" i="286"/>
  <c r="K125" i="286"/>
  <c r="C125" i="286"/>
  <c r="B125" i="286"/>
  <c r="P124" i="286"/>
  <c r="B124" i="286"/>
  <c r="P123" i="286"/>
  <c r="I123" i="286"/>
  <c r="B123" i="286"/>
  <c r="P122" i="286"/>
  <c r="B122" i="286"/>
  <c r="P121" i="286"/>
  <c r="I121" i="286"/>
  <c r="B121" i="286"/>
  <c r="P120" i="286"/>
  <c r="P119" i="286"/>
  <c r="P118" i="286"/>
  <c r="P117" i="286"/>
  <c r="P116" i="286"/>
  <c r="P115" i="286"/>
  <c r="P114" i="286"/>
  <c r="P113" i="286"/>
  <c r="P112" i="286"/>
  <c r="P111" i="286"/>
  <c r="P110" i="286"/>
  <c r="P109" i="286"/>
  <c r="P108" i="286"/>
  <c r="E108" i="286"/>
  <c r="B108" i="286"/>
  <c r="P107" i="286"/>
  <c r="P106" i="286"/>
  <c r="E106" i="286"/>
  <c r="B106" i="286"/>
  <c r="P105" i="286"/>
  <c r="P104" i="286"/>
  <c r="G104" i="286"/>
  <c r="E104" i="286"/>
  <c r="B104" i="286"/>
  <c r="P103" i="286"/>
  <c r="P102" i="286"/>
  <c r="E102" i="286"/>
  <c r="B102" i="286"/>
  <c r="A102" i="286"/>
  <c r="P101" i="286"/>
  <c r="P100" i="286"/>
  <c r="P99" i="286"/>
  <c r="P98" i="286"/>
  <c r="P97" i="286"/>
  <c r="P96" i="286"/>
  <c r="P95" i="286"/>
  <c r="P94" i="286"/>
  <c r="P93" i="286"/>
  <c r="M87" i="286"/>
  <c r="M135" i="286" s="1"/>
  <c r="R84" i="286"/>
  <c r="S84" i="286" s="1"/>
  <c r="N84" i="286"/>
  <c r="M84" i="286"/>
  <c r="M132" i="286" s="1"/>
  <c r="L84" i="286"/>
  <c r="K84" i="286"/>
  <c r="K132" i="286" s="1"/>
  <c r="J84" i="286"/>
  <c r="I84" i="286"/>
  <c r="I132" i="286" s="1"/>
  <c r="H84" i="286"/>
  <c r="G84" i="286"/>
  <c r="O84" i="286" s="1"/>
  <c r="F84" i="286"/>
  <c r="E84" i="286"/>
  <c r="E132" i="286" s="1"/>
  <c r="D84" i="286"/>
  <c r="C84" i="286"/>
  <c r="C132" i="286" s="1"/>
  <c r="S83" i="286"/>
  <c r="R83" i="286"/>
  <c r="N83" i="286"/>
  <c r="M83" i="286"/>
  <c r="M131" i="286" s="1"/>
  <c r="L83" i="286"/>
  <c r="K83" i="286"/>
  <c r="K131" i="286" s="1"/>
  <c r="J83" i="286"/>
  <c r="I83" i="286"/>
  <c r="H83" i="286"/>
  <c r="G83" i="286"/>
  <c r="F83" i="286"/>
  <c r="E83" i="286"/>
  <c r="E131" i="286" s="1"/>
  <c r="D83" i="286"/>
  <c r="C83" i="286"/>
  <c r="C131" i="286" s="1"/>
  <c r="R82" i="286"/>
  <c r="S82" i="286" s="1"/>
  <c r="N82" i="286"/>
  <c r="M82" i="286"/>
  <c r="M130" i="286" s="1"/>
  <c r="L82" i="286"/>
  <c r="K82" i="286"/>
  <c r="K130" i="286" s="1"/>
  <c r="J82" i="286"/>
  <c r="I82" i="286"/>
  <c r="I130" i="286" s="1"/>
  <c r="H82" i="286"/>
  <c r="G82" i="286"/>
  <c r="F82" i="286"/>
  <c r="E82" i="286"/>
  <c r="E130" i="286" s="1"/>
  <c r="D82" i="286"/>
  <c r="C82" i="286"/>
  <c r="C130" i="286" s="1"/>
  <c r="S81" i="286"/>
  <c r="R81" i="286"/>
  <c r="N81" i="286"/>
  <c r="M81" i="286"/>
  <c r="M129" i="286" s="1"/>
  <c r="L81" i="286"/>
  <c r="K81" i="286"/>
  <c r="K129" i="286" s="1"/>
  <c r="J81" i="286"/>
  <c r="I81" i="286"/>
  <c r="I129" i="286" s="1"/>
  <c r="H81" i="286"/>
  <c r="G81" i="286"/>
  <c r="F81" i="286"/>
  <c r="E81" i="286"/>
  <c r="E129" i="286" s="1"/>
  <c r="D81" i="286"/>
  <c r="C81" i="286"/>
  <c r="C129" i="286" s="1"/>
  <c r="R80" i="286"/>
  <c r="S80" i="286" s="1"/>
  <c r="N80" i="286"/>
  <c r="M80" i="286"/>
  <c r="M128" i="286" s="1"/>
  <c r="L80" i="286"/>
  <c r="K80" i="286"/>
  <c r="K128" i="286" s="1"/>
  <c r="J80" i="286"/>
  <c r="I80" i="286"/>
  <c r="I128" i="286" s="1"/>
  <c r="H80" i="286"/>
  <c r="G80" i="286"/>
  <c r="F80" i="286"/>
  <c r="E80" i="286"/>
  <c r="E128" i="286" s="1"/>
  <c r="D80" i="286"/>
  <c r="C80" i="286"/>
  <c r="C128" i="286" s="1"/>
  <c r="S79" i="286"/>
  <c r="R79" i="286"/>
  <c r="N79" i="286"/>
  <c r="M79" i="286"/>
  <c r="L79" i="286"/>
  <c r="K79" i="286"/>
  <c r="K127" i="286" s="1"/>
  <c r="J79" i="286"/>
  <c r="I79" i="286"/>
  <c r="I127" i="286" s="1"/>
  <c r="H79" i="286"/>
  <c r="G79" i="286"/>
  <c r="F79" i="286"/>
  <c r="E79" i="286"/>
  <c r="D79" i="286"/>
  <c r="C79" i="286"/>
  <c r="C127" i="286" s="1"/>
  <c r="S78" i="286"/>
  <c r="R78" i="286"/>
  <c r="N78" i="286"/>
  <c r="M78" i="286"/>
  <c r="M126" i="286" s="1"/>
  <c r="L78" i="286"/>
  <c r="K78" i="286"/>
  <c r="K126" i="286" s="1"/>
  <c r="J78" i="286"/>
  <c r="I78" i="286"/>
  <c r="I126" i="286" s="1"/>
  <c r="H78" i="286"/>
  <c r="G78" i="286"/>
  <c r="F78" i="286"/>
  <c r="E78" i="286"/>
  <c r="E126" i="286" s="1"/>
  <c r="D78" i="286"/>
  <c r="O78" i="286" s="1"/>
  <c r="C78" i="286"/>
  <c r="C126" i="286" s="1"/>
  <c r="R77" i="286"/>
  <c r="S77" i="286" s="1"/>
  <c r="N77" i="286"/>
  <c r="M77" i="286"/>
  <c r="M125" i="286" s="1"/>
  <c r="L77" i="286"/>
  <c r="K77" i="286"/>
  <c r="J77" i="286"/>
  <c r="I77" i="286"/>
  <c r="I125" i="286" s="1"/>
  <c r="H77" i="286"/>
  <c r="G77" i="286"/>
  <c r="F77" i="286"/>
  <c r="E77" i="286"/>
  <c r="E125" i="286" s="1"/>
  <c r="D77" i="286"/>
  <c r="O77" i="286" s="1"/>
  <c r="C77" i="286"/>
  <c r="S76" i="286"/>
  <c r="R76" i="286"/>
  <c r="N76" i="286"/>
  <c r="M76" i="286"/>
  <c r="M124" i="286" s="1"/>
  <c r="L76" i="286"/>
  <c r="K76" i="286"/>
  <c r="K124" i="286" s="1"/>
  <c r="J76" i="286"/>
  <c r="I76" i="286"/>
  <c r="I124" i="286" s="1"/>
  <c r="H76" i="286"/>
  <c r="G76" i="286"/>
  <c r="O76" i="286" s="1"/>
  <c r="F76" i="286"/>
  <c r="E76" i="286"/>
  <c r="E124" i="286" s="1"/>
  <c r="D76" i="286"/>
  <c r="C76" i="286"/>
  <c r="C124" i="286" s="1"/>
  <c r="S75" i="286"/>
  <c r="R75" i="286"/>
  <c r="N75" i="286"/>
  <c r="M75" i="286"/>
  <c r="M123" i="286" s="1"/>
  <c r="L75" i="286"/>
  <c r="K75" i="286"/>
  <c r="K123" i="286" s="1"/>
  <c r="J75" i="286"/>
  <c r="I75" i="286"/>
  <c r="H75" i="286"/>
  <c r="G75" i="286"/>
  <c r="F75" i="286"/>
  <c r="E75" i="286"/>
  <c r="E123" i="286" s="1"/>
  <c r="D75" i="286"/>
  <c r="C75" i="286"/>
  <c r="C123" i="286" s="1"/>
  <c r="R74" i="286"/>
  <c r="S74" i="286" s="1"/>
  <c r="N74" i="286"/>
  <c r="M74" i="286"/>
  <c r="M122" i="286" s="1"/>
  <c r="L74" i="286"/>
  <c r="K74" i="286"/>
  <c r="K122" i="286" s="1"/>
  <c r="J74" i="286"/>
  <c r="I74" i="286"/>
  <c r="I122" i="286" s="1"/>
  <c r="H74" i="286"/>
  <c r="G74" i="286"/>
  <c r="F74" i="286"/>
  <c r="E74" i="286"/>
  <c r="E122" i="286" s="1"/>
  <c r="D74" i="286"/>
  <c r="C74" i="286"/>
  <c r="C122" i="286" s="1"/>
  <c r="R73" i="286"/>
  <c r="S73" i="286" s="1"/>
  <c r="N73" i="286"/>
  <c r="M73" i="286"/>
  <c r="M121" i="286" s="1"/>
  <c r="L73" i="286"/>
  <c r="K73" i="286"/>
  <c r="K121" i="286" s="1"/>
  <c r="J73" i="286"/>
  <c r="J85" i="286" s="1"/>
  <c r="I73" i="286"/>
  <c r="H73" i="286"/>
  <c r="G73" i="286"/>
  <c r="F73" i="286"/>
  <c r="E73" i="286"/>
  <c r="E121" i="286" s="1"/>
  <c r="D73" i="286"/>
  <c r="C73" i="286"/>
  <c r="C121" i="286" s="1"/>
  <c r="E60" i="286"/>
  <c r="B60" i="286"/>
  <c r="E58" i="286"/>
  <c r="B58" i="286"/>
  <c r="G56" i="286"/>
  <c r="F56" i="286"/>
  <c r="E56" i="286"/>
  <c r="B56" i="286"/>
  <c r="E54" i="286"/>
  <c r="B54" i="286"/>
  <c r="A54" i="286"/>
  <c r="O45" i="286"/>
  <c r="N43" i="286"/>
  <c r="L43" i="286"/>
  <c r="J43" i="286"/>
  <c r="H43" i="286"/>
  <c r="G43" i="286"/>
  <c r="F43" i="286"/>
  <c r="D43" i="286"/>
  <c r="O42" i="286"/>
  <c r="O41" i="286"/>
  <c r="O40" i="286"/>
  <c r="O39" i="286"/>
  <c r="O38" i="286"/>
  <c r="O37" i="286"/>
  <c r="O36" i="286"/>
  <c r="O35" i="286"/>
  <c r="O34" i="286"/>
  <c r="O33" i="286"/>
  <c r="O32" i="286"/>
  <c r="O31" i="286"/>
  <c r="O43" i="286" s="1"/>
  <c r="A3" i="286"/>
  <c r="P1" i="286"/>
  <c r="A1" i="286"/>
  <c r="P94" i="279"/>
  <c r="P95" i="279"/>
  <c r="P96" i="279"/>
  <c r="P97" i="279"/>
  <c r="P98" i="279"/>
  <c r="P99" i="279"/>
  <c r="P100" i="279"/>
  <c r="P101" i="279"/>
  <c r="P102" i="279"/>
  <c r="P103" i="279"/>
  <c r="P104" i="279"/>
  <c r="P105" i="279"/>
  <c r="P106" i="279"/>
  <c r="P107" i="279"/>
  <c r="P108" i="279"/>
  <c r="P109" i="279"/>
  <c r="P110" i="279"/>
  <c r="P111" i="279"/>
  <c r="P112" i="279"/>
  <c r="P113" i="279"/>
  <c r="P114" i="279"/>
  <c r="P115" i="279"/>
  <c r="P116" i="279"/>
  <c r="P117" i="279"/>
  <c r="P118" i="279"/>
  <c r="P119" i="279"/>
  <c r="P120" i="279"/>
  <c r="P121" i="279"/>
  <c r="P122" i="279"/>
  <c r="P123" i="279"/>
  <c r="P124" i="279"/>
  <c r="P125" i="279"/>
  <c r="P126" i="279"/>
  <c r="P127" i="279"/>
  <c r="P128" i="279"/>
  <c r="P129" i="279"/>
  <c r="P130" i="279"/>
  <c r="P131" i="279"/>
  <c r="P132" i="279"/>
  <c r="P133" i="279"/>
  <c r="P134" i="279"/>
  <c r="P135" i="279"/>
  <c r="P136" i="279"/>
  <c r="P137" i="279"/>
  <c r="H18" i="278"/>
  <c r="H19" i="278"/>
  <c r="H20" i="278"/>
  <c r="H22" i="278"/>
  <c r="H24" i="278"/>
  <c r="D55" i="267"/>
  <c r="C55" i="267"/>
  <c r="D54" i="267"/>
  <c r="C54" i="267"/>
  <c r="A3" i="285"/>
  <c r="D53" i="267"/>
  <c r="C53" i="267"/>
  <c r="A3" i="272"/>
  <c r="G65" i="13"/>
  <c r="G63" i="13"/>
  <c r="G61" i="13"/>
  <c r="G59" i="13"/>
  <c r="G57" i="13"/>
  <c r="D52" i="267"/>
  <c r="C52" i="267"/>
  <c r="C51" i="267"/>
  <c r="R74" i="279"/>
  <c r="S74" i="279" s="1"/>
  <c r="R75" i="279"/>
  <c r="S75" i="279" s="1"/>
  <c r="R76" i="279"/>
  <c r="R77" i="279"/>
  <c r="S77" i="279" s="1"/>
  <c r="R78" i="279"/>
  <c r="S78" i="279" s="1"/>
  <c r="R79" i="279"/>
  <c r="S79" i="279" s="1"/>
  <c r="R80" i="279"/>
  <c r="S80" i="279" s="1"/>
  <c r="R81" i="279"/>
  <c r="S81" i="279" s="1"/>
  <c r="R82" i="279"/>
  <c r="S82" i="279" s="1"/>
  <c r="R83" i="279"/>
  <c r="S83" i="279" s="1"/>
  <c r="R84" i="279"/>
  <c r="S84" i="279" s="1"/>
  <c r="R73" i="279"/>
  <c r="S73" i="279" s="1"/>
  <c r="S76" i="279"/>
  <c r="G67" i="13" l="1"/>
  <c r="H23" i="278"/>
  <c r="H21" i="278"/>
  <c r="N87" i="294"/>
  <c r="O47" i="294"/>
  <c r="S85" i="294"/>
  <c r="O76" i="294"/>
  <c r="O75" i="294"/>
  <c r="O83" i="294"/>
  <c r="N85" i="294"/>
  <c r="O74" i="294"/>
  <c r="O82" i="294"/>
  <c r="O73" i="294"/>
  <c r="O81" i="294"/>
  <c r="D85" i="294"/>
  <c r="O80" i="294"/>
  <c r="F85" i="294"/>
  <c r="O79" i="294"/>
  <c r="G85" i="294"/>
  <c r="H85" i="294"/>
  <c r="N87" i="293"/>
  <c r="O47" i="293"/>
  <c r="O84" i="293"/>
  <c r="L85" i="293"/>
  <c r="O75" i="293"/>
  <c r="O83" i="293"/>
  <c r="N85" i="293"/>
  <c r="O74" i="293"/>
  <c r="O82" i="293"/>
  <c r="O73" i="293"/>
  <c r="O81" i="293"/>
  <c r="D85" i="293"/>
  <c r="O76" i="293"/>
  <c r="O80" i="293"/>
  <c r="F85" i="293"/>
  <c r="O79" i="293"/>
  <c r="G85" i="293"/>
  <c r="J85" i="293"/>
  <c r="N87" i="292"/>
  <c r="O47" i="292"/>
  <c r="S85" i="292"/>
  <c r="N85" i="292"/>
  <c r="O76" i="292"/>
  <c r="O84" i="292"/>
  <c r="L85" i="292"/>
  <c r="O75" i="292"/>
  <c r="O74" i="292"/>
  <c r="O82" i="292"/>
  <c r="O83" i="292"/>
  <c r="O73" i="292"/>
  <c r="O85" i="292" s="1"/>
  <c r="O81" i="292"/>
  <c r="D85" i="292"/>
  <c r="O80" i="292"/>
  <c r="F85" i="292"/>
  <c r="O79" i="292"/>
  <c r="G85" i="292"/>
  <c r="H85" i="292"/>
  <c r="N87" i="291"/>
  <c r="O47" i="291"/>
  <c r="S85" i="291"/>
  <c r="O76" i="291"/>
  <c r="O84" i="291"/>
  <c r="L85" i="291"/>
  <c r="O74" i="291"/>
  <c r="O82" i="291"/>
  <c r="O73" i="291"/>
  <c r="D85" i="291"/>
  <c r="O80" i="291"/>
  <c r="F85" i="291"/>
  <c r="O83" i="291"/>
  <c r="O79" i="291"/>
  <c r="G85" i="291"/>
  <c r="N85" i="291"/>
  <c r="H85" i="291"/>
  <c r="S85" i="290"/>
  <c r="N87" i="290"/>
  <c r="O47" i="290"/>
  <c r="O84" i="290"/>
  <c r="O75" i="290"/>
  <c r="O83" i="290"/>
  <c r="O74" i="290"/>
  <c r="O82" i="290"/>
  <c r="O76" i="290"/>
  <c r="L85" i="290"/>
  <c r="O73" i="290"/>
  <c r="O81" i="290"/>
  <c r="D85" i="290"/>
  <c r="O80" i="290"/>
  <c r="G85" i="290"/>
  <c r="N87" i="289"/>
  <c r="O47" i="289"/>
  <c r="S85" i="289"/>
  <c r="O76" i="289"/>
  <c r="O84" i="289"/>
  <c r="L85" i="289"/>
  <c r="O74" i="289"/>
  <c r="O82" i="289"/>
  <c r="O73" i="289"/>
  <c r="O81" i="289"/>
  <c r="D85" i="289"/>
  <c r="O75" i="289"/>
  <c r="O80" i="289"/>
  <c r="F85" i="289"/>
  <c r="O83" i="289"/>
  <c r="O79" i="289"/>
  <c r="G85" i="289"/>
  <c r="H85" i="289"/>
  <c r="N87" i="288"/>
  <c r="O47" i="288"/>
  <c r="O83" i="288"/>
  <c r="O76" i="288"/>
  <c r="O84" i="288"/>
  <c r="L85" i="288"/>
  <c r="N85" i="288"/>
  <c r="O74" i="288"/>
  <c r="O82" i="288"/>
  <c r="O73" i="288"/>
  <c r="O81" i="288"/>
  <c r="D85" i="288"/>
  <c r="O75" i="288"/>
  <c r="O80" i="288"/>
  <c r="F85" i="288"/>
  <c r="O79" i="288"/>
  <c r="G85" i="288"/>
  <c r="H85" i="288"/>
  <c r="N87" i="287"/>
  <c r="O47" i="287"/>
  <c r="S85" i="287"/>
  <c r="L85" i="287"/>
  <c r="O75" i="287"/>
  <c r="O83" i="287"/>
  <c r="N85" i="287"/>
  <c r="O74" i="287"/>
  <c r="O82" i="287"/>
  <c r="O73" i="287"/>
  <c r="O81" i="287"/>
  <c r="D85" i="287"/>
  <c r="O84" i="287"/>
  <c r="O80" i="287"/>
  <c r="F85" i="287"/>
  <c r="O79" i="287"/>
  <c r="G85" i="287"/>
  <c r="H85" i="287"/>
  <c r="N87" i="286"/>
  <c r="O47" i="286"/>
  <c r="S85" i="286"/>
  <c r="O75" i="286"/>
  <c r="O83" i="286"/>
  <c r="N85" i="286"/>
  <c r="L85" i="286"/>
  <c r="O74" i="286"/>
  <c r="O82" i="286"/>
  <c r="O73" i="286"/>
  <c r="O81" i="286"/>
  <c r="D85" i="286"/>
  <c r="O80" i="286"/>
  <c r="F85" i="286"/>
  <c r="O79" i="286"/>
  <c r="G85" i="286"/>
  <c r="H85" i="286"/>
  <c r="S85" i="279"/>
  <c r="E16" i="278" s="1"/>
  <c r="G16" i="278" s="1"/>
  <c r="O87" i="294" l="1"/>
  <c r="N135" i="294"/>
  <c r="O135" i="294" s="1"/>
  <c r="O85" i="294"/>
  <c r="O89" i="294" s="1"/>
  <c r="O87" i="293"/>
  <c r="N135" i="293"/>
  <c r="O135" i="293" s="1"/>
  <c r="O85" i="293"/>
  <c r="O89" i="293" s="1"/>
  <c r="O87" i="292"/>
  <c r="O89" i="292" s="1"/>
  <c r="N135" i="292"/>
  <c r="O135" i="292" s="1"/>
  <c r="O87" i="291"/>
  <c r="N135" i="291"/>
  <c r="O135" i="291" s="1"/>
  <c r="O85" i="291"/>
  <c r="O89" i="291" s="1"/>
  <c r="O87" i="290"/>
  <c r="N135" i="290"/>
  <c r="O135" i="290" s="1"/>
  <c r="O85" i="290"/>
  <c r="O89" i="290" s="1"/>
  <c r="O87" i="289"/>
  <c r="N135" i="289"/>
  <c r="O135" i="289" s="1"/>
  <c r="O85" i="289"/>
  <c r="O89" i="289" s="1"/>
  <c r="O87" i="288"/>
  <c r="N135" i="288"/>
  <c r="O135" i="288" s="1"/>
  <c r="O85" i="288"/>
  <c r="O89" i="288" s="1"/>
  <c r="O87" i="287"/>
  <c r="N135" i="287"/>
  <c r="O135" i="287" s="1"/>
  <c r="O85" i="287"/>
  <c r="O89" i="287" s="1"/>
  <c r="O87" i="286"/>
  <c r="N135" i="286"/>
  <c r="O135" i="286" s="1"/>
  <c r="O85" i="286"/>
  <c r="O89" i="286" s="1"/>
  <c r="N74" i="279"/>
  <c r="N75" i="279"/>
  <c r="N76" i="279"/>
  <c r="N77" i="279"/>
  <c r="N78" i="279"/>
  <c r="N79" i="279"/>
  <c r="N80" i="279"/>
  <c r="N81" i="279"/>
  <c r="N82" i="279"/>
  <c r="N83" i="279"/>
  <c r="N84" i="279"/>
  <c r="N73" i="279"/>
  <c r="L74" i="279"/>
  <c r="L75" i="279"/>
  <c r="L76" i="279"/>
  <c r="L77" i="279"/>
  <c r="L78" i="279"/>
  <c r="L79" i="279"/>
  <c r="L80" i="279"/>
  <c r="L81" i="279"/>
  <c r="L82" i="279"/>
  <c r="L83" i="279"/>
  <c r="L84" i="279"/>
  <c r="L73" i="279"/>
  <c r="J74" i="279"/>
  <c r="J75" i="279"/>
  <c r="J76" i="279"/>
  <c r="J77" i="279"/>
  <c r="J78" i="279"/>
  <c r="J79" i="279"/>
  <c r="J80" i="279"/>
  <c r="J81" i="279"/>
  <c r="J82" i="279"/>
  <c r="J83" i="279"/>
  <c r="J84" i="279"/>
  <c r="J73" i="279"/>
  <c r="G74" i="279"/>
  <c r="G75" i="279"/>
  <c r="G76" i="279"/>
  <c r="G77" i="279"/>
  <c r="G78" i="279"/>
  <c r="G79" i="279"/>
  <c r="G80" i="279"/>
  <c r="G81" i="279"/>
  <c r="G82" i="279"/>
  <c r="G83" i="279"/>
  <c r="G84" i="279"/>
  <c r="G73" i="279"/>
  <c r="H74" i="279"/>
  <c r="H75" i="279"/>
  <c r="H76" i="279"/>
  <c r="H77" i="279"/>
  <c r="H78" i="279"/>
  <c r="H79" i="279"/>
  <c r="H80" i="279"/>
  <c r="H81" i="279"/>
  <c r="H82" i="279"/>
  <c r="H83" i="279"/>
  <c r="H84" i="279"/>
  <c r="H73" i="279"/>
  <c r="F74" i="279"/>
  <c r="F75" i="279"/>
  <c r="F76" i="279"/>
  <c r="F77" i="279"/>
  <c r="F78" i="279"/>
  <c r="F79" i="279"/>
  <c r="F80" i="279"/>
  <c r="F81" i="279"/>
  <c r="F82" i="279"/>
  <c r="F83" i="279"/>
  <c r="F84" i="279"/>
  <c r="F73" i="279"/>
  <c r="D73" i="279"/>
  <c r="D74" i="279"/>
  <c r="D75" i="279"/>
  <c r="D76" i="279"/>
  <c r="D77" i="279"/>
  <c r="D78" i="279"/>
  <c r="D79" i="279"/>
  <c r="D80" i="279"/>
  <c r="D81" i="279"/>
  <c r="D82" i="279"/>
  <c r="D83" i="279"/>
  <c r="D84" i="279"/>
  <c r="E108" i="279"/>
  <c r="B108" i="279"/>
  <c r="E106" i="279"/>
  <c r="B106" i="279"/>
  <c r="B60" i="279"/>
  <c r="B58" i="279"/>
  <c r="E60" i="279"/>
  <c r="E58" i="279"/>
  <c r="P1" i="279"/>
  <c r="A1" i="279"/>
  <c r="A3" i="279"/>
  <c r="A3" i="280"/>
  <c r="G9" i="278"/>
  <c r="G13" i="277" s="1"/>
  <c r="C16" i="278"/>
  <c r="B16" i="278"/>
  <c r="A3" i="278"/>
  <c r="R121" i="294" l="1"/>
  <c r="S121" i="294" s="1"/>
  <c r="S113" i="294"/>
  <c r="S118" i="294"/>
  <c r="J108" i="294"/>
  <c r="S118" i="293"/>
  <c r="S113" i="293"/>
  <c r="J108" i="293"/>
  <c r="R121" i="293"/>
  <c r="S121" i="293" s="1"/>
  <c r="S118" i="292"/>
  <c r="J108" i="292"/>
  <c r="R121" i="292"/>
  <c r="S121" i="292" s="1"/>
  <c r="S113" i="292"/>
  <c r="S118" i="291"/>
  <c r="R121" i="291"/>
  <c r="S121" i="291" s="1"/>
  <c r="S113" i="291"/>
  <c r="J108" i="291"/>
  <c r="S118" i="290"/>
  <c r="R121" i="290"/>
  <c r="S121" i="290" s="1"/>
  <c r="S113" i="290"/>
  <c r="J108" i="290"/>
  <c r="S118" i="289"/>
  <c r="J108" i="289"/>
  <c r="R121" i="289"/>
  <c r="S121" i="289" s="1"/>
  <c r="S113" i="289"/>
  <c r="S118" i="288"/>
  <c r="J108" i="288"/>
  <c r="R121" i="288"/>
  <c r="S121" i="288" s="1"/>
  <c r="S113" i="288"/>
  <c r="S113" i="287"/>
  <c r="S118" i="287"/>
  <c r="R121" i="287"/>
  <c r="S121" i="287" s="1"/>
  <c r="J108" i="287"/>
  <c r="S118" i="286"/>
  <c r="R121" i="286"/>
  <c r="S121" i="286" s="1"/>
  <c r="S113" i="286"/>
  <c r="J108" i="286"/>
  <c r="H1" i="273"/>
  <c r="H29" i="273"/>
  <c r="A36" i="273"/>
  <c r="H37" i="273" s="1"/>
  <c r="A38" i="273"/>
  <c r="H39" i="273" s="1"/>
  <c r="A40" i="273"/>
  <c r="H41" i="273" s="1"/>
  <c r="A42" i="273"/>
  <c r="H43" i="273" s="1"/>
  <c r="A44" i="273"/>
  <c r="H45" i="273" s="1"/>
  <c r="A46" i="273"/>
  <c r="H47" i="273" s="1"/>
  <c r="A48" i="273"/>
  <c r="H49" i="273" s="1"/>
  <c r="A50" i="273"/>
  <c r="H51" i="273" s="1"/>
  <c r="A52" i="273"/>
  <c r="H53" i="273" s="1"/>
  <c r="A54" i="273"/>
  <c r="H55" i="273" s="1"/>
  <c r="A56" i="273"/>
  <c r="H57" i="273" s="1"/>
  <c r="A58" i="273"/>
  <c r="H59" i="273" s="1"/>
  <c r="A60" i="273"/>
  <c r="H61" i="273" s="1"/>
  <c r="A62" i="273"/>
  <c r="H63" i="273" s="1"/>
  <c r="A64" i="273"/>
  <c r="H65" i="273" s="1"/>
  <c r="A66" i="273"/>
  <c r="H67" i="273" s="1"/>
  <c r="A68" i="273"/>
  <c r="H69" i="273" s="1"/>
  <c r="A70" i="273"/>
  <c r="H71" i="273" s="1"/>
  <c r="A72" i="273"/>
  <c r="H73" i="273" s="1"/>
  <c r="A74" i="273"/>
  <c r="H75" i="273" s="1"/>
  <c r="A76" i="273"/>
  <c r="H77" i="273" s="1"/>
  <c r="A78" i="273"/>
  <c r="H79" i="273" s="1"/>
  <c r="A32" i="273"/>
  <c r="H33" i="273" s="1"/>
  <c r="A34" i="273"/>
  <c r="H35" i="273" s="1"/>
  <c r="A30" i="273"/>
  <c r="H31" i="273" s="1"/>
  <c r="A3" i="273"/>
  <c r="H130" i="294" l="1"/>
  <c r="J124" i="294"/>
  <c r="N128" i="294"/>
  <c r="D126" i="294"/>
  <c r="J132" i="294"/>
  <c r="G129" i="294"/>
  <c r="F128" i="294"/>
  <c r="L126" i="294"/>
  <c r="H122" i="294"/>
  <c r="D129" i="294"/>
  <c r="G123" i="294"/>
  <c r="L128" i="294"/>
  <c r="D124" i="294"/>
  <c r="L122" i="294"/>
  <c r="J130" i="294"/>
  <c r="N124" i="294"/>
  <c r="G121" i="294"/>
  <c r="D130" i="294"/>
  <c r="G127" i="294"/>
  <c r="F124" i="294"/>
  <c r="H123" i="294"/>
  <c r="H127" i="294"/>
  <c r="F129" i="294"/>
  <c r="L124" i="294"/>
  <c r="N126" i="294"/>
  <c r="F126" i="294"/>
  <c r="H125" i="294"/>
  <c r="L130" i="294"/>
  <c r="H131" i="294"/>
  <c r="N132" i="294"/>
  <c r="L125" i="294"/>
  <c r="L129" i="294"/>
  <c r="N129" i="294"/>
  <c r="F125" i="294"/>
  <c r="N130" i="294"/>
  <c r="F130" i="294"/>
  <c r="G128" i="294"/>
  <c r="J122" i="294"/>
  <c r="G131" i="294"/>
  <c r="G132" i="294"/>
  <c r="H129" i="294"/>
  <c r="G126" i="294"/>
  <c r="F122" i="294"/>
  <c r="N125" i="294"/>
  <c r="G125" i="294"/>
  <c r="F121" i="294"/>
  <c r="F131" i="294"/>
  <c r="G124" i="294"/>
  <c r="H121" i="294"/>
  <c r="D125" i="294"/>
  <c r="G130" i="294"/>
  <c r="N122" i="294"/>
  <c r="D131" i="294"/>
  <c r="J126" i="294"/>
  <c r="N121" i="294"/>
  <c r="N131" i="294"/>
  <c r="F127" i="294"/>
  <c r="F123" i="294"/>
  <c r="J131" i="294"/>
  <c r="H126" i="294"/>
  <c r="D121" i="294"/>
  <c r="L131" i="294"/>
  <c r="D127" i="294"/>
  <c r="D123" i="294"/>
  <c r="O123" i="294" s="1"/>
  <c r="H132" i="294"/>
  <c r="N127" i="294"/>
  <c r="N123" i="294"/>
  <c r="L121" i="294"/>
  <c r="J129" i="294"/>
  <c r="D132" i="294"/>
  <c r="J127" i="294"/>
  <c r="G122" i="294"/>
  <c r="F132" i="294"/>
  <c r="L127" i="294"/>
  <c r="L123" i="294"/>
  <c r="D122" i="294"/>
  <c r="H128" i="294"/>
  <c r="H124" i="294"/>
  <c r="J121" i="294"/>
  <c r="J133" i="294" s="1"/>
  <c r="L132" i="294"/>
  <c r="D128" i="294"/>
  <c r="O128" i="294" s="1"/>
  <c r="J123" i="294"/>
  <c r="J128" i="294"/>
  <c r="J125" i="294"/>
  <c r="H121" i="293"/>
  <c r="L132" i="293"/>
  <c r="D132" i="293"/>
  <c r="J130" i="293"/>
  <c r="H128" i="293"/>
  <c r="G127" i="293"/>
  <c r="N126" i="293"/>
  <c r="F126" i="293"/>
  <c r="L124" i="293"/>
  <c r="D124" i="293"/>
  <c r="J122" i="293"/>
  <c r="J132" i="293"/>
  <c r="H130" i="293"/>
  <c r="G129" i="293"/>
  <c r="N128" i="293"/>
  <c r="F128" i="293"/>
  <c r="L126" i="293"/>
  <c r="D126" i="293"/>
  <c r="J124" i="293"/>
  <c r="H122" i="293"/>
  <c r="J125" i="293"/>
  <c r="F130" i="293"/>
  <c r="L125" i="293"/>
  <c r="L128" i="293"/>
  <c r="L121" i="293"/>
  <c r="G122" i="293"/>
  <c r="N121" i="293"/>
  <c r="D123" i="293"/>
  <c r="G131" i="293"/>
  <c r="G125" i="293"/>
  <c r="D121" i="293"/>
  <c r="F121" i="293"/>
  <c r="H131" i="293"/>
  <c r="N130" i="293"/>
  <c r="G126" i="293"/>
  <c r="F129" i="293"/>
  <c r="F122" i="293"/>
  <c r="J123" i="293"/>
  <c r="F124" i="293"/>
  <c r="L123" i="293"/>
  <c r="G132" i="293"/>
  <c r="F123" i="293"/>
  <c r="H124" i="293"/>
  <c r="G130" i="293"/>
  <c r="N129" i="293"/>
  <c r="N122" i="293"/>
  <c r="J126" i="293"/>
  <c r="N124" i="293"/>
  <c r="G124" i="293"/>
  <c r="L129" i="293"/>
  <c r="N123" i="293"/>
  <c r="J121" i="293"/>
  <c r="J131" i="293"/>
  <c r="F132" i="293"/>
  <c r="F125" i="293"/>
  <c r="D127" i="293"/>
  <c r="H125" i="293"/>
  <c r="F127" i="293"/>
  <c r="D128" i="293"/>
  <c r="G121" i="293"/>
  <c r="H127" i="293"/>
  <c r="D122" i="293"/>
  <c r="H123" i="293"/>
  <c r="N132" i="293"/>
  <c r="N125" i="293"/>
  <c r="L127" i="293"/>
  <c r="G128" i="293"/>
  <c r="N127" i="293"/>
  <c r="D125" i="293"/>
  <c r="L130" i="293"/>
  <c r="J128" i="293"/>
  <c r="L122" i="293"/>
  <c r="H126" i="293"/>
  <c r="D131" i="293"/>
  <c r="H129" i="293"/>
  <c r="F131" i="293"/>
  <c r="J129" i="293"/>
  <c r="D129" i="293"/>
  <c r="O129" i="293" s="1"/>
  <c r="G123" i="293"/>
  <c r="J127" i="293"/>
  <c r="L131" i="293"/>
  <c r="H132" i="293"/>
  <c r="N131" i="293"/>
  <c r="D130" i="293"/>
  <c r="J131" i="292"/>
  <c r="L125" i="292"/>
  <c r="J121" i="292"/>
  <c r="N127" i="292"/>
  <c r="D125" i="292"/>
  <c r="H129" i="292"/>
  <c r="G128" i="292"/>
  <c r="J123" i="292"/>
  <c r="F127" i="292"/>
  <c r="F123" i="292"/>
  <c r="G126" i="292"/>
  <c r="N132" i="292"/>
  <c r="N122" i="292"/>
  <c r="G122" i="292"/>
  <c r="F131" i="292"/>
  <c r="J126" i="292"/>
  <c r="G121" i="292"/>
  <c r="H121" i="292"/>
  <c r="L129" i="292"/>
  <c r="H123" i="292"/>
  <c r="L121" i="292"/>
  <c r="H122" i="292"/>
  <c r="H131" i="292"/>
  <c r="H127" i="292"/>
  <c r="J127" i="292"/>
  <c r="J128" i="292"/>
  <c r="F125" i="292"/>
  <c r="D124" i="292"/>
  <c r="N131" i="292"/>
  <c r="J129" i="292"/>
  <c r="D123" i="292"/>
  <c r="F130" i="292"/>
  <c r="D126" i="292"/>
  <c r="G130" i="292"/>
  <c r="D128" i="292"/>
  <c r="D122" i="292"/>
  <c r="N125" i="292"/>
  <c r="L124" i="292"/>
  <c r="H132" i="292"/>
  <c r="D130" i="292"/>
  <c r="O130" i="292" s="1"/>
  <c r="L123" i="292"/>
  <c r="J122" i="292"/>
  <c r="N130" i="292"/>
  <c r="L122" i="292"/>
  <c r="L128" i="292"/>
  <c r="G123" i="292"/>
  <c r="H126" i="292"/>
  <c r="G125" i="292"/>
  <c r="F126" i="292"/>
  <c r="L130" i="292"/>
  <c r="F124" i="292"/>
  <c r="G124" i="292"/>
  <c r="H124" i="292"/>
  <c r="L131" i="292"/>
  <c r="F128" i="292"/>
  <c r="N126" i="292"/>
  <c r="G129" i="292"/>
  <c r="N129" i="292"/>
  <c r="J130" i="292"/>
  <c r="D127" i="292"/>
  <c r="F121" i="292"/>
  <c r="G131" i="292"/>
  <c r="N124" i="292"/>
  <c r="J125" i="292"/>
  <c r="L132" i="292"/>
  <c r="N123" i="292"/>
  <c r="H130" i="292"/>
  <c r="D131" i="292"/>
  <c r="D121" i="292"/>
  <c r="G132" i="292"/>
  <c r="L127" i="292"/>
  <c r="N121" i="292"/>
  <c r="N133" i="292" s="1"/>
  <c r="D132" i="292"/>
  <c r="O132" i="292" s="1"/>
  <c r="H128" i="292"/>
  <c r="L126" i="292"/>
  <c r="G127" i="292"/>
  <c r="J124" i="292"/>
  <c r="F132" i="292"/>
  <c r="F122" i="292"/>
  <c r="F129" i="292"/>
  <c r="N128" i="292"/>
  <c r="H125" i="292"/>
  <c r="J132" i="292"/>
  <c r="D129" i="292"/>
  <c r="D125" i="291"/>
  <c r="G128" i="291"/>
  <c r="N127" i="291"/>
  <c r="J123" i="291"/>
  <c r="J131" i="291"/>
  <c r="J121" i="291"/>
  <c r="H129" i="291"/>
  <c r="F127" i="291"/>
  <c r="L125" i="291"/>
  <c r="H123" i="291"/>
  <c r="F132" i="291"/>
  <c r="J130" i="291"/>
  <c r="L124" i="291"/>
  <c r="H132" i="291"/>
  <c r="D122" i="291"/>
  <c r="N124" i="291"/>
  <c r="J122" i="291"/>
  <c r="N130" i="291"/>
  <c r="G130" i="291"/>
  <c r="G129" i="291"/>
  <c r="J124" i="291"/>
  <c r="N132" i="291"/>
  <c r="G132" i="291"/>
  <c r="G125" i="291"/>
  <c r="H122" i="291"/>
  <c r="N126" i="291"/>
  <c r="H128" i="291"/>
  <c r="G124" i="291"/>
  <c r="F129" i="291"/>
  <c r="D132" i="291"/>
  <c r="G126" i="291"/>
  <c r="F126" i="291"/>
  <c r="L122" i="291"/>
  <c r="D127" i="291"/>
  <c r="H125" i="291"/>
  <c r="N129" i="291"/>
  <c r="H131" i="291"/>
  <c r="J125" i="291"/>
  <c r="H121" i="291"/>
  <c r="L132" i="291"/>
  <c r="F124" i="291"/>
  <c r="J127" i="291"/>
  <c r="F122" i="291"/>
  <c r="H130" i="291"/>
  <c r="L127" i="291"/>
  <c r="J126" i="291"/>
  <c r="F121" i="291"/>
  <c r="J132" i="291"/>
  <c r="L126" i="291"/>
  <c r="F123" i="291"/>
  <c r="G123" i="291"/>
  <c r="D128" i="291"/>
  <c r="N122" i="291"/>
  <c r="D121" i="291"/>
  <c r="F128" i="291"/>
  <c r="J129" i="291"/>
  <c r="N121" i="291"/>
  <c r="G127" i="291"/>
  <c r="N123" i="291"/>
  <c r="F130" i="291"/>
  <c r="L128" i="291"/>
  <c r="F125" i="291"/>
  <c r="L121" i="291"/>
  <c r="N128" i="291"/>
  <c r="D130" i="291"/>
  <c r="D123" i="291"/>
  <c r="D129" i="291"/>
  <c r="H124" i="291"/>
  <c r="D131" i="291"/>
  <c r="N125" i="291"/>
  <c r="G122" i="291"/>
  <c r="F131" i="291"/>
  <c r="L130" i="291"/>
  <c r="L123" i="291"/>
  <c r="G121" i="291"/>
  <c r="L129" i="291"/>
  <c r="H127" i="291"/>
  <c r="D126" i="291"/>
  <c r="L131" i="291"/>
  <c r="H126" i="291"/>
  <c r="D124" i="291"/>
  <c r="N131" i="291"/>
  <c r="G131" i="291"/>
  <c r="J128" i="291"/>
  <c r="H131" i="290"/>
  <c r="G130" i="290"/>
  <c r="N129" i="290"/>
  <c r="F129" i="290"/>
  <c r="L127" i="290"/>
  <c r="D127" i="290"/>
  <c r="J125" i="290"/>
  <c r="H123" i="290"/>
  <c r="G122" i="290"/>
  <c r="H121" i="290"/>
  <c r="N121" i="290"/>
  <c r="F121" i="290"/>
  <c r="G129" i="290"/>
  <c r="D126" i="290"/>
  <c r="J132" i="290"/>
  <c r="F128" i="290"/>
  <c r="H122" i="290"/>
  <c r="H130" i="290"/>
  <c r="N128" i="290"/>
  <c r="L126" i="290"/>
  <c r="J124" i="290"/>
  <c r="H125" i="290"/>
  <c r="N127" i="290"/>
  <c r="D130" i="290"/>
  <c r="O130" i="290" s="1"/>
  <c r="J131" i="290"/>
  <c r="D125" i="290"/>
  <c r="D131" i="290"/>
  <c r="F122" i="290"/>
  <c r="J123" i="290"/>
  <c r="N130" i="290"/>
  <c r="L130" i="290"/>
  <c r="G131" i="290"/>
  <c r="H128" i="290"/>
  <c r="F123" i="290"/>
  <c r="D132" i="290"/>
  <c r="L125" i="290"/>
  <c r="L131" i="290"/>
  <c r="N122" i="290"/>
  <c r="D124" i="290"/>
  <c r="G121" i="290"/>
  <c r="G133" i="290" s="1"/>
  <c r="N123" i="290"/>
  <c r="L132" i="290"/>
  <c r="G126" i="290"/>
  <c r="F132" i="290"/>
  <c r="F125" i="290"/>
  <c r="L124" i="290"/>
  <c r="L128" i="290"/>
  <c r="D123" i="290"/>
  <c r="O123" i="290" s="1"/>
  <c r="G124" i="290"/>
  <c r="H124" i="290"/>
  <c r="J129" i="290"/>
  <c r="G128" i="290"/>
  <c r="N132" i="290"/>
  <c r="N125" i="290"/>
  <c r="J126" i="290"/>
  <c r="J128" i="290"/>
  <c r="L123" i="290"/>
  <c r="D129" i="290"/>
  <c r="F126" i="290"/>
  <c r="J121" i="290"/>
  <c r="H126" i="290"/>
  <c r="H129" i="290"/>
  <c r="F131" i="290"/>
  <c r="J122" i="290"/>
  <c r="G125" i="290"/>
  <c r="G127" i="290"/>
  <c r="F127" i="290"/>
  <c r="L121" i="290"/>
  <c r="L133" i="290" s="1"/>
  <c r="F124" i="290"/>
  <c r="L129" i="290"/>
  <c r="N126" i="290"/>
  <c r="D122" i="290"/>
  <c r="O122" i="290" s="1"/>
  <c r="J127" i="290"/>
  <c r="J130" i="290"/>
  <c r="N131" i="290"/>
  <c r="N124" i="290"/>
  <c r="F130" i="290"/>
  <c r="H127" i="290"/>
  <c r="L122" i="290"/>
  <c r="D128" i="290"/>
  <c r="O128" i="290" s="1"/>
  <c r="D121" i="290"/>
  <c r="G132" i="290"/>
  <c r="H132" i="290"/>
  <c r="G123" i="290"/>
  <c r="F127" i="289"/>
  <c r="G128" i="289"/>
  <c r="J121" i="289"/>
  <c r="N127" i="289"/>
  <c r="J123" i="289"/>
  <c r="J131" i="289"/>
  <c r="H129" i="289"/>
  <c r="L125" i="289"/>
  <c r="D125" i="289"/>
  <c r="F126" i="289"/>
  <c r="L128" i="289"/>
  <c r="F122" i="289"/>
  <c r="L124" i="289"/>
  <c r="H132" i="289"/>
  <c r="D130" i="289"/>
  <c r="L123" i="289"/>
  <c r="F130" i="289"/>
  <c r="J128" i="289"/>
  <c r="N122" i="289"/>
  <c r="L121" i="289"/>
  <c r="N126" i="289"/>
  <c r="G129" i="289"/>
  <c r="F125" i="289"/>
  <c r="G125" i="289"/>
  <c r="F129" i="289"/>
  <c r="L130" i="289"/>
  <c r="F124" i="289"/>
  <c r="J122" i="289"/>
  <c r="N130" i="289"/>
  <c r="G130" i="289"/>
  <c r="H127" i="289"/>
  <c r="N129" i="289"/>
  <c r="D131" i="289"/>
  <c r="N125" i="289"/>
  <c r="D127" i="289"/>
  <c r="F121" i="289"/>
  <c r="G131" i="289"/>
  <c r="N124" i="289"/>
  <c r="G124" i="289"/>
  <c r="G123" i="289"/>
  <c r="D132" i="289"/>
  <c r="N131" i="289"/>
  <c r="L129" i="289"/>
  <c r="H123" i="289"/>
  <c r="L131" i="289"/>
  <c r="H126" i="289"/>
  <c r="L127" i="289"/>
  <c r="N121" i="289"/>
  <c r="N133" i="289" s="1"/>
  <c r="L122" i="289"/>
  <c r="H128" i="289"/>
  <c r="J125" i="289"/>
  <c r="H130" i="289"/>
  <c r="L132" i="289"/>
  <c r="D124" i="289"/>
  <c r="D126" i="289"/>
  <c r="J124" i="289"/>
  <c r="F132" i="289"/>
  <c r="J130" i="289"/>
  <c r="F128" i="289"/>
  <c r="H122" i="289"/>
  <c r="H131" i="289"/>
  <c r="L126" i="289"/>
  <c r="F123" i="289"/>
  <c r="D128" i="289"/>
  <c r="O128" i="289" s="1"/>
  <c r="H121" i="289"/>
  <c r="G126" i="289"/>
  <c r="N132" i="289"/>
  <c r="G132" i="289"/>
  <c r="N128" i="289"/>
  <c r="H125" i="289"/>
  <c r="J132" i="289"/>
  <c r="G127" i="289"/>
  <c r="N123" i="289"/>
  <c r="J129" i="289"/>
  <c r="D123" i="289"/>
  <c r="J127" i="289"/>
  <c r="D121" i="289"/>
  <c r="G122" i="289"/>
  <c r="F131" i="289"/>
  <c r="J126" i="289"/>
  <c r="G121" i="289"/>
  <c r="D122" i="289"/>
  <c r="D129" i="289"/>
  <c r="H124" i="289"/>
  <c r="L125" i="288"/>
  <c r="J131" i="288"/>
  <c r="N127" i="288"/>
  <c r="F127" i="288"/>
  <c r="J123" i="288"/>
  <c r="G128" i="288"/>
  <c r="H129" i="288"/>
  <c r="D125" i="288"/>
  <c r="J121" i="288"/>
  <c r="G124" i="288"/>
  <c r="F132" i="288"/>
  <c r="G129" i="288"/>
  <c r="F129" i="288"/>
  <c r="J125" i="288"/>
  <c r="L124" i="288"/>
  <c r="G131" i="288"/>
  <c r="H125" i="288"/>
  <c r="F122" i="288"/>
  <c r="H128" i="288"/>
  <c r="G130" i="288"/>
  <c r="H123" i="288"/>
  <c r="G132" i="288"/>
  <c r="H124" i="288"/>
  <c r="D127" i="288"/>
  <c r="F123" i="288"/>
  <c r="F121" i="288"/>
  <c r="J128" i="288"/>
  <c r="J124" i="288"/>
  <c r="D129" i="288"/>
  <c r="N125" i="288"/>
  <c r="N131" i="288"/>
  <c r="L127" i="288"/>
  <c r="H127" i="288"/>
  <c r="H131" i="288"/>
  <c r="N121" i="288"/>
  <c r="L131" i="288"/>
  <c r="H122" i="288"/>
  <c r="N124" i="288"/>
  <c r="L126" i="288"/>
  <c r="N132" i="288"/>
  <c r="J130" i="288"/>
  <c r="N122" i="288"/>
  <c r="L129" i="288"/>
  <c r="G125" i="288"/>
  <c r="D132" i="288"/>
  <c r="J126" i="288"/>
  <c r="F131" i="288"/>
  <c r="F130" i="288"/>
  <c r="F125" i="288"/>
  <c r="J129" i="288"/>
  <c r="N130" i="288"/>
  <c r="N129" i="288"/>
  <c r="G127" i="288"/>
  <c r="F124" i="288"/>
  <c r="J122" i="288"/>
  <c r="L128" i="288"/>
  <c r="L122" i="288"/>
  <c r="D124" i="288"/>
  <c r="L130" i="288"/>
  <c r="D122" i="288"/>
  <c r="D126" i="288"/>
  <c r="F126" i="288"/>
  <c r="G126" i="288"/>
  <c r="L132" i="288"/>
  <c r="H126" i="288"/>
  <c r="D121" i="288"/>
  <c r="F128" i="288"/>
  <c r="H130" i="288"/>
  <c r="J132" i="288"/>
  <c r="D123" i="288"/>
  <c r="N126" i="288"/>
  <c r="J127" i="288"/>
  <c r="H121" i="288"/>
  <c r="H132" i="288"/>
  <c r="L121" i="288"/>
  <c r="N128" i="288"/>
  <c r="G123" i="288"/>
  <c r="G121" i="288"/>
  <c r="L123" i="288"/>
  <c r="D131" i="288"/>
  <c r="D128" i="288"/>
  <c r="O128" i="288" s="1"/>
  <c r="N123" i="288"/>
  <c r="G122" i="288"/>
  <c r="D130" i="288"/>
  <c r="H130" i="287"/>
  <c r="G129" i="287"/>
  <c r="J124" i="287"/>
  <c r="N128" i="287"/>
  <c r="D126" i="287"/>
  <c r="H122" i="287"/>
  <c r="J132" i="287"/>
  <c r="F128" i="287"/>
  <c r="L126" i="287"/>
  <c r="J128" i="287"/>
  <c r="F122" i="287"/>
  <c r="D131" i="287"/>
  <c r="D121" i="287"/>
  <c r="N126" i="287"/>
  <c r="N131" i="287"/>
  <c r="F124" i="287"/>
  <c r="D129" i="287"/>
  <c r="J129" i="287"/>
  <c r="G127" i="287"/>
  <c r="D132" i="287"/>
  <c r="N122" i="287"/>
  <c r="L131" i="287"/>
  <c r="G122" i="287"/>
  <c r="L121" i="287"/>
  <c r="L133" i="287" s="1"/>
  <c r="H132" i="287"/>
  <c r="N124" i="287"/>
  <c r="L132" i="287"/>
  <c r="H131" i="287"/>
  <c r="F130" i="287"/>
  <c r="G124" i="287"/>
  <c r="H123" i="287"/>
  <c r="H126" i="287"/>
  <c r="F132" i="287"/>
  <c r="J123" i="287"/>
  <c r="G125" i="287"/>
  <c r="D122" i="287"/>
  <c r="H125" i="287"/>
  <c r="G121" i="287"/>
  <c r="G123" i="287"/>
  <c r="N130" i="287"/>
  <c r="G130" i="287"/>
  <c r="L122" i="287"/>
  <c r="D125" i="287"/>
  <c r="J127" i="287"/>
  <c r="N132" i="287"/>
  <c r="D124" i="287"/>
  <c r="J126" i="287"/>
  <c r="L129" i="287"/>
  <c r="G128" i="287"/>
  <c r="H121" i="287"/>
  <c r="F125" i="287"/>
  <c r="N129" i="287"/>
  <c r="F131" i="287"/>
  <c r="H128" i="287"/>
  <c r="L125" i="287"/>
  <c r="D128" i="287"/>
  <c r="H127" i="287"/>
  <c r="L124" i="287"/>
  <c r="D127" i="287"/>
  <c r="F121" i="287"/>
  <c r="D130" i="287"/>
  <c r="J122" i="287"/>
  <c r="F123" i="287"/>
  <c r="L123" i="287"/>
  <c r="J121" i="287"/>
  <c r="G126" i="287"/>
  <c r="L128" i="287"/>
  <c r="J131" i="287"/>
  <c r="N125" i="287"/>
  <c r="L127" i="287"/>
  <c r="N121" i="287"/>
  <c r="L130" i="287"/>
  <c r="F127" i="287"/>
  <c r="N123" i="287"/>
  <c r="F126" i="287"/>
  <c r="F129" i="287"/>
  <c r="J130" i="287"/>
  <c r="H129" i="287"/>
  <c r="D123" i="287"/>
  <c r="G131" i="287"/>
  <c r="N127" i="287"/>
  <c r="H124" i="287"/>
  <c r="G132" i="287"/>
  <c r="J125" i="287"/>
  <c r="J132" i="286"/>
  <c r="N128" i="286"/>
  <c r="F128" i="286"/>
  <c r="J124" i="286"/>
  <c r="H122" i="286"/>
  <c r="H130" i="286"/>
  <c r="L126" i="286"/>
  <c r="G129" i="286"/>
  <c r="D126" i="286"/>
  <c r="N123" i="286"/>
  <c r="J128" i="286"/>
  <c r="F129" i="286"/>
  <c r="D128" i="286"/>
  <c r="H121" i="286"/>
  <c r="L127" i="286"/>
  <c r="D123" i="286"/>
  <c r="L130" i="286"/>
  <c r="H128" i="286"/>
  <c r="D127" i="286"/>
  <c r="D130" i="286"/>
  <c r="G127" i="286"/>
  <c r="G130" i="286"/>
  <c r="N129" i="286"/>
  <c r="L128" i="286"/>
  <c r="L121" i="286"/>
  <c r="J125" i="286"/>
  <c r="F131" i="286"/>
  <c r="L123" i="286"/>
  <c r="G131" i="286"/>
  <c r="H131" i="286"/>
  <c r="G124" i="286"/>
  <c r="G132" i="286"/>
  <c r="D122" i="286"/>
  <c r="J131" i="286"/>
  <c r="F123" i="286"/>
  <c r="D131" i="286"/>
  <c r="G122" i="286"/>
  <c r="N130" i="286"/>
  <c r="N131" i="286"/>
  <c r="F124" i="286"/>
  <c r="L129" i="286"/>
  <c r="L122" i="286"/>
  <c r="D132" i="286"/>
  <c r="D129" i="286"/>
  <c r="L131" i="286"/>
  <c r="L124" i="286"/>
  <c r="D121" i="286"/>
  <c r="H132" i="286"/>
  <c r="N124" i="286"/>
  <c r="G121" i="286"/>
  <c r="J130" i="286"/>
  <c r="N127" i="286"/>
  <c r="G123" i="286"/>
  <c r="L132" i="286"/>
  <c r="F122" i="286"/>
  <c r="F132" i="286"/>
  <c r="F125" i="286"/>
  <c r="D124" i="286"/>
  <c r="H124" i="286"/>
  <c r="H125" i="286"/>
  <c r="F126" i="286"/>
  <c r="H123" i="286"/>
  <c r="N122" i="286"/>
  <c r="N132" i="286"/>
  <c r="N125" i="286"/>
  <c r="G125" i="286"/>
  <c r="J123" i="286"/>
  <c r="G128" i="286"/>
  <c r="J122" i="286"/>
  <c r="J121" i="286"/>
  <c r="G126" i="286"/>
  <c r="N121" i="286"/>
  <c r="N126" i="286"/>
  <c r="L125" i="286"/>
  <c r="H126" i="286"/>
  <c r="F130" i="286"/>
  <c r="H129" i="286"/>
  <c r="J126" i="286"/>
  <c r="F121" i="286"/>
  <c r="F133" i="286" s="1"/>
  <c r="J129" i="286"/>
  <c r="F127" i="286"/>
  <c r="D125" i="286"/>
  <c r="H127" i="286"/>
  <c r="J127" i="286"/>
  <c r="A23" i="280"/>
  <c r="A24" i="280"/>
  <c r="A25" i="280"/>
  <c r="A26" i="280"/>
  <c r="A27" i="280"/>
  <c r="A28" i="280"/>
  <c r="A29" i="280"/>
  <c r="A30" i="280"/>
  <c r="A31" i="280"/>
  <c r="A32" i="280"/>
  <c r="A33" i="280"/>
  <c r="A34" i="280"/>
  <c r="A35" i="280"/>
  <c r="A36" i="280"/>
  <c r="A37" i="280"/>
  <c r="A38" i="280"/>
  <c r="A39" i="280"/>
  <c r="A40" i="280"/>
  <c r="A41" i="280"/>
  <c r="A42" i="280"/>
  <c r="A43" i="280"/>
  <c r="A44" i="280"/>
  <c r="A45" i="280"/>
  <c r="A46" i="280"/>
  <c r="A47" i="280"/>
  <c r="A48" i="280"/>
  <c r="A49" i="280"/>
  <c r="A50" i="280"/>
  <c r="A51" i="280"/>
  <c r="A52" i="280"/>
  <c r="A53" i="280"/>
  <c r="A54" i="280"/>
  <c r="A55" i="280"/>
  <c r="A56" i="280"/>
  <c r="A57" i="280"/>
  <c r="A58" i="280"/>
  <c r="A59" i="280"/>
  <c r="A60" i="280"/>
  <c r="A61" i="280"/>
  <c r="A62" i="280"/>
  <c r="A63" i="280"/>
  <c r="A64" i="280"/>
  <c r="A65" i="280"/>
  <c r="A66" i="280"/>
  <c r="A67" i="280"/>
  <c r="A68" i="280"/>
  <c r="A69" i="280"/>
  <c r="A70" i="280"/>
  <c r="A71" i="280"/>
  <c r="A72" i="280"/>
  <c r="A73" i="280"/>
  <c r="A74" i="280"/>
  <c r="A75" i="280"/>
  <c r="A76" i="280"/>
  <c r="A77" i="280"/>
  <c r="A78" i="280"/>
  <c r="A79" i="280"/>
  <c r="A80" i="280"/>
  <c r="A81" i="280"/>
  <c r="A82" i="280"/>
  <c r="A83" i="280"/>
  <c r="A84" i="280"/>
  <c r="A85" i="280"/>
  <c r="A86" i="280"/>
  <c r="A87" i="280"/>
  <c r="A88" i="280"/>
  <c r="A89" i="280"/>
  <c r="A90" i="280"/>
  <c r="A91" i="280"/>
  <c r="A92" i="280"/>
  <c r="A93" i="280"/>
  <c r="A94" i="280"/>
  <c r="A95" i="280"/>
  <c r="A96" i="280"/>
  <c r="A97" i="280"/>
  <c r="A98" i="280"/>
  <c r="A99" i="280"/>
  <c r="A100" i="280"/>
  <c r="A101" i="280"/>
  <c r="A102" i="280"/>
  <c r="A103" i="280"/>
  <c r="A104" i="280"/>
  <c r="A105" i="280"/>
  <c r="A106" i="280"/>
  <c r="A107" i="280"/>
  <c r="A108" i="280"/>
  <c r="A109" i="280"/>
  <c r="A110" i="280"/>
  <c r="A111" i="280"/>
  <c r="A112" i="280"/>
  <c r="A113" i="280"/>
  <c r="A114" i="280"/>
  <c r="A115" i="280"/>
  <c r="A116" i="280"/>
  <c r="A117" i="280"/>
  <c r="A118" i="280"/>
  <c r="A119" i="280"/>
  <c r="A120" i="280"/>
  <c r="A121" i="280"/>
  <c r="A22" i="280"/>
  <c r="D16" i="278"/>
  <c r="B122" i="279"/>
  <c r="B123" i="279"/>
  <c r="B124" i="279"/>
  <c r="B125" i="279"/>
  <c r="B126" i="279"/>
  <c r="B127" i="279"/>
  <c r="B128" i="279"/>
  <c r="B129" i="279"/>
  <c r="B130" i="279"/>
  <c r="B131" i="279"/>
  <c r="B132" i="279"/>
  <c r="O127" i="294" l="1"/>
  <c r="N133" i="294"/>
  <c r="O132" i="294"/>
  <c r="F133" i="294"/>
  <c r="D133" i="294"/>
  <c r="O121" i="294"/>
  <c r="O131" i="294"/>
  <c r="O124" i="294"/>
  <c r="O122" i="294"/>
  <c r="L133" i="294"/>
  <c r="O126" i="294"/>
  <c r="O125" i="294"/>
  <c r="O130" i="294"/>
  <c r="O129" i="294"/>
  <c r="H133" i="294"/>
  <c r="G133" i="294"/>
  <c r="O127" i="293"/>
  <c r="F133" i="293"/>
  <c r="D133" i="293"/>
  <c r="O121" i="293"/>
  <c r="O122" i="293"/>
  <c r="O125" i="293"/>
  <c r="H133" i="293"/>
  <c r="O130" i="293"/>
  <c r="G133" i="293"/>
  <c r="J133" i="293"/>
  <c r="O123" i="293"/>
  <c r="L133" i="293"/>
  <c r="O128" i="293"/>
  <c r="N133" i="293"/>
  <c r="O132" i="293"/>
  <c r="O131" i="293"/>
  <c r="O126" i="293"/>
  <c r="O124" i="293"/>
  <c r="O123" i="292"/>
  <c r="F133" i="292"/>
  <c r="L133" i="292"/>
  <c r="O125" i="292"/>
  <c r="O129" i="292"/>
  <c r="O131" i="292"/>
  <c r="O127" i="292"/>
  <c r="O122" i="292"/>
  <c r="O124" i="292"/>
  <c r="O128" i="292"/>
  <c r="J133" i="292"/>
  <c r="D133" i="292"/>
  <c r="O121" i="292"/>
  <c r="H133" i="292"/>
  <c r="O126" i="292"/>
  <c r="G133" i="292"/>
  <c r="L133" i="291"/>
  <c r="F133" i="291"/>
  <c r="H133" i="291"/>
  <c r="O122" i="291"/>
  <c r="D133" i="291"/>
  <c r="O121" i="291"/>
  <c r="O132" i="291"/>
  <c r="J133" i="291"/>
  <c r="O126" i="291"/>
  <c r="O131" i="291"/>
  <c r="O128" i="291"/>
  <c r="G133" i="291"/>
  <c r="O129" i="291"/>
  <c r="O123" i="291"/>
  <c r="O127" i="291"/>
  <c r="O124" i="291"/>
  <c r="O130" i="291"/>
  <c r="N133" i="291"/>
  <c r="O125" i="291"/>
  <c r="O124" i="290"/>
  <c r="O126" i="290"/>
  <c r="O127" i="290"/>
  <c r="J133" i="290"/>
  <c r="F133" i="290"/>
  <c r="O132" i="290"/>
  <c r="O131" i="290"/>
  <c r="N133" i="290"/>
  <c r="O129" i="290"/>
  <c r="O125" i="290"/>
  <c r="H133" i="290"/>
  <c r="D133" i="290"/>
  <c r="O121" i="290"/>
  <c r="O126" i="289"/>
  <c r="O130" i="289"/>
  <c r="O124" i="289"/>
  <c r="D133" i="289"/>
  <c r="O121" i="289"/>
  <c r="F133" i="289"/>
  <c r="L133" i="289"/>
  <c r="O123" i="289"/>
  <c r="O127" i="289"/>
  <c r="J133" i="289"/>
  <c r="O129" i="289"/>
  <c r="O122" i="289"/>
  <c r="G133" i="289"/>
  <c r="H133" i="289"/>
  <c r="O132" i="289"/>
  <c r="O131" i="289"/>
  <c r="O125" i="289"/>
  <c r="O131" i="288"/>
  <c r="O127" i="288"/>
  <c r="O125" i="288"/>
  <c r="G133" i="288"/>
  <c r="O123" i="288"/>
  <c r="O126" i="288"/>
  <c r="O132" i="288"/>
  <c r="O129" i="288"/>
  <c r="O130" i="288"/>
  <c r="O122" i="288"/>
  <c r="L133" i="288"/>
  <c r="N133" i="288"/>
  <c r="D133" i="288"/>
  <c r="O121" i="288"/>
  <c r="O124" i="288"/>
  <c r="F133" i="288"/>
  <c r="H133" i="288"/>
  <c r="J133" i="288"/>
  <c r="O128" i="287"/>
  <c r="O123" i="287"/>
  <c r="N133" i="287"/>
  <c r="O124" i="287"/>
  <c r="G133" i="287"/>
  <c r="O130" i="287"/>
  <c r="D133" i="287"/>
  <c r="O121" i="287"/>
  <c r="O133" i="287" s="1"/>
  <c r="O137" i="287" s="1"/>
  <c r="O126" i="287"/>
  <c r="F133" i="287"/>
  <c r="O122" i="287"/>
  <c r="O132" i="287"/>
  <c r="O131" i="287"/>
  <c r="O127" i="287"/>
  <c r="O125" i="287"/>
  <c r="H133" i="287"/>
  <c r="J133" i="287"/>
  <c r="O129" i="287"/>
  <c r="N133" i="286"/>
  <c r="O123" i="286"/>
  <c r="H133" i="286"/>
  <c r="O128" i="286"/>
  <c r="J133" i="286"/>
  <c r="O129" i="286"/>
  <c r="O131" i="286"/>
  <c r="O130" i="286"/>
  <c r="D133" i="286"/>
  <c r="O121" i="286"/>
  <c r="O132" i="286"/>
  <c r="O127" i="286"/>
  <c r="O125" i="286"/>
  <c r="O124" i="286"/>
  <c r="G133" i="286"/>
  <c r="O122" i="286"/>
  <c r="L133" i="286"/>
  <c r="O126" i="286"/>
  <c r="G1" i="280"/>
  <c r="P93" i="279"/>
  <c r="E54" i="279"/>
  <c r="E56" i="279"/>
  <c r="G56" i="279"/>
  <c r="M84" i="279"/>
  <c r="M132" i="279" s="1"/>
  <c r="M83" i="279"/>
  <c r="M131" i="279" s="1"/>
  <c r="M82" i="279"/>
  <c r="M130" i="279" s="1"/>
  <c r="M81" i="279"/>
  <c r="M129" i="279" s="1"/>
  <c r="M80" i="279"/>
  <c r="M128" i="279" s="1"/>
  <c r="M79" i="279"/>
  <c r="M127" i="279" s="1"/>
  <c r="M78" i="279"/>
  <c r="M126" i="279" s="1"/>
  <c r="M77" i="279"/>
  <c r="M125" i="279" s="1"/>
  <c r="M76" i="279"/>
  <c r="M124" i="279" s="1"/>
  <c r="M75" i="279"/>
  <c r="M123" i="279" s="1"/>
  <c r="M74" i="279"/>
  <c r="M122" i="279" s="1"/>
  <c r="M73" i="279"/>
  <c r="M121" i="279" s="1"/>
  <c r="K84" i="279"/>
  <c r="K132" i="279" s="1"/>
  <c r="K83" i="279"/>
  <c r="K131" i="279" s="1"/>
  <c r="K82" i="279"/>
  <c r="K130" i="279" s="1"/>
  <c r="K81" i="279"/>
  <c r="K129" i="279" s="1"/>
  <c r="K80" i="279"/>
  <c r="K128" i="279" s="1"/>
  <c r="K79" i="279"/>
  <c r="K127" i="279" s="1"/>
  <c r="K78" i="279"/>
  <c r="K126" i="279" s="1"/>
  <c r="K77" i="279"/>
  <c r="K125" i="279" s="1"/>
  <c r="K76" i="279"/>
  <c r="K124" i="279" s="1"/>
  <c r="K75" i="279"/>
  <c r="K123" i="279" s="1"/>
  <c r="K74" i="279"/>
  <c r="K122" i="279" s="1"/>
  <c r="K73" i="279"/>
  <c r="K121" i="279" s="1"/>
  <c r="I84" i="279"/>
  <c r="I132" i="279" s="1"/>
  <c r="I83" i="279"/>
  <c r="I131" i="279" s="1"/>
  <c r="I82" i="279"/>
  <c r="I130" i="279" s="1"/>
  <c r="I81" i="279"/>
  <c r="I129" i="279" s="1"/>
  <c r="I80" i="279"/>
  <c r="I128" i="279" s="1"/>
  <c r="I79" i="279"/>
  <c r="I127" i="279" s="1"/>
  <c r="I78" i="279"/>
  <c r="I126" i="279" s="1"/>
  <c r="I77" i="279"/>
  <c r="I125" i="279" s="1"/>
  <c r="I76" i="279"/>
  <c r="I124" i="279" s="1"/>
  <c r="I75" i="279"/>
  <c r="I123" i="279" s="1"/>
  <c r="I74" i="279"/>
  <c r="I122" i="279" s="1"/>
  <c r="I73" i="279"/>
  <c r="I121" i="279" s="1"/>
  <c r="E84" i="279"/>
  <c r="E132" i="279" s="1"/>
  <c r="E83" i="279"/>
  <c r="E131" i="279" s="1"/>
  <c r="E82" i="279"/>
  <c r="E130" i="279" s="1"/>
  <c r="E81" i="279"/>
  <c r="E129" i="279" s="1"/>
  <c r="E80" i="279"/>
  <c r="E128" i="279" s="1"/>
  <c r="E79" i="279"/>
  <c r="E127" i="279" s="1"/>
  <c r="E78" i="279"/>
  <c r="E126" i="279" s="1"/>
  <c r="E77" i="279"/>
  <c r="E125" i="279" s="1"/>
  <c r="E76" i="279"/>
  <c r="E124" i="279" s="1"/>
  <c r="E75" i="279"/>
  <c r="E123" i="279" s="1"/>
  <c r="E74" i="279"/>
  <c r="E122" i="279" s="1"/>
  <c r="E73" i="279"/>
  <c r="E121" i="279" s="1"/>
  <c r="C74" i="279"/>
  <c r="C122" i="279" s="1"/>
  <c r="C75" i="279"/>
  <c r="C123" i="279" s="1"/>
  <c r="C76" i="279"/>
  <c r="C124" i="279" s="1"/>
  <c r="C77" i="279"/>
  <c r="C125" i="279" s="1"/>
  <c r="C78" i="279"/>
  <c r="C126" i="279" s="1"/>
  <c r="C79" i="279"/>
  <c r="C127" i="279" s="1"/>
  <c r="C80" i="279"/>
  <c r="C128" i="279" s="1"/>
  <c r="C81" i="279"/>
  <c r="C129" i="279" s="1"/>
  <c r="C82" i="279"/>
  <c r="C130" i="279" s="1"/>
  <c r="C83" i="279"/>
  <c r="C131" i="279" s="1"/>
  <c r="C84" i="279"/>
  <c r="C132" i="279" s="1"/>
  <c r="F56" i="279"/>
  <c r="N43" i="279"/>
  <c r="L43" i="279"/>
  <c r="J43" i="279"/>
  <c r="G43" i="279"/>
  <c r="H43" i="279"/>
  <c r="F43" i="279"/>
  <c r="O133" i="294" l="1"/>
  <c r="O137" i="294" s="1"/>
  <c r="O133" i="293"/>
  <c r="O137" i="293" s="1"/>
  <c r="O133" i="292"/>
  <c r="O137" i="292" s="1"/>
  <c r="O133" i="291"/>
  <c r="O137" i="291" s="1"/>
  <c r="O133" i="290"/>
  <c r="O137" i="290" s="1"/>
  <c r="O133" i="289"/>
  <c r="O137" i="289" s="1"/>
  <c r="O133" i="288"/>
  <c r="O137" i="288" s="1"/>
  <c r="O133" i="286"/>
  <c r="O137" i="286" s="1"/>
  <c r="L85" i="279"/>
  <c r="N85" i="279"/>
  <c r="H85" i="279"/>
  <c r="J85" i="279"/>
  <c r="G85" i="279"/>
  <c r="F85" i="279"/>
  <c r="F10" i="280" l="1"/>
  <c r="G24" i="277" s="1"/>
  <c r="G25" i="277" s="1"/>
  <c r="G34" i="277" s="1"/>
  <c r="B121" i="279"/>
  <c r="G104" i="279"/>
  <c r="E104" i="279"/>
  <c r="B104" i="279"/>
  <c r="E102" i="279"/>
  <c r="B102" i="279"/>
  <c r="A102" i="279"/>
  <c r="M87" i="279"/>
  <c r="M135" i="279" s="1"/>
  <c r="D85" i="279"/>
  <c r="C73" i="279"/>
  <c r="C121" i="279" s="1"/>
  <c r="B56" i="279"/>
  <c r="B54" i="279"/>
  <c r="A54" i="279"/>
  <c r="O45" i="279"/>
  <c r="D43" i="279"/>
  <c r="O42" i="279"/>
  <c r="O41" i="279"/>
  <c r="O40" i="279"/>
  <c r="O39" i="279"/>
  <c r="O38" i="279"/>
  <c r="O37" i="279"/>
  <c r="O36" i="279"/>
  <c r="O35" i="279"/>
  <c r="O34" i="279"/>
  <c r="O33" i="279"/>
  <c r="O32" i="279"/>
  <c r="O31" i="279"/>
  <c r="F9" i="280" l="1"/>
  <c r="O75" i="279"/>
  <c r="O81" i="279"/>
  <c r="O43" i="279"/>
  <c r="O47" i="279" s="1"/>
  <c r="O76" i="279"/>
  <c r="O84" i="279"/>
  <c r="O73" i="279"/>
  <c r="O83" i="279"/>
  <c r="O80" i="279"/>
  <c r="O74" i="279"/>
  <c r="O82" i="279"/>
  <c r="O79" i="279"/>
  <c r="O77" i="279"/>
  <c r="O78" i="279"/>
  <c r="O85" i="279" l="1"/>
  <c r="N87" i="279" s="1"/>
  <c r="O87" i="279" s="1"/>
  <c r="O89" i="279" s="1"/>
  <c r="E39" i="277" l="1"/>
  <c r="S118" i="279"/>
  <c r="R121" i="279"/>
  <c r="S121" i="279" s="1"/>
  <c r="S113" i="279"/>
  <c r="J108" i="279" l="1"/>
  <c r="N122" i="279"/>
  <c r="N130" i="279"/>
  <c r="L126" i="279"/>
  <c r="J122" i="279"/>
  <c r="J130" i="279"/>
  <c r="H126" i="279"/>
  <c r="G122" i="279"/>
  <c r="G130" i="279"/>
  <c r="F126" i="279"/>
  <c r="D122" i="279"/>
  <c r="D130" i="279"/>
  <c r="N123" i="279"/>
  <c r="N131" i="279"/>
  <c r="L127" i="279"/>
  <c r="J123" i="279"/>
  <c r="J131" i="279"/>
  <c r="H127" i="279"/>
  <c r="G123" i="279"/>
  <c r="G131" i="279"/>
  <c r="F127" i="279"/>
  <c r="D123" i="279"/>
  <c r="D131" i="279"/>
  <c r="N124" i="279"/>
  <c r="N132" i="279"/>
  <c r="L128" i="279"/>
  <c r="J124" i="279"/>
  <c r="J132" i="279"/>
  <c r="H128" i="279"/>
  <c r="G124" i="279"/>
  <c r="G132" i="279"/>
  <c r="F128" i="279"/>
  <c r="D124" i="279"/>
  <c r="D132" i="279"/>
  <c r="N125" i="279"/>
  <c r="L129" i="279"/>
  <c r="J125" i="279"/>
  <c r="H129" i="279"/>
  <c r="G125" i="279"/>
  <c r="F129" i="279"/>
  <c r="D125" i="279"/>
  <c r="N126" i="279"/>
  <c r="L122" i="279"/>
  <c r="L130" i="279"/>
  <c r="J126" i="279"/>
  <c r="H122" i="279"/>
  <c r="H130" i="279"/>
  <c r="G126" i="279"/>
  <c r="F122" i="279"/>
  <c r="F130" i="279"/>
  <c r="D126" i="279"/>
  <c r="N127" i="279"/>
  <c r="L123" i="279"/>
  <c r="L131" i="279"/>
  <c r="J127" i="279"/>
  <c r="H123" i="279"/>
  <c r="H131" i="279"/>
  <c r="G127" i="279"/>
  <c r="F123" i="279"/>
  <c r="F131" i="279"/>
  <c r="D127" i="279"/>
  <c r="L125" i="279"/>
  <c r="G129" i="279"/>
  <c r="N128" i="279"/>
  <c r="L124" i="279"/>
  <c r="L132" i="279"/>
  <c r="J128" i="279"/>
  <c r="H124" i="279"/>
  <c r="H132" i="279"/>
  <c r="G128" i="279"/>
  <c r="F124" i="279"/>
  <c r="F132" i="279"/>
  <c r="D128" i="279"/>
  <c r="N129" i="279"/>
  <c r="J129" i="279"/>
  <c r="H125" i="279"/>
  <c r="F125" i="279"/>
  <c r="D129" i="279"/>
  <c r="D121" i="279"/>
  <c r="F121" i="279"/>
  <c r="H121" i="279"/>
  <c r="J121" i="279"/>
  <c r="L121" i="279"/>
  <c r="N121" i="279"/>
  <c r="G121" i="279"/>
  <c r="N135" i="279"/>
  <c r="O135" i="279" s="1"/>
  <c r="F133" i="279" l="1"/>
  <c r="G133" i="279"/>
  <c r="O127" i="279"/>
  <c r="N133" i="279"/>
  <c r="O126" i="279"/>
  <c r="J133" i="279"/>
  <c r="H133" i="279"/>
  <c r="O128" i="279"/>
  <c r="O125" i="279"/>
  <c r="O131" i="279"/>
  <c r="O129" i="279"/>
  <c r="O123" i="279"/>
  <c r="O130" i="279"/>
  <c r="L133" i="279"/>
  <c r="O122" i="279"/>
  <c r="O132" i="279"/>
  <c r="O124" i="279"/>
  <c r="D133" i="279"/>
  <c r="O121" i="279"/>
  <c r="O133" i="279" l="1"/>
  <c r="O137" i="279" s="1"/>
  <c r="F16" i="278" s="1"/>
  <c r="A16" i="278" s="1"/>
  <c r="A63" i="133"/>
  <c r="A5" i="272" l="1"/>
  <c r="A5" i="294"/>
  <c r="A5" i="293"/>
  <c r="A5" i="290"/>
  <c r="A5" i="289"/>
  <c r="A5" i="288"/>
  <c r="A5" i="292"/>
  <c r="A5" i="291"/>
  <c r="A5" i="285"/>
  <c r="A5" i="287"/>
  <c r="A5" i="286"/>
  <c r="H16" i="278"/>
  <c r="A5" i="279"/>
  <c r="A5" i="280"/>
  <c r="A5" i="278"/>
  <c r="F9" i="278"/>
  <c r="G11" i="277" s="1"/>
  <c r="G15" i="277" s="1"/>
  <c r="G39" i="277" s="1"/>
  <c r="H1" i="278" l="1"/>
  <c r="D51" i="267" l="1"/>
  <c r="G16" i="133"/>
  <c r="D45" i="267" l="1"/>
  <c r="A2" i="267"/>
  <c r="A2" i="13"/>
  <c r="A4" i="294"/>
  <c r="A2" i="277"/>
  <c r="A4" i="292"/>
  <c r="A4" i="293"/>
  <c r="A4" i="290"/>
  <c r="A4" i="291"/>
  <c r="A4" i="288"/>
  <c r="A4" i="289"/>
  <c r="A4" i="286"/>
  <c r="A4" i="287"/>
  <c r="A4" i="272"/>
  <c r="A4" i="285"/>
  <c r="A4" i="280"/>
  <c r="A15" i="280" s="1"/>
  <c r="A4" i="279"/>
  <c r="A4" i="278"/>
  <c r="A10" i="278" s="1"/>
  <c r="A4" i="273"/>
  <c r="G32" i="133" l="1"/>
  <c r="G31" i="133"/>
  <c r="G30" i="133"/>
  <c r="A64" i="133" l="1"/>
  <c r="A71" i="13" l="1"/>
  <c r="A62" i="277"/>
  <c r="A6" i="294"/>
  <c r="A6" i="289"/>
  <c r="A6" i="291"/>
  <c r="A6" i="293"/>
  <c r="A6" i="288"/>
  <c r="A6" i="272"/>
  <c r="A6" i="287"/>
  <c r="A6" i="292"/>
  <c r="A6" i="286"/>
  <c r="A6" i="285"/>
  <c r="A6" i="290"/>
  <c r="A6" i="280"/>
  <c r="A6" i="279"/>
  <c r="A6" i="278"/>
  <c r="A6" i="273"/>
  <c r="A5" i="273"/>
  <c r="A66" i="267"/>
  <c r="A67" i="267"/>
</calcChain>
</file>

<file path=xl/comments1.xml><?xml version="1.0" encoding="utf-8"?>
<comments xmlns="http://schemas.openxmlformats.org/spreadsheetml/2006/main">
  <authors>
    <author>We</author>
  </authors>
  <commentList>
    <comment ref="G16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</commentList>
</comments>
</file>

<file path=xl/sharedStrings.xml><?xml version="1.0" encoding="utf-8"?>
<sst xmlns="http://schemas.openxmlformats.org/spreadsheetml/2006/main" count="2255" uniqueCount="266">
  <si>
    <t></t>
  </si>
  <si>
    <t>bis:</t>
  </si>
  <si>
    <t>Ich bestätige, dass</t>
  </si>
  <si>
    <t>Zuwendungsempfänger/Anschrift</t>
  </si>
  <si>
    <t>Ort, Datum</t>
  </si>
  <si>
    <t>Verwendungsnachweis</t>
  </si>
  <si>
    <t>Siehe Fußnote 1 Seite 1 des Verwendungsnachweises.</t>
  </si>
  <si>
    <t>Weitere Ausführungen bitte als Anlage beifügen!</t>
  </si>
  <si>
    <t>die Angaben in diesem Verwendungsnachweis richtig und vollständig sind.</t>
  </si>
  <si>
    <t>die Angaben mit den Büchern und Belegen übereinstimmen.</t>
  </si>
  <si>
    <t>keine Einschränkungen hinsichtlich der steuerlichen Unbedenklichkeit bestehen.</t>
  </si>
  <si>
    <t>Datum</t>
  </si>
  <si>
    <t>Änderungsdokumentation</t>
  </si>
  <si>
    <t>Version</t>
  </si>
  <si>
    <t>Beschreibung der Änderung</t>
  </si>
  <si>
    <t>V 1.0</t>
  </si>
  <si>
    <t>Ersterstellung</t>
  </si>
  <si>
    <t>Geben Sie eine aussagefähige Darstellung des durchgeführten Projektverlaufes und des Erfolges im Einzelnen.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</si>
  <si>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</si>
  <si>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</si>
  <si>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Der Sachbericht ist als Anlage diesem Verwendungsnachweis beigefügt.</t>
  </si>
  <si>
    <t>in €</t>
  </si>
  <si>
    <t>ich zum Vorsteuerabzug allgemein oder für das hier durchgeführte Projekt</t>
  </si>
  <si>
    <t>und das bei der Abrechnung im Verwendungsnachweis berücksichtigt habe.</t>
  </si>
  <si>
    <t>rechtsverbindliche Unterschrift(en) des Zuwendungsempfängers</t>
  </si>
  <si>
    <t>Bitte den Namen zusätzlich in Druckbuchstaben angeben!</t>
  </si>
  <si>
    <t>V 1.1</t>
  </si>
  <si>
    <t>V 1.2</t>
  </si>
  <si>
    <t>V 1.3</t>
  </si>
  <si>
    <t>V 1.4</t>
  </si>
  <si>
    <t>V 1.5</t>
  </si>
  <si>
    <t>V 1.6</t>
  </si>
  <si>
    <t>V 1.7</t>
  </si>
  <si>
    <t>1. Änderung</t>
  </si>
  <si>
    <t>2. Änderung</t>
  </si>
  <si>
    <t>3. Änderung</t>
  </si>
  <si>
    <t>4. Änderung</t>
  </si>
  <si>
    <t>5. Änderung</t>
  </si>
  <si>
    <t>6. Änderung</t>
  </si>
  <si>
    <t>F-BV</t>
  </si>
  <si>
    <t>Anlage 3</t>
  </si>
  <si>
    <t>Anlage 2</t>
  </si>
  <si>
    <t>1. Allgemeine Angaben¹</t>
  </si>
  <si>
    <t>Name, Vorname</t>
  </si>
  <si>
    <t>von</t>
  </si>
  <si>
    <t>bis</t>
  </si>
  <si>
    <t>Hinweis: Bitte eine Kopie der jeweiligen Einladung/Veröffentlichung beifügen!</t>
  </si>
  <si>
    <t>Ort der Veranstaltung</t>
  </si>
  <si>
    <t>PLZ, Wohnort</t>
  </si>
  <si>
    <t>Datum, Unterschrift</t>
  </si>
  <si>
    <t>Personalausgaben</t>
  </si>
  <si>
    <t>Folgende Anlagen sind Betandteil des Verwendungsnachweises:</t>
  </si>
  <si>
    <t>Anlage 4</t>
  </si>
  <si>
    <t>Anlage 5</t>
  </si>
  <si>
    <t>Nr.</t>
  </si>
  <si>
    <t>Aktenzeichen</t>
  </si>
  <si>
    <t>lfd. Nr.</t>
  </si>
  <si>
    <t>Sachbericht</t>
  </si>
  <si>
    <t>Umstellung auf Office-Version ab 2007 (Format .xlsx), formale Anpassungen, Ergänzung der Erklärung zum Datenschutz, Anpassung der Plausibilitätsprüfung</t>
  </si>
  <si>
    <t>2. Erläuterungen zu etwaigen Abweichungen</t>
  </si>
  <si>
    <t>die Ausgaben notwendig waren.</t>
  </si>
  <si>
    <t>Übersicht der Teilnehmenden an durchgeführten Veranstaltungen im aktuellen Bewilligungsjahr</t>
  </si>
  <si>
    <t>Berichte externer Dritter sind beizufügen.</t>
  </si>
  <si>
    <t>Ort</t>
  </si>
  <si>
    <t>Korrektur der Plausibilitätsprüfung 6 und 8</t>
  </si>
  <si>
    <t>V 1.8</t>
  </si>
  <si>
    <t>V 1.9</t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</si>
  <si>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</si>
  <si>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</si>
  <si>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</si>
  <si>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</si>
  <si>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</si>
  <si>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Adressänderung, Anpassung der Fußnote 1</t>
  </si>
  <si>
    <t>VWN</t>
  </si>
  <si>
    <t>Förderung von Betreuungsvereinen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</si>
  <si>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</si>
  <si>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</si>
  <si>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</si>
  <si>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</si>
  <si>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</si>
  <si>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</si>
  <si>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V 2.1</t>
  </si>
  <si>
    <t>Anschrift 
Betreuungsverein¹</t>
  </si>
  <si>
    <t>E-Mail-Adresse</t>
  </si>
  <si>
    <t>Bescheid vom</t>
  </si>
  <si>
    <t>Bewilligungszeitraum vom</t>
  </si>
  <si>
    <t>letzter Änderungsbescheid vom</t>
  </si>
  <si>
    <t>die Förderung zweckentsprechend, wirtschaftlich und sparsam verwendet wurde.</t>
  </si>
  <si>
    <t>Wochentag</t>
  </si>
  <si>
    <t>festgelegte Sprechzeiten für Querschnittsarbeit im Betreuungsverein</t>
  </si>
  <si>
    <t>Anzahl Stunden</t>
  </si>
  <si>
    <t>(Uhrzeit)</t>
  </si>
  <si>
    <t>Montag</t>
  </si>
  <si>
    <t>Dienstag</t>
  </si>
  <si>
    <t>Mittwoch</t>
  </si>
  <si>
    <t>Donnerstag</t>
  </si>
  <si>
    <t>Freitag</t>
  </si>
  <si>
    <t>Gesamtstunden</t>
  </si>
  <si>
    <t>Gesamtausgaben (in €)</t>
  </si>
  <si>
    <t>Betrag</t>
  </si>
  <si>
    <t>1.</t>
  </si>
  <si>
    <t>2.</t>
  </si>
  <si>
    <t>Sachausgaben</t>
  </si>
  <si>
    <t>Gesamtsumme der Ausgaben</t>
  </si>
  <si>
    <t>Finanzierung der Gesamtausgaben (in €)</t>
  </si>
  <si>
    <t>3.</t>
  </si>
  <si>
    <t>4.</t>
  </si>
  <si>
    <t>Öffentliche Mittel</t>
  </si>
  <si>
    <t>5.</t>
  </si>
  <si>
    <t>Gesamtfinanzierung</t>
  </si>
  <si>
    <t>Kontrolle der Ausgaben und Finanzierung</t>
  </si>
  <si>
    <t>Beschäftigungszeitraum vom/bis</t>
  </si>
  <si>
    <t>Monat</t>
  </si>
  <si>
    <t>Altersvorsorge, Sonstiges</t>
  </si>
  <si>
    <t>Umlageerstattung Krankenkasse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</si>
  <si>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</si>
  <si>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</si>
  <si>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</si>
  <si>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</si>
  <si>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</si>
  <si>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</si>
  <si>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</si>
  <si>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</si>
  <si>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</si>
  <si>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</si>
  <si>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</si>
  <si>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</si>
  <si>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Zwischensumme</t>
  </si>
  <si>
    <t>Beitrag Berufsgenossenschaft</t>
  </si>
  <si>
    <t>Summe</t>
  </si>
  <si>
    <t>II. Berechnung der anteiligen Personalausgaben gemäß Arbeitszeit im Projekt</t>
  </si>
  <si>
    <t>Bitte beachten Sie, dass hier die Angaben zur wöchentlichen Arbeitszeit im Projekt einzutragen sind!</t>
  </si>
  <si>
    <t>abgerechnete projektbezogene Personalausgaben</t>
  </si>
  <si>
    <t>Bitte auswählen!</t>
  </si>
  <si>
    <t>beantragte Personalausgaben</t>
  </si>
  <si>
    <t>bewilligte Personalausgaben</t>
  </si>
  <si>
    <t>Hier sind keine Eintragungen vorzunehmen!</t>
  </si>
  <si>
    <r>
      <t xml:space="preserve">abgerechnete projektbezogene PA   </t>
    </r>
    <r>
      <rPr>
        <b/>
        <sz val="11"/>
        <rFont val="Arial"/>
        <family val="2"/>
      </rPr>
      <t>≥</t>
    </r>
    <r>
      <rPr>
        <sz val="9"/>
        <rFont val="Arial"/>
        <family val="2"/>
      </rPr>
      <t xml:space="preserve">   beantragte PA</t>
    </r>
  </si>
  <si>
    <t>Fall 1</t>
  </si>
  <si>
    <t>Berechnung:</t>
  </si>
  <si>
    <r>
      <t xml:space="preserve">abgerechnete projektbezogene PA   </t>
    </r>
    <r>
      <rPr>
        <b/>
        <sz val="11"/>
        <rFont val="Arial"/>
        <family val="2"/>
      </rPr>
      <t>&lt;</t>
    </r>
    <r>
      <rPr>
        <sz val="9"/>
        <rFont val="Arial"/>
        <family val="2"/>
      </rPr>
      <t xml:space="preserve">   beantragte PA</t>
    </r>
  </si>
  <si>
    <t>Fall 2</t>
  </si>
  <si>
    <t>Bedingung ist erfüllt für:</t>
  </si>
  <si>
    <t>davon für</t>
  </si>
  <si>
    <t>Übersicht zu den durchgeführten Informationsveranstaltungen im 1. Halbjahr</t>
  </si>
  <si>
    <t>lfd.</t>
  </si>
  <si>
    <t>Thema und Art der Veranstaltung</t>
  </si>
  <si>
    <t>(siehe § 7 Abs. 2 Nr. 3 der ThürBtVAnFinVO vom 30.05.2023)</t>
  </si>
  <si>
    <t>Dauer der Veranstaltung</t>
  </si>
  <si>
    <t>Datum der</t>
  </si>
  <si>
    <t>Durchführung</t>
  </si>
  <si>
    <t>tatsächliche</t>
  </si>
  <si>
    <t>TN-Zahl gemäß</t>
  </si>
  <si>
    <t>Teilnehmendenliste</t>
  </si>
  <si>
    <t>Übersicht zu den durchgeführten Informationsveranstaltungen im 2. Halbjahr</t>
  </si>
  <si>
    <t>Gesamtsumme</t>
  </si>
  <si>
    <r>
      <t xml:space="preserve">Bitte beachten Sie, dass hier die im Rahmen des Arbeitsvertrages tatsächlich laut </t>
    </r>
    <r>
      <rPr>
        <b/>
        <i/>
        <sz val="8"/>
        <color indexed="10"/>
        <rFont val="Arial"/>
        <family val="2"/>
      </rPr>
      <t>Lohn-/Gehaltsabrechnung</t>
    </r>
    <r>
      <rPr>
        <i/>
        <sz val="8"/>
        <color indexed="10"/>
        <rFont val="Arial"/>
        <family val="2"/>
      </rPr>
      <t xml:space="preserve"> angefallenen Personalausgaben einzutragen sind (abzüglich eventl. Sanierungsgelder)!</t>
    </r>
  </si>
  <si>
    <t>wöchentliche</t>
  </si>
  <si>
    <t>Arbeitszeit</t>
  </si>
  <si>
    <t>Nettozahlung inkl. vermögens-</t>
  </si>
  <si>
    <t>Name, Vorname Mitarbeiter:in</t>
  </si>
  <si>
    <t>Beschäftigungszeitraum im Projekt vom</t>
  </si>
  <si>
    <t>in h</t>
  </si>
  <si>
    <t>Tag der</t>
  </si>
  <si>
    <t>Zahlung</t>
  </si>
  <si>
    <t>wirksame Leistungen VWL</t>
  </si>
  <si>
    <t>AG-Betrag</t>
  </si>
  <si>
    <t>AN-Betrag</t>
  </si>
  <si>
    <t>U1, U2, U3</t>
  </si>
  <si>
    <t>SV-Beiträge</t>
  </si>
  <si>
    <t>(Überweisung an KK)</t>
  </si>
  <si>
    <t>Lohnsteuer</t>
  </si>
  <si>
    <t>(Überweisung an Finanzamt)</t>
  </si>
  <si>
    <t>Gesamtbetrag</t>
  </si>
  <si>
    <t>gemäß AV</t>
  </si>
  <si>
    <r>
      <t>beantragte</t>
    </r>
    <r>
      <rPr>
        <sz val="9"/>
        <rFont val="Arial"/>
        <family val="2"/>
      </rPr>
      <t xml:space="preserve"> Personalausgaben laut Bescheid/Änderungsbescheid </t>
    </r>
    <r>
      <rPr>
        <u/>
        <sz val="9"/>
        <rFont val="Arial"/>
        <family val="2"/>
      </rPr>
      <t>ohne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Sanierungsgelder</t>
    </r>
  </si>
  <si>
    <r>
      <t>bewilligte</t>
    </r>
    <r>
      <rPr>
        <sz val="9"/>
        <rFont val="Arial"/>
        <family val="2"/>
      </rPr>
      <t xml:space="preserve"> förderfähige Personalausgaben laut Bescheid/Änderungsbescheid </t>
    </r>
    <r>
      <rPr>
        <u/>
        <sz val="9"/>
        <rFont val="Arial"/>
        <family val="2"/>
      </rPr>
      <t>ohne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Sanierungsgelder</t>
    </r>
  </si>
  <si>
    <t>bewilligte Personalausgaben durch abgerechnete projektbezogene Personalausgaben</t>
  </si>
  <si>
    <t>bewilligte Personalausgaben durch beantragte Personalausgaben</t>
  </si>
  <si>
    <t>Erfolgt laut Bescheid/Änderungsbescheid eine Begrenzung der förderfähigen Personalausgaben für o. g. Mitarbeiter:in aufgrund der Überschreitung der gemäß Richtlinie festgelegten max. Jahresgehaltes je 40 h/Woche?</t>
  </si>
  <si>
    <t xml:space="preserve">Zur Untersetzung der Beträge bitte nachvollziebare Anlagen beifügen!
</t>
  </si>
  <si>
    <t xml:space="preserve">Nummer des </t>
  </si>
  <si>
    <t>Bankauszuges</t>
  </si>
  <si>
    <t>Wertstellung</t>
  </si>
  <si>
    <t>Einnahmenart</t>
  </si>
  <si>
    <t>Einnahmengrund</t>
  </si>
  <si>
    <t>(Einnahmen mit positivem und Rück-</t>
  </si>
  <si>
    <t>zahlungen mit negativem Vorzeichen)</t>
  </si>
  <si>
    <t>Veranstaltung</t>
  </si>
  <si>
    <t>Thema</t>
  </si>
  <si>
    <t>Uhrzeit von</t>
  </si>
  <si>
    <t xml:space="preserve">Ich bestätige meine Teilnahme </t>
  </si>
  <si>
    <t>an der Veranstaltung.</t>
  </si>
  <si>
    <t>und zwar</t>
  </si>
  <si>
    <t>Personalausgaben maximal</t>
  </si>
  <si>
    <t>Jahr</t>
  </si>
  <si>
    <t>Berufsausbildung/Qualifikation</t>
  </si>
  <si>
    <t>Funktion im Betreuungsverein</t>
  </si>
  <si>
    <t>anteilige Personalausgaben</t>
  </si>
  <si>
    <t>VbE</t>
  </si>
  <si>
    <t>pauschal</t>
  </si>
  <si>
    <t>anteilige Sachausgaben</t>
  </si>
  <si>
    <t>Bitte füllen Sie die »Anlage zur Ausgabenposition »1. Personalausgaben« je Mitarbeitenden aus. Die Beträge ziehen sich automatisch in die Belegliste.</t>
  </si>
  <si>
    <t>I. Angaben zu den Personalausgaben gemäß Lohn-/Gehaltsabrechnung</t>
  </si>
  <si>
    <t>Landesmittel</t>
  </si>
  <si>
    <t>Private Mittel</t>
  </si>
  <si>
    <t>Sachausgaben maximal</t>
  </si>
  <si>
    <t>gemäß ThürBtVAnFinVO vom 30.05.2023</t>
  </si>
  <si>
    <t>Anlage 1</t>
  </si>
  <si>
    <t>Belegliste Ausgaben¹</t>
  </si>
  <si>
    <t>Belegliste Einnahmen¹</t>
  </si>
  <si>
    <t>(Überweisung an Mitarbeiter:in)</t>
  </si>
  <si>
    <t>III. Berechnung der anteiligen förderfähigen Personalausgaben</t>
  </si>
  <si>
    <t>Durchführungsort</t>
  </si>
  <si>
    <t>Eingangsstempel</t>
  </si>
  <si>
    <t xml:space="preserve">Projektbezeichnung
</t>
  </si>
  <si>
    <t>Tel.</t>
  </si>
  <si>
    <t>Ansprechpartner:in</t>
  </si>
  <si>
    <t>2. Bewilligung und Auszahlung (in €)</t>
  </si>
  <si>
    <t>Durch den o. g. Zuwendungsbescheid/letzten Änderungsbescheid</t>
  </si>
  <si>
    <t>wurden zur Finanzierung des o. g. Projektes insgesamt bewilligt</t>
  </si>
  <si>
    <t>bisher erhaltene Fördermittel</t>
  </si>
  <si>
    <t>Bisher zurückgezahlte Fördermittel</t>
  </si>
  <si>
    <t>Es verbleiben ausgezahlte Mittel insgesamt in Höhe von</t>
  </si>
  <si>
    <t>Aus o. g. Bescheid/letztem Änderungsbescheid</t>
  </si>
  <si>
    <t>3. Sachbericht</t>
  </si>
  <si>
    <t>1. Kurze Darstellung der Arbeit des Betreuungsvereins hinsichtlich der Querschnittsaufgabe (Personalausstattung,</t>
  </si>
  <si>
    <t xml:space="preserve">Veranstaltungen, Erfahrungsaustausch, anteilige Personal- und Sachausgaben, Abweichungen der Einnahmen </t>
  </si>
  <si>
    <t>gegenüber dem Finanzierungsplan)</t>
  </si>
  <si>
    <t>(Angaben zu den Sprechzeiten)</t>
  </si>
  <si>
    <t>Übersicht der wöchentlichen Beratungsstunden im Betreuungsverein</t>
  </si>
  <si>
    <t>Berichtsraster für den Sachbericht</t>
  </si>
  <si>
    <t>4. Zahlenmäßiger Nachweis der Ausgaben und Finanzierung</t>
  </si>
  <si>
    <t>Abrechnung mit</t>
  </si>
  <si>
    <t>diesem Nachweis</t>
  </si>
  <si>
    <t>Betrag in €</t>
  </si>
  <si>
    <t>mir bekannt ist, dass ich mich wegen unrichtigen, unvollständigen oder unterlassenen Angaben über subventions-</t>
  </si>
  <si>
    <t>erhebliche Tatsachen gemäß § 264 des Strafgesetzbuches wegen Subventionsbetruges strafbar machen kann.</t>
  </si>
  <si>
    <t xml:space="preserve">mir ferner bekannt ist, dass ich verpflichtet bin, der Bewilligungsbehörde mitzuteilen, sobald sich Umstände ändern, </t>
  </si>
  <si>
    <t>die subventionserhebliche Tatsachen betreffen.</t>
  </si>
  <si>
    <t>mir der Gesetzestext des § 264 StGB sowie der §§ 3 - 5 des Subventionsgesetzes (SubvG) mit den</t>
  </si>
  <si>
    <t>Antragsunterlagen übergeben wurde und ich den Inhalt zur Kenntnis genommen habe.</t>
  </si>
  <si>
    <t>den jeweiligen Empfänger orientierte "Datenschutzerklärung Förderverfahren" ermöglicht wurde.</t>
  </si>
  <si>
    <t>5. Bestätigungen und Erklärungen im Sinne ANBest-P¹</t>
  </si>
  <si>
    <t>6. Erklärung zum Datenschutz</t>
  </si>
  <si>
    <t>Hiermit bestätige ich, dass den betroffenen Personen im Sinne des Art. 4 DSGVO (z. B. Mitarbeiter/in, Ansprechpartner/in,</t>
  </si>
  <si>
    <t>Teilnehmer/in im Projekt) die Kenntnisnahme der allgemeinen "Datenschutzerklärung Förderverfahren" des TLVwA bzw. auf</t>
  </si>
  <si>
    <t>4.1</t>
  </si>
  <si>
    <t>4.2</t>
  </si>
  <si>
    <t>Kommunale Mittel</t>
  </si>
  <si>
    <t>Mittel anderer Stellen</t>
  </si>
  <si>
    <t>Eigenmittel des Antragstellers</t>
  </si>
  <si>
    <t>3.1</t>
  </si>
  <si>
    <t>Einführung ehrenamtlicher Betreuerinnen und Betreuer in ihre Aufgaben § 7 Abs. 2 Satz 3b)</t>
  </si>
  <si>
    <t>Erfahrungsaustausch ehrenamtlicher Betreuerinnen und Betreuer § 7 Abs. 2 Satz 3c)</t>
  </si>
  <si>
    <t>Fortbildung ehrenamtlicher Betreuerinnen und Betreuer § 7 Abs. 2 Satz 3d)</t>
  </si>
  <si>
    <t>Werbung ehrenamtlicher Betreuerinnen und Betreuer § 7 Abs. 2 Satz 3e)</t>
  </si>
  <si>
    <t>1. Veranstaltung im 1. Halbjahr zur vorsorgenden Verfügung § 7 Abs. 2 Satz 3f)</t>
  </si>
  <si>
    <t>2. Veranstaltung im 1. Halbjahr zur vorsorgenden Verfügung § 7 Abs. 2 Satz 3f)</t>
  </si>
  <si>
    <t>Anpassung an neue Verordnung (AT-23001131)</t>
  </si>
  <si>
    <t>3. Angabe der Anzahl vertraglicher Vereinbarungen mit ehrenamtlichen Betreuerinnen und Betreuern nach § 22 BtOG</t>
  </si>
  <si>
    <t>4. Erläuterungen zur Wahrnehmung sonstiger Querschnittsaufgaben</t>
  </si>
  <si>
    <t>erforderliche sechs zu erbringende Veranstaltungen im 1. Halbjahr</t>
  </si>
  <si>
    <t>weitere Veranstaltungen im 1. Halbjahr</t>
  </si>
  <si>
    <t>weitere Veranstaltungen im 2. Halbjahr</t>
  </si>
  <si>
    <t>erforderliche sechs zu erbringende Veranstaltungen im 2. Halbjahr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</si>
</sst>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[$€-1]_-;\-* #,##0.00\ [$€-1]_-;_-* &quot;-&quot;??\ [$€-1]_-"/>
    <numFmt numFmtId="165" formatCode="dd/mm/yy;@"/>
    <numFmt numFmtId="166" formatCode="00000"/>
    <numFmt numFmtId="167" formatCode="#,##0.00;\-#,##0.00;"/>
    <numFmt numFmtId="168" formatCode="#,##0.00\ &quot;€&quot;"/>
    <numFmt numFmtId="169" formatCode="h:mm;@"/>
    <numFmt numFmtId="170" formatCode="[h]:mm;;"/>
    <numFmt numFmtId="171" formatCode="General;;"/>
    <numFmt numFmtId="172" formatCode="#,##0.00;#,##0.00;"/>
    <numFmt numFmtId="173" formatCode="dd/mm/yyyy;;"/>
    <numFmt numFmtId="174" formatCode="0.000"/>
    <numFmt numFmtId="175" formatCode="#,##0.000;;"/>
    <numFmt numFmtId="176" formatCode="#,##0.00;;"/>
  </numFmts>
  <fonts count="44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9"/>
      <color indexed="81"/>
      <name val="Arial"/>
      <family val="2"/>
    </font>
    <font>
      <u/>
      <sz val="9"/>
      <name val="Arial"/>
      <family val="2"/>
    </font>
    <font>
      <sz val="9"/>
      <color theme="0"/>
      <name val="Arial"/>
      <family val="2"/>
    </font>
    <font>
      <i/>
      <sz val="9"/>
      <color theme="0" tint="-0.499984740745262"/>
      <name val="Arial"/>
      <family val="2"/>
    </font>
    <font>
      <i/>
      <sz val="8"/>
      <color rgb="FF0070C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indexed="30"/>
      <name val="Arial"/>
      <family val="2"/>
    </font>
    <font>
      <i/>
      <sz val="8"/>
      <color indexed="10"/>
      <name val="Arial"/>
      <family val="2"/>
    </font>
    <font>
      <i/>
      <sz val="9"/>
      <color rgb="FF0000FF"/>
      <name val="Arial"/>
      <family val="2"/>
    </font>
    <font>
      <i/>
      <sz val="8"/>
      <color rgb="FFFF0000"/>
      <name val="Arial"/>
      <family val="2"/>
    </font>
    <font>
      <i/>
      <u/>
      <sz val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i/>
      <sz val="7"/>
      <color rgb="FF0070C0"/>
      <name val="Arial"/>
      <family val="2"/>
    </font>
    <font>
      <b/>
      <i/>
      <sz val="8"/>
      <color indexed="10"/>
      <name val="Arial"/>
      <family val="2"/>
    </font>
    <font>
      <sz val="14"/>
      <name val="Arial"/>
      <family val="2"/>
    </font>
    <font>
      <sz val="8"/>
      <color rgb="FF000000"/>
      <name val="Segoe UI"/>
      <family val="2"/>
    </font>
    <font>
      <u/>
      <sz val="9"/>
      <color indexed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9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/>
      <diagonal/>
    </border>
  </borders>
  <cellStyleXfs count="37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4" borderId="1" applyNumberFormat="0" applyFont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2" fillId="0" borderId="0"/>
    <xf numFmtId="0" fontId="1" fillId="0" borderId="0"/>
    <xf numFmtId="0" fontId="2" fillId="0" borderId="0" applyBorder="0"/>
    <xf numFmtId="0" fontId="5" fillId="0" borderId="0"/>
    <xf numFmtId="0" fontId="2" fillId="0" borderId="0"/>
  </cellStyleXfs>
  <cellXfs count="602">
    <xf numFmtId="0" fontId="0" fillId="0" borderId="0" xfId="0"/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4" fontId="6" fillId="0" borderId="0" xfId="0" applyNumberFormat="1" applyFont="1" applyFill="1" applyBorder="1" applyAlignment="1" applyProtection="1">
      <alignment horizontal="left" vertical="center"/>
      <protection hidden="1"/>
    </xf>
    <xf numFmtId="1" fontId="5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14" fontId="5" fillId="0" borderId="0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6" fillId="0" borderId="0" xfId="0" applyFont="1" applyFill="1" applyBorder="1" applyAlignment="1" applyProtection="1">
      <alignment horizontal="left" vertical="center" wrapText="1" indent="2"/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0" fontId="17" fillId="0" borderId="0" xfId="0" applyNumberFormat="1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/>
    </xf>
    <xf numFmtId="0" fontId="5" fillId="0" borderId="0" xfId="22" applyNumberFormat="1" applyAlignment="1" applyProtection="1">
      <alignment vertical="center"/>
      <protection hidden="1"/>
    </xf>
    <xf numFmtId="0" fontId="5" fillId="0" borderId="0" xfId="22" applyNumberFormat="1" applyAlignment="1" applyProtection="1">
      <alignment horizontal="center" vertical="center"/>
      <protection hidden="1"/>
    </xf>
    <xf numFmtId="0" fontId="5" fillId="0" borderId="0" xfId="22" applyNumberForma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</xf>
    <xf numFmtId="0" fontId="5" fillId="0" borderId="0" xfId="23" applyNumberFormat="1" applyFont="1" applyFill="1" applyBorder="1" applyAlignment="1" applyProtection="1">
      <alignment horizontal="right" vertical="center"/>
      <protection hidden="1"/>
    </xf>
    <xf numFmtId="0" fontId="5" fillId="0" borderId="0" xfId="23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14" borderId="7" xfId="0" applyFont="1" applyFill="1" applyBorder="1" applyAlignment="1" applyProtection="1">
      <alignment vertical="center"/>
      <protection hidden="1"/>
    </xf>
    <xf numFmtId="0" fontId="5" fillId="14" borderId="10" xfId="0" applyFont="1" applyFill="1" applyBorder="1" applyAlignment="1" applyProtection="1">
      <alignment horizontal="left" vertical="center" indent="1"/>
      <protection hidden="1"/>
    </xf>
    <xf numFmtId="0" fontId="5" fillId="14" borderId="2" xfId="0" applyFont="1" applyFill="1" applyBorder="1" applyAlignment="1" applyProtection="1">
      <alignment horizontal="left" vertical="center" indent="1"/>
      <protection hidden="1"/>
    </xf>
    <xf numFmtId="0" fontId="5" fillId="14" borderId="11" xfId="0" applyFont="1" applyFill="1" applyBorder="1" applyAlignment="1" applyProtection="1">
      <alignment horizontal="left" vertical="center" indent="1"/>
      <protection hidden="1"/>
    </xf>
    <xf numFmtId="0" fontId="5" fillId="14" borderId="0" xfId="0" applyFont="1" applyFill="1" applyBorder="1" applyAlignment="1" applyProtection="1">
      <alignment vertical="center"/>
      <protection hidden="1"/>
    </xf>
    <xf numFmtId="0" fontId="5" fillId="14" borderId="12" xfId="0" applyFont="1" applyFill="1" applyBorder="1" applyAlignment="1" applyProtection="1">
      <alignment vertical="center"/>
      <protection hidden="1"/>
    </xf>
    <xf numFmtId="0" fontId="5" fillId="14" borderId="4" xfId="0" applyFont="1" applyFill="1" applyBorder="1" applyAlignment="1" applyProtection="1">
      <alignment vertical="center"/>
      <protection hidden="1"/>
    </xf>
    <xf numFmtId="0" fontId="5" fillId="14" borderId="6" xfId="0" applyFont="1" applyFill="1" applyBorder="1" applyAlignment="1" applyProtection="1">
      <alignment vertical="center"/>
      <protection hidden="1"/>
    </xf>
    <xf numFmtId="0" fontId="5" fillId="14" borderId="13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3" fillId="0" borderId="4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14" fontId="5" fillId="0" borderId="6" xfId="0" applyNumberFormat="1" applyFont="1" applyFill="1" applyBorder="1" applyAlignment="1" applyProtection="1">
      <alignment vertical="center"/>
      <protection hidden="1"/>
    </xf>
    <xf numFmtId="0" fontId="5" fillId="15" borderId="8" xfId="27" applyFont="1" applyFill="1" applyBorder="1" applyAlignment="1" applyProtection="1">
      <alignment horizontal="left" vertical="center"/>
      <protection hidden="1"/>
    </xf>
    <xf numFmtId="0" fontId="5" fillId="15" borderId="5" xfId="27" applyFont="1" applyFill="1" applyBorder="1" applyAlignment="1" applyProtection="1">
      <alignment horizontal="left" vertical="center" indent="3"/>
      <protection hidden="1"/>
    </xf>
    <xf numFmtId="0" fontId="5" fillId="15" borderId="9" xfId="27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vertical="top"/>
      <protection hidden="1"/>
    </xf>
    <xf numFmtId="0" fontId="5" fillId="0" borderId="5" xfId="27" applyFont="1" applyFill="1" applyBorder="1" applyAlignment="1" applyProtection="1">
      <alignment horizontal="left" vertical="center" indent="1"/>
      <protection hidden="1"/>
    </xf>
    <xf numFmtId="0" fontId="3" fillId="0" borderId="8" xfId="27" applyFont="1" applyFill="1" applyBorder="1" applyAlignment="1" applyProtection="1">
      <alignment horizontal="left" vertical="center" indent="2"/>
      <protection hidden="1"/>
    </xf>
    <xf numFmtId="0" fontId="5" fillId="16" borderId="5" xfId="27" applyNumberFormat="1" applyFont="1" applyFill="1" applyBorder="1" applyAlignment="1" applyProtection="1">
      <alignment horizontal="left" vertical="center" indent="1"/>
      <protection hidden="1"/>
    </xf>
    <xf numFmtId="0" fontId="3" fillId="16" borderId="8" xfId="27" applyNumberFormat="1" applyFont="1" applyFill="1" applyBorder="1" applyAlignment="1" applyProtection="1">
      <alignment horizontal="left" vertical="center" indent="2"/>
      <protection hidden="1"/>
    </xf>
    <xf numFmtId="0" fontId="5" fillId="0" borderId="0" xfId="28" applyFont="1" applyAlignment="1" applyProtection="1">
      <alignment vertical="center"/>
      <protection hidden="1"/>
    </xf>
    <xf numFmtId="0" fontId="5" fillId="0" borderId="11" xfId="28" applyFont="1" applyFill="1" applyBorder="1" applyAlignment="1" applyProtection="1">
      <alignment vertical="center"/>
      <protection hidden="1"/>
    </xf>
    <xf numFmtId="0" fontId="5" fillId="0" borderId="7" xfId="28" applyFont="1" applyFill="1" applyBorder="1" applyAlignment="1" applyProtection="1">
      <alignment vertical="center"/>
      <protection hidden="1"/>
    </xf>
    <xf numFmtId="0" fontId="5" fillId="0" borderId="12" xfId="28" applyFont="1" applyFill="1" applyBorder="1" applyAlignment="1" applyProtection="1">
      <alignment vertical="center"/>
      <protection hidden="1"/>
    </xf>
    <xf numFmtId="0" fontId="5" fillId="0" borderId="0" xfId="28" applyFont="1" applyFill="1" applyAlignment="1" applyProtection="1">
      <alignment vertical="center"/>
      <protection hidden="1"/>
    </xf>
    <xf numFmtId="0" fontId="5" fillId="0" borderId="4" xfId="28" applyFont="1" applyFill="1" applyBorder="1" applyAlignment="1" applyProtection="1">
      <alignment horizontal="center" vertical="center"/>
      <protection hidden="1"/>
    </xf>
    <xf numFmtId="0" fontId="5" fillId="0" borderId="0" xfId="28" applyFont="1" applyFill="1" applyBorder="1" applyAlignment="1" applyProtection="1">
      <alignment vertical="center"/>
      <protection hidden="1"/>
    </xf>
    <xf numFmtId="0" fontId="5" fillId="0" borderId="4" xfId="27" applyFont="1" applyBorder="1" applyAlignment="1" applyProtection="1">
      <alignment vertical="center"/>
      <protection hidden="1"/>
    </xf>
    <xf numFmtId="0" fontId="5" fillId="0" borderId="0" xfId="27" applyFont="1" applyAlignment="1" applyProtection="1">
      <alignment vertical="center"/>
      <protection hidden="1"/>
    </xf>
    <xf numFmtId="0" fontId="5" fillId="0" borderId="10" xfId="28" applyFont="1" applyFill="1" applyBorder="1" applyAlignment="1" applyProtection="1">
      <alignment vertical="center"/>
      <protection hidden="1"/>
    </xf>
    <xf numFmtId="0" fontId="5" fillId="0" borderId="4" xfId="28" applyFont="1" applyFill="1" applyBorder="1" applyAlignment="1" applyProtection="1">
      <alignment vertical="center"/>
      <protection hidden="1"/>
    </xf>
    <xf numFmtId="0" fontId="5" fillId="0" borderId="0" xfId="28" applyFont="1" applyFill="1" applyBorder="1" applyAlignment="1" applyProtection="1">
      <alignment horizontal="right" vertical="center" indent="1"/>
      <protection hidden="1"/>
    </xf>
    <xf numFmtId="0" fontId="5" fillId="0" borderId="2" xfId="28" applyFont="1" applyFill="1" applyBorder="1" applyAlignment="1" applyProtection="1">
      <alignment vertical="center"/>
      <protection hidden="1"/>
    </xf>
    <xf numFmtId="0" fontId="5" fillId="0" borderId="6" xfId="28" applyFont="1" applyFill="1" applyBorder="1" applyAlignment="1" applyProtection="1">
      <alignment vertical="center"/>
      <protection hidden="1"/>
    </xf>
    <xf numFmtId="0" fontId="5" fillId="0" borderId="13" xfId="28" applyFont="1" applyFill="1" applyBorder="1" applyAlignment="1" applyProtection="1">
      <alignment vertical="center"/>
      <protection hidden="1"/>
    </xf>
    <xf numFmtId="0" fontId="15" fillId="0" borderId="0" xfId="28" applyFont="1" applyFill="1" applyAlignment="1" applyProtection="1">
      <alignment vertical="center"/>
      <protection hidden="1"/>
    </xf>
    <xf numFmtId="0" fontId="5" fillId="0" borderId="7" xfId="28" applyFont="1" applyFill="1" applyBorder="1" applyAlignment="1" applyProtection="1">
      <alignment horizontal="center" vertical="center"/>
      <protection hidden="1"/>
    </xf>
    <xf numFmtId="168" fontId="15" fillId="0" borderId="6" xfId="28" applyNumberFormat="1" applyFont="1" applyFill="1" applyBorder="1" applyAlignment="1" applyProtection="1">
      <alignment vertical="center" wrapText="1"/>
      <protection hidden="1"/>
    </xf>
    <xf numFmtId="168" fontId="15" fillId="0" borderId="13" xfId="28" applyNumberFormat="1" applyFont="1" applyFill="1" applyBorder="1" applyAlignment="1" applyProtection="1">
      <alignment vertical="center" wrapText="1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5" fillId="0" borderId="0" xfId="28" applyFont="1" applyFill="1" applyAlignment="1" applyProtection="1">
      <alignment vertical="top"/>
      <protection hidden="1"/>
    </xf>
    <xf numFmtId="0" fontId="5" fillId="0" borderId="0" xfId="28" applyFont="1" applyFill="1" applyBorder="1" applyAlignment="1" applyProtection="1">
      <alignment vertical="top" wrapText="1"/>
      <protection hidden="1"/>
    </xf>
    <xf numFmtId="0" fontId="5" fillId="0" borderId="4" xfId="28" applyFont="1" applyFill="1" applyBorder="1" applyAlignment="1" applyProtection="1">
      <alignment vertical="top" wrapText="1"/>
      <protection hidden="1"/>
    </xf>
    <xf numFmtId="0" fontId="5" fillId="0" borderId="0" xfId="28" applyFont="1" applyFill="1" applyBorder="1" applyAlignment="1" applyProtection="1">
      <alignment vertical="top"/>
      <protection hidden="1"/>
    </xf>
    <xf numFmtId="0" fontId="5" fillId="0" borderId="4" xfId="0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 applyProtection="1">
      <alignment vertical="center" wrapText="1"/>
      <protection hidden="1"/>
    </xf>
    <xf numFmtId="0" fontId="10" fillId="0" borderId="0" xfId="27" applyFont="1" applyFill="1" applyBorder="1" applyAlignment="1" applyProtection="1">
      <alignment vertical="center"/>
      <protection hidden="1"/>
    </xf>
    <xf numFmtId="0" fontId="23" fillId="0" borderId="0" xfId="27" applyFont="1" applyFill="1" applyBorder="1" applyAlignment="1" applyProtection="1">
      <alignment vertical="center"/>
      <protection hidden="1"/>
    </xf>
    <xf numFmtId="0" fontId="18" fillId="0" borderId="0" xfId="23" applyFont="1" applyFill="1" applyBorder="1" applyAlignment="1" applyProtection="1">
      <alignment vertical="center"/>
      <protection hidden="1"/>
    </xf>
    <xf numFmtId="0" fontId="5" fillId="0" borderId="0" xfId="23" applyFont="1" applyAlignment="1" applyProtection="1">
      <alignment vertical="center"/>
      <protection hidden="1"/>
    </xf>
    <xf numFmtId="0" fontId="6" fillId="0" borderId="0" xfId="23" applyFont="1" applyFill="1" applyBorder="1" applyAlignment="1" applyProtection="1">
      <alignment vertical="center"/>
      <protection hidden="1"/>
    </xf>
    <xf numFmtId="49" fontId="6" fillId="0" borderId="0" xfId="23" applyNumberFormat="1" applyFont="1" applyFill="1" applyBorder="1" applyAlignment="1" applyProtection="1">
      <alignment vertical="center"/>
      <protection hidden="1"/>
    </xf>
    <xf numFmtId="0" fontId="5" fillId="0" borderId="0" xfId="23" applyFont="1" applyFill="1" applyAlignment="1" applyProtection="1">
      <alignment vertical="center"/>
      <protection hidden="1"/>
    </xf>
    <xf numFmtId="0" fontId="17" fillId="0" borderId="0" xfId="23" applyNumberFormat="1" applyFont="1" applyAlignment="1" applyProtection="1">
      <alignment horizontal="right"/>
      <protection hidden="1"/>
    </xf>
    <xf numFmtId="0" fontId="17" fillId="0" borderId="0" xfId="23" applyNumberFormat="1" applyFont="1" applyAlignment="1" applyProtection="1">
      <alignment horizontal="right" vertical="top"/>
      <protection hidden="1"/>
    </xf>
    <xf numFmtId="0" fontId="5" fillId="0" borderId="0" xfId="23" applyFont="1" applyBorder="1" applyAlignment="1" applyProtection="1">
      <alignment vertical="center"/>
      <protection hidden="1"/>
    </xf>
    <xf numFmtId="49" fontId="5" fillId="0" borderId="0" xfId="23" applyNumberFormat="1" applyFont="1" applyAlignment="1" applyProtection="1">
      <alignment vertical="center"/>
      <protection hidden="1"/>
    </xf>
    <xf numFmtId="49" fontId="5" fillId="0" borderId="0" xfId="23" applyNumberFormat="1" applyFont="1" applyFill="1" applyBorder="1" applyAlignment="1" applyProtection="1">
      <alignment vertical="center"/>
      <protection hidden="1"/>
    </xf>
    <xf numFmtId="0" fontId="5" fillId="0" borderId="0" xfId="23" applyFont="1" applyAlignment="1" applyProtection="1">
      <alignment horizontal="left" vertical="center"/>
      <protection hidden="1"/>
    </xf>
    <xf numFmtId="0" fontId="6" fillId="0" borderId="0" xfId="23" applyFont="1" applyFill="1" applyBorder="1" applyAlignment="1" applyProtection="1">
      <alignment vertical="center" wrapText="1"/>
      <protection hidden="1"/>
    </xf>
    <xf numFmtId="0" fontId="5" fillId="0" borderId="0" xfId="23" applyFont="1" applyBorder="1" applyAlignment="1" applyProtection="1">
      <alignment horizontal="left" vertical="center" indent="1"/>
      <protection hidden="1"/>
    </xf>
    <xf numFmtId="0" fontId="26" fillId="0" borderId="0" xfId="23" applyFont="1" applyFill="1" applyBorder="1" applyAlignment="1" applyProtection="1">
      <alignment vertical="center"/>
      <protection hidden="1"/>
    </xf>
    <xf numFmtId="0" fontId="5" fillId="18" borderId="0" xfId="0" applyFont="1" applyFill="1" applyBorder="1" applyAlignment="1" applyProtection="1">
      <alignment vertical="center"/>
      <protection hidden="1"/>
    </xf>
    <xf numFmtId="0" fontId="3" fillId="18" borderId="0" xfId="28" applyFont="1" applyFill="1" applyBorder="1" applyAlignment="1" applyProtection="1">
      <alignment horizontal="right" vertical="center" wrapText="1"/>
      <protection hidden="1"/>
    </xf>
    <xf numFmtId="0" fontId="5" fillId="18" borderId="0" xfId="28" applyFont="1" applyFill="1" applyAlignment="1" applyProtection="1">
      <alignment vertical="center"/>
      <protection hidden="1"/>
    </xf>
    <xf numFmtId="0" fontId="5" fillId="18" borderId="0" xfId="0" applyFont="1" applyFill="1" applyBorder="1" applyAlignment="1" applyProtection="1">
      <alignment horizontal="right" vertical="center" indent="1"/>
      <protection hidden="1"/>
    </xf>
    <xf numFmtId="0" fontId="3" fillId="18" borderId="0" xfId="28" applyFont="1" applyFill="1" applyBorder="1" applyAlignment="1" applyProtection="1">
      <alignment horizontal="right" vertical="center" wrapText="1" indent="1"/>
      <protection hidden="1"/>
    </xf>
    <xf numFmtId="0" fontId="5" fillId="0" borderId="0" xfId="0" applyFont="1" applyFill="1" applyBorder="1" applyAlignment="1" applyProtection="1">
      <alignment horizontal="right" vertical="center" indent="1"/>
      <protection hidden="1"/>
    </xf>
    <xf numFmtId="0" fontId="5" fillId="18" borderId="0" xfId="23" applyFont="1" applyFill="1" applyAlignment="1" applyProtection="1">
      <alignment vertical="center"/>
      <protection hidden="1"/>
    </xf>
    <xf numFmtId="0" fontId="5" fillId="18" borderId="0" xfId="23" applyFont="1" applyFill="1" applyBorder="1" applyAlignment="1" applyProtection="1">
      <alignment vertical="center"/>
      <protection hidden="1"/>
    </xf>
    <xf numFmtId="0" fontId="5" fillId="0" borderId="0" xfId="23" applyFont="1" applyFill="1" applyBorder="1" applyAlignment="1" applyProtection="1">
      <alignment horizontal="right" vertical="center"/>
      <protection hidden="1"/>
    </xf>
    <xf numFmtId="0" fontId="5" fillId="18" borderId="0" xfId="28" applyFont="1" applyFill="1" applyBorder="1" applyAlignment="1" applyProtection="1">
      <alignment vertical="center"/>
      <protection locked="0" hidden="1"/>
    </xf>
    <xf numFmtId="0" fontId="5" fillId="18" borderId="0" xfId="0" applyFont="1" applyFill="1" applyAlignment="1" applyProtection="1">
      <alignment vertical="center"/>
      <protection hidden="1"/>
    </xf>
    <xf numFmtId="0" fontId="16" fillId="18" borderId="0" xfId="0" applyFont="1" applyFill="1" applyBorder="1" applyAlignment="1" applyProtection="1">
      <alignment horizontal="left" vertical="center" wrapText="1" indent="2"/>
      <protection hidden="1"/>
    </xf>
    <xf numFmtId="0" fontId="3" fillId="14" borderId="0" xfId="23" applyFont="1" applyFill="1" applyBorder="1" applyAlignment="1" applyProtection="1">
      <alignment horizontal="left" vertical="center" indent="1"/>
      <protection hidden="1"/>
    </xf>
    <xf numFmtId="0" fontId="6" fillId="0" borderId="0" xfId="23" applyFont="1" applyFill="1" applyBorder="1" applyAlignment="1" applyProtection="1">
      <alignment horizontal="left" vertical="top" wrapText="1"/>
      <protection hidden="1"/>
    </xf>
    <xf numFmtId="0" fontId="5" fillId="14" borderId="0" xfId="23" applyFont="1" applyFill="1" applyBorder="1" applyAlignment="1" applyProtection="1">
      <alignment horizontal="left" vertical="center" wrapText="1" indent="1"/>
      <protection hidden="1"/>
    </xf>
    <xf numFmtId="0" fontId="30" fillId="0" borderId="0" xfId="31" applyNumberFormat="1" applyFont="1" applyBorder="1" applyAlignment="1" applyProtection="1">
      <alignment vertical="center"/>
      <protection hidden="1"/>
    </xf>
    <xf numFmtId="0" fontId="19" fillId="0" borderId="0" xfId="31" applyNumberFormat="1" applyFont="1" applyBorder="1" applyAlignment="1" applyProtection="1">
      <alignment vertical="center"/>
      <protection hidden="1"/>
    </xf>
    <xf numFmtId="0" fontId="5" fillId="0" borderId="0" xfId="31" applyNumberFormat="1" applyAlignment="1" applyProtection="1">
      <alignment vertical="center"/>
      <protection hidden="1"/>
    </xf>
    <xf numFmtId="0" fontId="31" fillId="14" borderId="30" xfId="31" applyNumberFormat="1" applyFont="1" applyFill="1" applyBorder="1" applyAlignment="1" applyProtection="1">
      <alignment horizontal="left" indent="1"/>
      <protection hidden="1"/>
    </xf>
    <xf numFmtId="0" fontId="5" fillId="14" borderId="15" xfId="31" applyNumberFormat="1" applyFont="1" applyFill="1" applyBorder="1" applyAlignment="1" applyProtection="1">
      <alignment vertical="center"/>
      <protection hidden="1"/>
    </xf>
    <xf numFmtId="0" fontId="5" fillId="14" borderId="31" xfId="31" applyNumberFormat="1" applyFont="1" applyFill="1" applyBorder="1" applyAlignment="1" applyProtection="1">
      <alignment vertical="center"/>
      <protection hidden="1"/>
    </xf>
    <xf numFmtId="0" fontId="31" fillId="14" borderId="32" xfId="31" applyNumberFormat="1" applyFont="1" applyFill="1" applyBorder="1" applyAlignment="1" applyProtection="1">
      <alignment horizontal="left" vertical="top" indent="1"/>
      <protection hidden="1"/>
    </xf>
    <xf numFmtId="0" fontId="5" fillId="14" borderId="14" xfId="31" applyNumberFormat="1" applyFont="1" applyFill="1" applyBorder="1" applyAlignment="1" applyProtection="1">
      <alignment vertical="center"/>
      <protection hidden="1"/>
    </xf>
    <xf numFmtId="0" fontId="5" fillId="14" borderId="33" xfId="31" applyNumberFormat="1" applyFont="1" applyFill="1" applyBorder="1" applyAlignment="1" applyProtection="1">
      <alignment vertical="center"/>
      <protection hidden="1"/>
    </xf>
    <xf numFmtId="0" fontId="29" fillId="0" borderId="0" xfId="31" quotePrefix="1" applyNumberFormat="1" applyFont="1" applyBorder="1" applyAlignment="1" applyProtection="1">
      <alignment horizontal="left" vertical="center"/>
      <protection hidden="1"/>
    </xf>
    <xf numFmtId="0" fontId="6" fillId="19" borderId="18" xfId="31" applyNumberFormat="1" applyFont="1" applyFill="1" applyBorder="1" applyAlignment="1" applyProtection="1">
      <alignment horizontal="left" vertical="center" indent="1"/>
      <protection hidden="1"/>
    </xf>
    <xf numFmtId="0" fontId="5" fillId="19" borderId="19" xfId="31" applyNumberFormat="1" applyFill="1" applyBorder="1" applyAlignment="1" applyProtection="1">
      <alignment horizontal="center" vertical="center"/>
      <protection hidden="1"/>
    </xf>
    <xf numFmtId="0" fontId="5" fillId="19" borderId="17" xfId="31" applyNumberFormat="1" applyFill="1" applyBorder="1" applyAlignment="1" applyProtection="1">
      <alignment vertical="center"/>
      <protection hidden="1"/>
    </xf>
    <xf numFmtId="0" fontId="6" fillId="12" borderId="16" xfId="31" applyNumberFormat="1" applyFont="1" applyFill="1" applyBorder="1" applyAlignment="1">
      <alignment horizontal="left" vertical="center" indent="1"/>
    </xf>
    <xf numFmtId="0" fontId="6" fillId="12" borderId="16" xfId="31" applyNumberFormat="1" applyFont="1" applyFill="1" applyBorder="1" applyAlignment="1">
      <alignment horizontal="center" vertical="center"/>
    </xf>
    <xf numFmtId="0" fontId="5" fillId="0" borderId="0" xfId="31" applyNumberFormat="1" applyBorder="1" applyAlignment="1" applyProtection="1">
      <alignment vertical="center"/>
      <protection hidden="1"/>
    </xf>
    <xf numFmtId="165" fontId="25" fillId="0" borderId="16" xfId="22" applyNumberFormat="1" applyFont="1" applyBorder="1" applyAlignment="1" applyProtection="1">
      <alignment horizontal="left" vertical="center" indent="1"/>
      <protection hidden="1"/>
    </xf>
    <xf numFmtId="165" fontId="5" fillId="0" borderId="16" xfId="22" applyNumberFormat="1" applyFont="1" applyBorder="1" applyAlignment="1" applyProtection="1">
      <alignment horizontal="center" vertical="center"/>
      <protection hidden="1"/>
    </xf>
    <xf numFmtId="0" fontId="5" fillId="0" borderId="16" xfId="22" applyNumberFormat="1" applyFont="1" applyBorder="1" applyAlignment="1" applyProtection="1">
      <alignment horizontal="left" vertical="center" wrapText="1" indent="1"/>
      <protection hidden="1"/>
    </xf>
    <xf numFmtId="0" fontId="5" fillId="0" borderId="16" xfId="25" applyNumberFormat="1" applyFont="1" applyBorder="1" applyAlignment="1" applyProtection="1">
      <alignment horizontal="left" vertical="center" wrapText="1" indent="1"/>
      <protection hidden="1"/>
    </xf>
    <xf numFmtId="165" fontId="5" fillId="0" borderId="16" xfId="22" applyNumberFormat="1" applyFont="1" applyBorder="1" applyAlignment="1" applyProtection="1">
      <alignment horizontal="left" vertical="center" indent="1"/>
      <protection hidden="1"/>
    </xf>
    <xf numFmtId="0" fontId="5" fillId="0" borderId="0" xfId="31" applyNumberFormat="1" applyAlignment="1" applyProtection="1">
      <alignment horizontal="left" vertical="center" indent="1"/>
      <protection hidden="1"/>
    </xf>
    <xf numFmtId="165" fontId="5" fillId="0" borderId="16" xfId="31" applyNumberFormat="1" applyFont="1" applyBorder="1" applyAlignment="1">
      <alignment horizontal="left" vertical="center" indent="1"/>
    </xf>
    <xf numFmtId="165" fontId="5" fillId="0" borderId="16" xfId="23" applyNumberFormat="1" applyFont="1" applyBorder="1" applyAlignment="1">
      <alignment horizontal="center" vertical="center"/>
    </xf>
    <xf numFmtId="0" fontId="5" fillId="0" borderId="16" xfId="31" applyNumberFormat="1" applyFont="1" applyBorder="1" applyAlignment="1">
      <alignment horizontal="left" vertical="center" wrapText="1" indent="1"/>
    </xf>
    <xf numFmtId="165" fontId="5" fillId="0" borderId="16" xfId="31" applyNumberFormat="1" applyFont="1" applyBorder="1" applyAlignment="1">
      <alignment horizontal="center" vertical="center"/>
    </xf>
    <xf numFmtId="0" fontId="17" fillId="0" borderId="0" xfId="31" quotePrefix="1" applyNumberFormat="1" applyFont="1" applyAlignment="1" applyProtection="1">
      <alignment vertical="center"/>
      <protection hidden="1"/>
    </xf>
    <xf numFmtId="0" fontId="3" fillId="14" borderId="34" xfId="0" applyFont="1" applyFill="1" applyBorder="1" applyAlignment="1" applyProtection="1">
      <alignment horizontal="center" vertical="center"/>
    </xf>
    <xf numFmtId="0" fontId="3" fillId="14" borderId="24" xfId="0" applyFont="1" applyFill="1" applyBorder="1" applyAlignment="1" applyProtection="1">
      <alignment horizontal="center" vertical="center"/>
    </xf>
    <xf numFmtId="0" fontId="3" fillId="14" borderId="35" xfId="0" applyFont="1" applyFill="1" applyBorder="1" applyAlignment="1" applyProtection="1">
      <alignment horizontal="center" vertical="center"/>
    </xf>
    <xf numFmtId="0" fontId="3" fillId="14" borderId="25" xfId="0" applyFont="1" applyFill="1" applyBorder="1" applyAlignment="1" applyProtection="1">
      <alignment horizontal="left" vertical="center" indent="1"/>
    </xf>
    <xf numFmtId="0" fontId="3" fillId="14" borderId="29" xfId="0" applyFont="1" applyFill="1" applyBorder="1" applyAlignment="1" applyProtection="1">
      <alignment horizontal="center" vertical="center"/>
    </xf>
    <xf numFmtId="0" fontId="3" fillId="14" borderId="25" xfId="0" applyFont="1" applyFill="1" applyBorder="1" applyAlignment="1" applyProtection="1">
      <alignment horizontal="center" vertical="center"/>
    </xf>
    <xf numFmtId="0" fontId="3" fillId="14" borderId="3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left" vertical="center" indent="1"/>
    </xf>
    <xf numFmtId="169" fontId="5" fillId="20" borderId="16" xfId="0" applyNumberFormat="1" applyFont="1" applyFill="1" applyBorder="1" applyAlignment="1" applyProtection="1">
      <alignment horizontal="center" vertical="center"/>
      <protection locked="0"/>
    </xf>
    <xf numFmtId="169" fontId="5" fillId="20" borderId="18" xfId="0" applyNumberFormat="1" applyFont="1" applyFill="1" applyBorder="1" applyAlignment="1" applyProtection="1">
      <alignment horizontal="center" vertical="center"/>
      <protection locked="0"/>
    </xf>
    <xf numFmtId="169" fontId="5" fillId="20" borderId="37" xfId="0" applyNumberFormat="1" applyFont="1" applyFill="1" applyBorder="1" applyAlignment="1" applyProtection="1">
      <alignment horizontal="center" vertical="center"/>
      <protection locked="0"/>
    </xf>
    <xf numFmtId="0" fontId="6" fillId="14" borderId="18" xfId="0" applyFont="1" applyFill="1" applyBorder="1" applyAlignment="1" applyProtection="1">
      <alignment horizontal="left" vertical="center" indent="1"/>
    </xf>
    <xf numFmtId="0" fontId="5" fillId="14" borderId="19" xfId="0" applyFont="1" applyFill="1" applyBorder="1" applyAlignment="1" applyProtection="1">
      <alignment vertical="center"/>
    </xf>
    <xf numFmtId="0" fontId="5" fillId="14" borderId="17" xfId="0" applyFont="1" applyFill="1" applyBorder="1" applyAlignment="1" applyProtection="1">
      <alignment horizontal="right" vertical="center"/>
    </xf>
    <xf numFmtId="0" fontId="3" fillId="14" borderId="20" xfId="0" applyFont="1" applyFill="1" applyBorder="1" applyAlignment="1" applyProtection="1">
      <alignment horizontal="center" vertical="center"/>
    </xf>
    <xf numFmtId="170" fontId="5" fillId="0" borderId="16" xfId="0" applyNumberFormat="1" applyFont="1" applyFill="1" applyBorder="1" applyAlignment="1" applyProtection="1">
      <alignment horizontal="right" vertical="center" indent="3"/>
      <protection hidden="1"/>
    </xf>
    <xf numFmtId="170" fontId="6" fillId="14" borderId="16" xfId="0" applyNumberFormat="1" applyFont="1" applyFill="1" applyBorder="1" applyAlignment="1" applyProtection="1">
      <alignment horizontal="right" vertical="center" indent="3"/>
      <protection hidden="1"/>
    </xf>
    <xf numFmtId="0" fontId="5" fillId="0" borderId="0" xfId="32" applyFont="1" applyFill="1" applyAlignment="1" applyProtection="1">
      <alignment vertical="center"/>
      <protection hidden="1"/>
    </xf>
    <xf numFmtId="49" fontId="5" fillId="0" borderId="0" xfId="32" applyNumberFormat="1" applyFont="1" applyFill="1" applyBorder="1" applyAlignment="1" applyProtection="1">
      <alignment vertical="center"/>
      <protection hidden="1"/>
    </xf>
    <xf numFmtId="0" fontId="5" fillId="0" borderId="0" xfId="32" applyFont="1" applyFill="1" applyBorder="1" applyAlignment="1" applyProtection="1">
      <alignment vertical="center"/>
      <protection hidden="1"/>
    </xf>
    <xf numFmtId="49" fontId="5" fillId="0" borderId="10" xfId="34" applyNumberFormat="1" applyFont="1" applyFill="1" applyBorder="1" applyAlignment="1" applyProtection="1">
      <alignment horizontal="left" vertical="center"/>
      <protection hidden="1"/>
    </xf>
    <xf numFmtId="0" fontId="5" fillId="0" borderId="0" xfId="34" applyFont="1" applyFill="1" applyBorder="1" applyAlignment="1" applyProtection="1">
      <alignment vertical="center"/>
      <protection hidden="1"/>
    </xf>
    <xf numFmtId="165" fontId="5" fillId="0" borderId="0" xfId="34" applyNumberFormat="1" applyFont="1" applyFill="1" applyBorder="1" applyAlignment="1" applyProtection="1">
      <alignment horizontal="center" vertical="center"/>
      <protection hidden="1"/>
    </xf>
    <xf numFmtId="0" fontId="6" fillId="21" borderId="5" xfId="28" applyFont="1" applyFill="1" applyBorder="1" applyAlignment="1" applyProtection="1">
      <alignment horizontal="left" vertical="center" indent="1"/>
      <protection hidden="1"/>
    </xf>
    <xf numFmtId="0" fontId="6" fillId="21" borderId="8" xfId="28" applyFont="1" applyFill="1" applyBorder="1" applyAlignment="1" applyProtection="1">
      <alignment horizontal="left" vertical="center" indent="1"/>
      <protection hidden="1"/>
    </xf>
    <xf numFmtId="0" fontId="6" fillId="21" borderId="8" xfId="28" applyFont="1" applyFill="1" applyBorder="1" applyAlignment="1" applyProtection="1">
      <alignment horizontal="center" vertical="center"/>
      <protection hidden="1"/>
    </xf>
    <xf numFmtId="0" fontId="6" fillId="21" borderId="9" xfId="28" applyFont="1" applyFill="1" applyBorder="1" applyAlignment="1" applyProtection="1">
      <alignment horizontal="center" vertical="center"/>
      <protection hidden="1"/>
    </xf>
    <xf numFmtId="0" fontId="5" fillId="0" borderId="10" xfId="33" applyFont="1" applyBorder="1" applyAlignment="1" applyProtection="1">
      <alignment vertical="center"/>
      <protection hidden="1"/>
    </xf>
    <xf numFmtId="0" fontId="6" fillId="0" borderId="10" xfId="33" applyFont="1" applyBorder="1" applyAlignment="1" applyProtection="1">
      <alignment horizontal="left" vertical="center" indent="1"/>
      <protection hidden="1"/>
    </xf>
    <xf numFmtId="0" fontId="6" fillId="0" borderId="0" xfId="33" applyFont="1" applyBorder="1" applyAlignment="1" applyProtection="1">
      <alignment vertical="center"/>
      <protection hidden="1"/>
    </xf>
    <xf numFmtId="167" fontId="5" fillId="0" borderId="16" xfId="33" applyNumberFormat="1" applyFont="1" applyFill="1" applyBorder="1" applyAlignment="1" applyProtection="1">
      <alignment horizontal="right" vertical="center" indent="1"/>
      <protection hidden="1"/>
    </xf>
    <xf numFmtId="0" fontId="5" fillId="0" borderId="0" xfId="33" applyFont="1" applyBorder="1" applyAlignment="1" applyProtection="1">
      <alignment vertical="center"/>
      <protection hidden="1"/>
    </xf>
    <xf numFmtId="0" fontId="5" fillId="0" borderId="4" xfId="33" applyFont="1" applyBorder="1" applyAlignment="1" applyProtection="1">
      <alignment vertical="center"/>
      <protection hidden="1"/>
    </xf>
    <xf numFmtId="0" fontId="5" fillId="0" borderId="0" xfId="33" applyFont="1" applyAlignment="1" applyProtection="1">
      <alignment vertical="center"/>
      <protection hidden="1"/>
    </xf>
    <xf numFmtId="0" fontId="6" fillId="0" borderId="0" xfId="33" applyFont="1" applyBorder="1" applyAlignment="1" applyProtection="1">
      <alignment horizontal="left" vertical="center" indent="1"/>
      <protection hidden="1"/>
    </xf>
    <xf numFmtId="167" fontId="6" fillId="0" borderId="0" xfId="33" applyNumberFormat="1" applyFont="1" applyBorder="1" applyAlignment="1" applyProtection="1">
      <alignment horizontal="right" vertical="center" indent="1"/>
      <protection hidden="1"/>
    </xf>
    <xf numFmtId="49" fontId="5" fillId="0" borderId="10" xfId="28" applyNumberFormat="1" applyFont="1" applyFill="1" applyBorder="1" applyAlignment="1" applyProtection="1">
      <alignment vertical="center"/>
      <protection hidden="1"/>
    </xf>
    <xf numFmtId="49" fontId="6" fillId="0" borderId="10" xfId="28" applyNumberFormat="1" applyFont="1" applyFill="1" applyBorder="1" applyAlignment="1" applyProtection="1">
      <alignment horizontal="left" vertical="center" indent="1"/>
      <protection hidden="1"/>
    </xf>
    <xf numFmtId="0" fontId="6" fillId="0" borderId="0" xfId="28" applyFont="1" applyFill="1" applyBorder="1" applyAlignment="1" applyProtection="1">
      <alignment vertical="center"/>
      <protection hidden="1"/>
    </xf>
    <xf numFmtId="49" fontId="6" fillId="0" borderId="0" xfId="28" applyNumberFormat="1" applyFont="1" applyFill="1" applyBorder="1" applyAlignment="1" applyProtection="1">
      <alignment horizontal="left" vertical="center" indent="1"/>
      <protection hidden="1"/>
    </xf>
    <xf numFmtId="167" fontId="6" fillId="0" borderId="16" xfId="28" applyNumberFormat="1" applyFont="1" applyFill="1" applyBorder="1" applyAlignment="1" applyProtection="1">
      <alignment horizontal="right" vertical="center" indent="1"/>
      <protection hidden="1"/>
    </xf>
    <xf numFmtId="0" fontId="5" fillId="0" borderId="2" xfId="32" applyFont="1" applyFill="1" applyBorder="1" applyAlignment="1" applyProtection="1">
      <alignment vertical="center"/>
      <protection hidden="1"/>
    </xf>
    <xf numFmtId="0" fontId="5" fillId="0" borderId="6" xfId="32" applyFont="1" applyFill="1" applyBorder="1" applyAlignment="1" applyProtection="1">
      <alignment vertical="center"/>
      <protection hidden="1"/>
    </xf>
    <xf numFmtId="0" fontId="5" fillId="0" borderId="13" xfId="32" applyFont="1" applyFill="1" applyBorder="1" applyAlignment="1" applyProtection="1">
      <alignment vertical="center"/>
      <protection hidden="1"/>
    </xf>
    <xf numFmtId="0" fontId="5" fillId="0" borderId="0" xfId="25" applyFont="1" applyFill="1" applyAlignment="1" applyProtection="1">
      <alignment vertical="top"/>
      <protection hidden="1"/>
    </xf>
    <xf numFmtId="0" fontId="2" fillId="0" borderId="0" xfId="25"/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26" fillId="0" borderId="0" xfId="25" applyFont="1" applyAlignment="1">
      <alignment wrapText="1"/>
    </xf>
    <xf numFmtId="14" fontId="17" fillId="0" borderId="0" xfId="25" applyNumberFormat="1" applyFont="1" applyFill="1" applyBorder="1" applyAlignment="1" applyProtection="1">
      <alignment horizontal="right" vertical="top"/>
      <protection hidden="1"/>
    </xf>
    <xf numFmtId="49" fontId="8" fillId="0" borderId="0" xfId="25" applyNumberFormat="1" applyFont="1" applyFill="1" applyBorder="1" applyAlignment="1" applyProtection="1">
      <alignment horizontal="center" vertical="top"/>
      <protection hidden="1"/>
    </xf>
    <xf numFmtId="49" fontId="6" fillId="0" borderId="0" xfId="25" applyNumberFormat="1" applyFont="1" applyFill="1" applyBorder="1" applyAlignment="1" applyProtection="1">
      <alignment horizontal="left" vertical="top" indent="1"/>
      <protection hidden="1"/>
    </xf>
    <xf numFmtId="4" fontId="5" fillId="0" borderId="0" xfId="25" applyNumberFormat="1" applyFont="1" applyFill="1" applyBorder="1" applyAlignment="1" applyProtection="1">
      <alignment horizontal="right" vertical="top" indent="1"/>
      <protection hidden="1"/>
    </xf>
    <xf numFmtId="2" fontId="17" fillId="0" borderId="0" xfId="25" applyNumberFormat="1" applyFont="1" applyFill="1" applyBorder="1" applyAlignment="1" applyProtection="1">
      <alignment vertical="center"/>
      <protection hidden="1"/>
    </xf>
    <xf numFmtId="0" fontId="5" fillId="0" borderId="0" xfId="25" applyFont="1" applyAlignment="1" applyProtection="1">
      <alignment vertical="top"/>
    </xf>
    <xf numFmtId="0" fontId="5" fillId="0" borderId="0" xfId="25" applyFont="1"/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35" fillId="0" borderId="0" xfId="23" applyNumberFormat="1" applyFont="1" applyFill="1" applyBorder="1" applyAlignment="1" applyProtection="1">
      <alignment vertical="top" wrapText="1"/>
      <protection hidden="1"/>
    </xf>
    <xf numFmtId="0" fontId="36" fillId="0" borderId="0" xfId="23" applyNumberFormat="1" applyFont="1" applyFill="1" applyBorder="1" applyAlignment="1" applyProtection="1">
      <alignment vertical="top" wrapText="1"/>
      <protection hidden="1"/>
    </xf>
    <xf numFmtId="0" fontId="17" fillId="0" borderId="0" xfId="0" applyNumberFormat="1" applyFont="1" applyAlignment="1" applyProtection="1">
      <alignment horizontal="right" vertical="top"/>
      <protection hidden="1"/>
    </xf>
    <xf numFmtId="0" fontId="35" fillId="0" borderId="0" xfId="23" applyNumberFormat="1" applyFont="1" applyFill="1" applyBorder="1" applyAlignment="1" applyProtection="1">
      <alignment horizontal="left" vertical="top" indent="1"/>
      <protection hidden="1"/>
    </xf>
    <xf numFmtId="0" fontId="17" fillId="0" borderId="0" xfId="23" applyNumberFormat="1" applyFont="1" applyFill="1" applyAlignment="1" applyProtection="1">
      <alignment vertical="center" wrapText="1"/>
      <protection hidden="1"/>
    </xf>
    <xf numFmtId="0" fontId="5" fillId="0" borderId="0" xfId="23" applyNumberFormat="1" applyFont="1" applyFill="1" applyAlignment="1" applyProtection="1">
      <alignment vertical="center"/>
      <protection hidden="1"/>
    </xf>
    <xf numFmtId="0" fontId="24" fillId="0" borderId="0" xfId="23" applyFont="1" applyFill="1" applyAlignment="1" applyProtection="1">
      <alignment vertical="center"/>
      <protection hidden="1"/>
    </xf>
    <xf numFmtId="0" fontId="35" fillId="0" borderId="0" xfId="23" applyNumberFormat="1" applyFont="1" applyFill="1" applyBorder="1" applyAlignment="1" applyProtection="1">
      <alignment horizontal="left" vertical="center" indent="1"/>
      <protection hidden="1"/>
    </xf>
    <xf numFmtId="0" fontId="35" fillId="0" borderId="0" xfId="23" applyNumberFormat="1" applyFont="1" applyFill="1" applyBorder="1" applyAlignment="1" applyProtection="1">
      <alignment horizontal="left" vertical="top" wrapText="1" indent="1"/>
      <protection hidden="1"/>
    </xf>
    <xf numFmtId="0" fontId="5" fillId="0" borderId="0" xfId="23" applyFont="1" applyFill="1" applyAlignment="1" applyProtection="1">
      <alignment horizontal="left" vertical="center" indent="1"/>
      <protection hidden="1"/>
    </xf>
    <xf numFmtId="0" fontId="2" fillId="0" borderId="0" xfId="23"/>
    <xf numFmtId="165" fontId="6" fillId="0" borderId="0" xfId="23" applyNumberFormat="1" applyFont="1" applyFill="1" applyBorder="1" applyAlignment="1" applyProtection="1">
      <alignment horizontal="left" vertical="center"/>
      <protection hidden="1"/>
    </xf>
    <xf numFmtId="14" fontId="6" fillId="0" borderId="0" xfId="23" applyNumberFormat="1" applyFont="1" applyFill="1" applyBorder="1" applyAlignment="1" applyProtection="1">
      <alignment horizontal="left" vertical="center"/>
      <protection hidden="1"/>
    </xf>
    <xf numFmtId="2" fontId="34" fillId="0" borderId="0" xfId="23" applyNumberFormat="1" applyFont="1" applyFill="1" applyBorder="1" applyAlignment="1" applyProtection="1">
      <alignment vertical="center"/>
      <protection hidden="1"/>
    </xf>
    <xf numFmtId="49" fontId="8" fillId="0" borderId="0" xfId="23" applyNumberFormat="1" applyFont="1" applyFill="1" applyBorder="1" applyAlignment="1" applyProtection="1">
      <alignment horizontal="center" vertical="top"/>
      <protection hidden="1"/>
    </xf>
    <xf numFmtId="14" fontId="5" fillId="0" borderId="0" xfId="23" applyNumberFormat="1" applyFont="1" applyFill="1" applyBorder="1" applyAlignment="1" applyProtection="1">
      <alignment horizontal="center" vertical="top"/>
      <protection hidden="1"/>
    </xf>
    <xf numFmtId="49" fontId="6" fillId="0" borderId="0" xfId="23" applyNumberFormat="1" applyFont="1" applyFill="1" applyBorder="1" applyAlignment="1" applyProtection="1">
      <alignment horizontal="center" vertical="top"/>
      <protection hidden="1"/>
    </xf>
    <xf numFmtId="165" fontId="6" fillId="0" borderId="0" xfId="23" applyNumberFormat="1" applyFont="1" applyFill="1" applyBorder="1" applyAlignment="1" applyProtection="1">
      <alignment horizontal="right" vertical="top" indent="1"/>
      <protection hidden="1"/>
    </xf>
    <xf numFmtId="2" fontId="17" fillId="0" borderId="0" xfId="23" applyNumberFormat="1" applyFont="1" applyFill="1" applyBorder="1" applyAlignment="1" applyProtection="1">
      <alignment vertical="center"/>
      <protection hidden="1"/>
    </xf>
    <xf numFmtId="0" fontId="5" fillId="0" borderId="0" xfId="23" applyFont="1"/>
    <xf numFmtId="49" fontId="3" fillId="14" borderId="28" xfId="23" applyNumberFormat="1" applyFont="1" applyFill="1" applyBorder="1" applyAlignment="1" applyProtection="1">
      <alignment horizontal="left" vertical="center"/>
      <protection hidden="1"/>
    </xf>
    <xf numFmtId="0" fontId="3" fillId="14" borderId="28" xfId="23" applyFont="1" applyFill="1" applyBorder="1" applyAlignment="1" applyProtection="1">
      <alignment horizontal="center" vertical="center"/>
      <protection hidden="1"/>
    </xf>
    <xf numFmtId="49" fontId="3" fillId="14" borderId="34" xfId="23" applyNumberFormat="1" applyFont="1" applyFill="1" applyBorder="1" applyAlignment="1" applyProtection="1">
      <alignment horizontal="left" vertical="center" indent="1"/>
      <protection hidden="1"/>
    </xf>
    <xf numFmtId="0" fontId="3" fillId="14" borderId="34" xfId="23" applyFont="1" applyFill="1" applyBorder="1" applyAlignment="1" applyProtection="1">
      <alignment horizontal="center" vertical="center"/>
      <protection hidden="1"/>
    </xf>
    <xf numFmtId="49" fontId="38" fillId="14" borderId="34" xfId="23" applyNumberFormat="1" applyFont="1" applyFill="1" applyBorder="1" applyAlignment="1" applyProtection="1">
      <alignment horizontal="left" vertical="center" indent="1"/>
      <protection hidden="1"/>
    </xf>
    <xf numFmtId="49" fontId="3" fillId="14" borderId="34" xfId="23" applyNumberFormat="1" applyFont="1" applyFill="1" applyBorder="1" applyAlignment="1" applyProtection="1">
      <alignment horizontal="left" vertical="center"/>
      <protection hidden="1"/>
    </xf>
    <xf numFmtId="49" fontId="3" fillId="14" borderId="29" xfId="23" applyNumberFormat="1" applyFont="1" applyFill="1" applyBorder="1" applyAlignment="1" applyProtection="1">
      <alignment horizontal="left" vertical="center"/>
      <protection hidden="1"/>
    </xf>
    <xf numFmtId="0" fontId="3" fillId="14" borderId="29" xfId="23" applyFont="1" applyFill="1" applyBorder="1" applyAlignment="1" applyProtection="1">
      <alignment horizontal="center" vertical="center"/>
      <protection hidden="1"/>
    </xf>
    <xf numFmtId="0" fontId="5" fillId="14" borderId="34" xfId="23" applyFont="1" applyFill="1" applyBorder="1" applyAlignment="1" applyProtection="1">
      <alignment vertical="center"/>
      <protection hidden="1"/>
    </xf>
    <xf numFmtId="0" fontId="3" fillId="14" borderId="23" xfId="23" applyFont="1" applyFill="1" applyBorder="1" applyAlignment="1" applyProtection="1">
      <alignment horizontal="center" vertical="center"/>
      <protection hidden="1"/>
    </xf>
    <xf numFmtId="0" fontId="3" fillId="14" borderId="27" xfId="23" applyFont="1" applyFill="1" applyBorder="1" applyAlignment="1" applyProtection="1">
      <alignment horizontal="center" vertical="center"/>
      <protection hidden="1"/>
    </xf>
    <xf numFmtId="0" fontId="3" fillId="14" borderId="24" xfId="23" applyFont="1" applyFill="1" applyBorder="1" applyAlignment="1" applyProtection="1">
      <alignment horizontal="left" vertical="center" indent="1"/>
      <protection hidden="1"/>
    </xf>
    <xf numFmtId="0" fontId="3" fillId="14" borderId="20" xfId="23" applyFont="1" applyFill="1" applyBorder="1" applyAlignment="1" applyProtection="1">
      <alignment horizontal="center" vertical="center"/>
      <protection hidden="1"/>
    </xf>
    <xf numFmtId="0" fontId="5" fillId="0" borderId="16" xfId="25" applyFont="1" applyFill="1" applyBorder="1" applyAlignment="1" applyProtection="1">
      <alignment horizontal="center" vertical="center"/>
      <protection hidden="1"/>
    </xf>
    <xf numFmtId="49" fontId="5" fillId="10" borderId="16" xfId="23" applyNumberFormat="1" applyFont="1" applyFill="1" applyBorder="1" applyAlignment="1" applyProtection="1">
      <alignment horizontal="left" vertical="center" wrapText="1" indent="1"/>
      <protection locked="0"/>
    </xf>
    <xf numFmtId="14" fontId="5" fillId="13" borderId="16" xfId="23" applyNumberFormat="1" applyFont="1" applyFill="1" applyBorder="1" applyAlignment="1" applyProtection="1">
      <alignment horizontal="center" vertical="center"/>
      <protection locked="0"/>
    </xf>
    <xf numFmtId="169" fontId="5" fillId="10" borderId="16" xfId="23" applyNumberFormat="1" applyFont="1" applyFill="1" applyBorder="1" applyAlignment="1" applyProtection="1">
      <alignment horizontal="center" vertical="center"/>
      <protection locked="0"/>
    </xf>
    <xf numFmtId="1" fontId="5" fillId="10" borderId="16" xfId="23" applyNumberFormat="1" applyFont="1" applyFill="1" applyBorder="1" applyAlignment="1" applyProtection="1">
      <alignment horizontal="right" vertical="center" indent="1"/>
      <protection locked="0"/>
    </xf>
    <xf numFmtId="0" fontId="5" fillId="18" borderId="0" xfId="23" applyFont="1" applyFill="1" applyAlignment="1" applyProtection="1">
      <alignment horizontal="center" vertical="center"/>
      <protection hidden="1"/>
    </xf>
    <xf numFmtId="49" fontId="3" fillId="14" borderId="34" xfId="23" applyNumberFormat="1" applyFont="1" applyFill="1" applyBorder="1" applyAlignment="1" applyProtection="1">
      <alignment horizontal="center" vertical="center"/>
      <protection hidden="1"/>
    </xf>
    <xf numFmtId="0" fontId="39" fillId="14" borderId="24" xfId="23" applyFont="1" applyFill="1" applyBorder="1" applyAlignment="1" applyProtection="1">
      <alignment horizontal="left" vertical="center" indent="2"/>
      <protection hidden="1"/>
    </xf>
    <xf numFmtId="0" fontId="3" fillId="14" borderId="24" xfId="23" applyFont="1" applyFill="1" applyBorder="1" applyAlignment="1" applyProtection="1">
      <alignment horizontal="left" vertical="center" indent="3"/>
      <protection hidden="1"/>
    </xf>
    <xf numFmtId="0" fontId="5" fillId="18" borderId="0" xfId="30" applyNumberFormat="1" applyFont="1" applyFill="1" applyBorder="1" applyAlignment="1" applyProtection="1">
      <alignment horizontal="center" vertical="center"/>
      <protection hidden="1"/>
    </xf>
    <xf numFmtId="14" fontId="3" fillId="14" borderId="34" xfId="25" applyNumberFormat="1" applyFont="1" applyFill="1" applyBorder="1" applyAlignment="1" applyProtection="1">
      <alignment horizontal="center" vertical="center" wrapText="1"/>
      <protection hidden="1"/>
    </xf>
    <xf numFmtId="49" fontId="3" fillId="14" borderId="34" xfId="25" applyNumberFormat="1" applyFont="1" applyFill="1" applyBorder="1" applyAlignment="1" applyProtection="1">
      <alignment horizontal="center" vertical="center" wrapText="1"/>
      <protection hidden="1"/>
    </xf>
    <xf numFmtId="0" fontId="3" fillId="14" borderId="34" xfId="25" applyFont="1" applyFill="1" applyBorder="1" applyAlignment="1" applyProtection="1">
      <alignment horizontal="center" vertical="center" wrapText="1"/>
      <protection hidden="1"/>
    </xf>
    <xf numFmtId="14" fontId="3" fillId="14" borderId="29" xfId="25" applyNumberFormat="1" applyFont="1" applyFill="1" applyBorder="1" applyAlignment="1" applyProtection="1">
      <alignment horizontal="center" vertical="center" wrapText="1"/>
      <protection hidden="1"/>
    </xf>
    <xf numFmtId="49" fontId="3" fillId="14" borderId="29" xfId="25" applyNumberFormat="1" applyFont="1" applyFill="1" applyBorder="1" applyAlignment="1" applyProtection="1">
      <alignment horizontal="center" vertical="center" wrapText="1"/>
      <protection hidden="1"/>
    </xf>
    <xf numFmtId="0" fontId="3" fillId="14" borderId="29" xfId="25" applyFont="1" applyFill="1" applyBorder="1" applyAlignment="1" applyProtection="1">
      <alignment horizontal="center" vertical="center" wrapText="1"/>
      <protection hidden="1"/>
    </xf>
    <xf numFmtId="2" fontId="17" fillId="14" borderId="28" xfId="25" applyNumberFormat="1" applyFont="1" applyFill="1" applyBorder="1" applyAlignment="1" applyProtection="1">
      <alignment vertical="center"/>
      <protection hidden="1"/>
    </xf>
    <xf numFmtId="49" fontId="8" fillId="14" borderId="28" xfId="25" applyNumberFormat="1" applyFont="1" applyFill="1" applyBorder="1" applyAlignment="1" applyProtection="1">
      <alignment horizontal="center" vertical="top"/>
      <protection hidden="1"/>
    </xf>
    <xf numFmtId="49" fontId="6" fillId="14" borderId="28" xfId="25" applyNumberFormat="1" applyFont="1" applyFill="1" applyBorder="1" applyAlignment="1" applyProtection="1">
      <alignment horizontal="left" vertical="top" indent="1"/>
      <protection hidden="1"/>
    </xf>
    <xf numFmtId="4" fontId="5" fillId="14" borderId="28" xfId="25" applyNumberFormat="1" applyFont="1" applyFill="1" applyBorder="1" applyAlignment="1" applyProtection="1">
      <alignment horizontal="right" vertical="top" indent="1"/>
      <protection hidden="1"/>
    </xf>
    <xf numFmtId="49" fontId="3" fillId="14" borderId="34" xfId="25" applyNumberFormat="1" applyFont="1" applyFill="1" applyBorder="1" applyAlignment="1" applyProtection="1">
      <alignment horizontal="left" vertical="center" wrapText="1" indent="1"/>
      <protection hidden="1"/>
    </xf>
    <xf numFmtId="0" fontId="6" fillId="17" borderId="18" xfId="23" applyFont="1" applyFill="1" applyBorder="1" applyAlignment="1" applyProtection="1">
      <alignment horizontal="left" vertical="center" indent="1"/>
      <protection hidden="1"/>
    </xf>
    <xf numFmtId="0" fontId="35" fillId="17" borderId="19" xfId="23" applyNumberFormat="1" applyFont="1" applyFill="1" applyBorder="1" applyAlignment="1" applyProtection="1">
      <alignment vertical="top" wrapText="1"/>
      <protection hidden="1"/>
    </xf>
    <xf numFmtId="0" fontId="36" fillId="17" borderId="19" xfId="23" applyNumberFormat="1" applyFont="1" applyFill="1" applyBorder="1" applyAlignment="1" applyProtection="1">
      <alignment vertical="top" wrapText="1"/>
      <protection hidden="1"/>
    </xf>
    <xf numFmtId="0" fontId="17" fillId="17" borderId="17" xfId="0" applyNumberFormat="1" applyFont="1" applyFill="1" applyBorder="1" applyAlignment="1" applyProtection="1">
      <alignment horizontal="right" vertical="top"/>
      <protection hidden="1"/>
    </xf>
    <xf numFmtId="0" fontId="5" fillId="0" borderId="18" xfId="23" applyNumberFormat="1" applyFont="1" applyFill="1" applyBorder="1" applyAlignment="1" applyProtection="1">
      <alignment horizontal="left" vertical="center" indent="1"/>
      <protection hidden="1"/>
    </xf>
    <xf numFmtId="0" fontId="5" fillId="0" borderId="19" xfId="23" applyNumberFormat="1" applyFont="1" applyFill="1" applyBorder="1" applyAlignment="1" applyProtection="1">
      <alignment vertical="center"/>
      <protection hidden="1"/>
    </xf>
    <xf numFmtId="0" fontId="17" fillId="0" borderId="17" xfId="23" applyNumberFormat="1" applyFont="1" applyFill="1" applyBorder="1" applyAlignment="1" applyProtection="1">
      <alignment vertical="center" wrapText="1"/>
      <protection hidden="1"/>
    </xf>
    <xf numFmtId="0" fontId="24" fillId="0" borderId="19" xfId="23" applyFont="1" applyFill="1" applyBorder="1" applyAlignment="1" applyProtection="1">
      <alignment vertical="center"/>
      <protection hidden="1"/>
    </xf>
    <xf numFmtId="0" fontId="5" fillId="14" borderId="23" xfId="23" applyNumberFormat="1" applyFont="1" applyFill="1" applyBorder="1" applyAlignment="1" applyProtection="1">
      <alignment vertical="center"/>
      <protection hidden="1"/>
    </xf>
    <xf numFmtId="0" fontId="5" fillId="14" borderId="28" xfId="23" applyNumberFormat="1" applyFont="1" applyFill="1" applyBorder="1" applyAlignment="1" applyProtection="1">
      <alignment vertical="center"/>
      <protection hidden="1"/>
    </xf>
    <xf numFmtId="0" fontId="3" fillId="14" borderId="34" xfId="23" applyFont="1" applyFill="1" applyBorder="1" applyAlignment="1" applyProtection="1">
      <alignment horizontal="center" vertical="center" wrapText="1"/>
      <protection hidden="1"/>
    </xf>
    <xf numFmtId="0" fontId="5" fillId="0" borderId="19" xfId="23" applyNumberFormat="1" applyFont="1" applyFill="1" applyBorder="1" applyAlignment="1" applyProtection="1">
      <alignment horizontal="left" vertical="center" indent="1"/>
      <protection hidden="1"/>
    </xf>
    <xf numFmtId="0" fontId="3" fillId="14" borderId="24" xfId="23" applyNumberFormat="1" applyFont="1" applyFill="1" applyBorder="1" applyAlignment="1" applyProtection="1">
      <alignment horizontal="center" vertical="center"/>
      <protection hidden="1"/>
    </xf>
    <xf numFmtId="0" fontId="3" fillId="14" borderId="24" xfId="23" applyNumberFormat="1" applyFont="1" applyFill="1" applyBorder="1" applyAlignment="1" applyProtection="1">
      <alignment horizontal="left" vertical="center" indent="1"/>
      <protection hidden="1"/>
    </xf>
    <xf numFmtId="49" fontId="5" fillId="0" borderId="18" xfId="23" applyNumberFormat="1" applyFont="1" applyFill="1" applyBorder="1" applyAlignment="1" applyProtection="1">
      <alignment horizontal="left" vertical="center" indent="1"/>
      <protection hidden="1"/>
    </xf>
    <xf numFmtId="4" fontId="5" fillId="10" borderId="16" xfId="23" applyNumberFormat="1" applyFont="1" applyFill="1" applyBorder="1" applyAlignment="1" applyProtection="1">
      <alignment horizontal="right" vertical="center" indent="1"/>
      <protection locked="0"/>
    </xf>
    <xf numFmtId="0" fontId="3" fillId="14" borderId="34" xfId="23" applyNumberFormat="1" applyFont="1" applyFill="1" applyBorder="1" applyAlignment="1" applyProtection="1">
      <alignment horizontal="center" vertical="center"/>
      <protection hidden="1"/>
    </xf>
    <xf numFmtId="0" fontId="17" fillId="14" borderId="23" xfId="23" applyNumberFormat="1" applyFont="1" applyFill="1" applyBorder="1" applyAlignment="1" applyProtection="1">
      <alignment vertical="center"/>
      <protection hidden="1"/>
    </xf>
    <xf numFmtId="0" fontId="17" fillId="14" borderId="27" xfId="23" applyNumberFormat="1" applyFont="1" applyFill="1" applyBorder="1" applyAlignment="1" applyProtection="1">
      <alignment vertical="center"/>
      <protection hidden="1"/>
    </xf>
    <xf numFmtId="0" fontId="17" fillId="14" borderId="28" xfId="23" applyNumberFormat="1" applyFont="1" applyFill="1" applyBorder="1" applyAlignment="1" applyProtection="1">
      <alignment vertical="center"/>
      <protection hidden="1"/>
    </xf>
    <xf numFmtId="0" fontId="3" fillId="14" borderId="20" xfId="23" applyNumberFormat="1" applyFont="1" applyFill="1" applyBorder="1" applyAlignment="1" applyProtection="1">
      <alignment horizontal="center" vertical="center"/>
      <protection hidden="1"/>
    </xf>
    <xf numFmtId="0" fontId="3" fillId="14" borderId="25" xfId="23" applyNumberFormat="1" applyFont="1" applyFill="1" applyBorder="1" applyAlignment="1" applyProtection="1">
      <alignment horizontal="center" vertical="center"/>
      <protection hidden="1"/>
    </xf>
    <xf numFmtId="0" fontId="3" fillId="14" borderId="21" xfId="23" applyNumberFormat="1" applyFont="1" applyFill="1" applyBorder="1" applyAlignment="1" applyProtection="1">
      <alignment horizontal="center" vertical="center"/>
      <protection hidden="1"/>
    </xf>
    <xf numFmtId="0" fontId="3" fillId="14" borderId="29" xfId="23" applyNumberFormat="1" applyFont="1" applyFill="1" applyBorder="1" applyAlignment="1" applyProtection="1">
      <alignment horizontal="center" vertical="center"/>
      <protection hidden="1"/>
    </xf>
    <xf numFmtId="0" fontId="17" fillId="14" borderId="26" xfId="23" applyNumberFormat="1" applyFont="1" applyFill="1" applyBorder="1" applyAlignment="1" applyProtection="1">
      <alignment vertical="center"/>
      <protection hidden="1"/>
    </xf>
    <xf numFmtId="0" fontId="3" fillId="14" borderId="0" xfId="23" applyNumberFormat="1" applyFont="1" applyFill="1" applyBorder="1" applyAlignment="1" applyProtection="1">
      <alignment horizontal="center" vertical="center"/>
      <protection hidden="1"/>
    </xf>
    <xf numFmtId="0" fontId="3" fillId="14" borderId="22" xfId="23" applyNumberFormat="1" applyFont="1" applyFill="1" applyBorder="1" applyAlignment="1" applyProtection="1">
      <alignment horizontal="center" vertical="center"/>
      <protection hidden="1"/>
    </xf>
    <xf numFmtId="0" fontId="3" fillId="14" borderId="21" xfId="23" applyFont="1" applyFill="1" applyBorder="1" applyAlignment="1" applyProtection="1">
      <alignment horizontal="center" vertical="center"/>
      <protection hidden="1"/>
    </xf>
    <xf numFmtId="14" fontId="5" fillId="10" borderId="16" xfId="23" applyNumberFormat="1" applyFont="1" applyFill="1" applyBorder="1" applyAlignment="1" applyProtection="1">
      <alignment horizontal="center" vertical="center"/>
      <protection locked="0"/>
    </xf>
    <xf numFmtId="167" fontId="5" fillId="0" borderId="16" xfId="23" applyNumberFormat="1" applyFont="1" applyFill="1" applyBorder="1" applyAlignment="1" applyProtection="1">
      <alignment horizontal="right" vertical="center" indent="1"/>
      <protection hidden="1"/>
    </xf>
    <xf numFmtId="0" fontId="6" fillId="14" borderId="18" xfId="23" applyNumberFormat="1" applyFont="1" applyFill="1" applyBorder="1" applyAlignment="1" applyProtection="1">
      <alignment horizontal="left" vertical="center" indent="1"/>
      <protection hidden="1"/>
    </xf>
    <xf numFmtId="0" fontId="6" fillId="14" borderId="19" xfId="23" applyNumberFormat="1" applyFont="1" applyFill="1" applyBorder="1" applyAlignment="1" applyProtection="1">
      <alignment horizontal="left" vertical="center" indent="1"/>
      <protection hidden="1"/>
    </xf>
    <xf numFmtId="0" fontId="6" fillId="14" borderId="17" xfId="23" applyNumberFormat="1" applyFont="1" applyFill="1" applyBorder="1" applyAlignment="1" applyProtection="1">
      <alignment horizontal="left" vertical="center" indent="1"/>
      <protection hidden="1"/>
    </xf>
    <xf numFmtId="4" fontId="6" fillId="14" borderId="16" xfId="23" applyNumberFormat="1" applyFont="1" applyFill="1" applyBorder="1" applyAlignment="1" applyProtection="1">
      <alignment horizontal="right" vertical="center" indent="1"/>
      <protection hidden="1"/>
    </xf>
    <xf numFmtId="4" fontId="6" fillId="14" borderId="18" xfId="23" applyNumberFormat="1" applyFont="1" applyFill="1" applyBorder="1" applyAlignment="1" applyProtection="1">
      <alignment horizontal="right" vertical="center" indent="1"/>
      <protection hidden="1"/>
    </xf>
    <xf numFmtId="0" fontId="26" fillId="14" borderId="24" xfId="23" applyNumberFormat="1" applyFont="1" applyFill="1" applyBorder="1" applyAlignment="1" applyProtection="1">
      <alignment horizontal="left" vertical="center" indent="1"/>
      <protection hidden="1"/>
    </xf>
    <xf numFmtId="0" fontId="5" fillId="0" borderId="19" xfId="23" applyNumberFormat="1" applyFont="1" applyFill="1" applyBorder="1" applyAlignment="1" applyProtection="1">
      <alignment horizontal="center" vertical="center"/>
      <protection hidden="1"/>
    </xf>
    <xf numFmtId="165" fontId="5" fillId="0" borderId="19" xfId="23" applyNumberFormat="1" applyFont="1" applyFill="1" applyBorder="1" applyAlignment="1" applyProtection="1">
      <alignment horizontal="center" vertical="center"/>
      <protection hidden="1"/>
    </xf>
    <xf numFmtId="4" fontId="5" fillId="0" borderId="19" xfId="23" applyNumberFormat="1" applyFont="1" applyFill="1" applyBorder="1" applyAlignment="1" applyProtection="1">
      <alignment horizontal="right" vertical="center" indent="1"/>
      <protection hidden="1"/>
    </xf>
    <xf numFmtId="0" fontId="17" fillId="14" borderId="19" xfId="23" applyNumberFormat="1" applyFont="1" applyFill="1" applyBorder="1" applyAlignment="1" applyProtection="1">
      <alignment vertical="center"/>
      <protection hidden="1"/>
    </xf>
    <xf numFmtId="0" fontId="6" fillId="14" borderId="19" xfId="23" applyFont="1" applyFill="1" applyBorder="1" applyAlignment="1" applyProtection="1">
      <alignment horizontal="right" vertical="center" indent="1"/>
      <protection hidden="1"/>
    </xf>
    <xf numFmtId="4" fontId="5" fillId="10" borderId="18" xfId="23" applyNumberFormat="1" applyFont="1" applyFill="1" applyBorder="1" applyAlignment="1" applyProtection="1">
      <alignment horizontal="right" vertical="center" indent="1"/>
      <protection locked="0"/>
    </xf>
    <xf numFmtId="0" fontId="5" fillId="0" borderId="17" xfId="23" applyNumberFormat="1" applyFont="1" applyFill="1" applyBorder="1" applyAlignment="1" applyProtection="1">
      <alignment horizontal="left" vertical="center" indent="1"/>
      <protection hidden="1"/>
    </xf>
    <xf numFmtId="0" fontId="17" fillId="0" borderId="19" xfId="23" applyNumberFormat="1" applyFont="1" applyFill="1" applyBorder="1" applyAlignment="1" applyProtection="1">
      <alignment vertical="center" wrapText="1"/>
      <protection hidden="1"/>
    </xf>
    <xf numFmtId="14" fontId="5" fillId="0" borderId="16" xfId="23" applyNumberFormat="1" applyFont="1" applyFill="1" applyBorder="1" applyAlignment="1" applyProtection="1">
      <alignment horizontal="left" vertical="center" indent="1"/>
      <protection hidden="1"/>
    </xf>
    <xf numFmtId="0" fontId="5" fillId="14" borderId="24" xfId="23" applyNumberFormat="1" applyFont="1" applyFill="1" applyBorder="1" applyAlignment="1" applyProtection="1">
      <alignment vertical="center"/>
      <protection hidden="1"/>
    </xf>
    <xf numFmtId="0" fontId="5" fillId="14" borderId="0" xfId="23" applyNumberFormat="1" applyFont="1" applyFill="1" applyBorder="1" applyAlignment="1" applyProtection="1">
      <alignment vertical="center"/>
      <protection hidden="1"/>
    </xf>
    <xf numFmtId="0" fontId="17" fillId="14" borderId="20" xfId="23" applyNumberFormat="1" applyFont="1" applyFill="1" applyBorder="1" applyAlignment="1" applyProtection="1">
      <alignment vertical="center" wrapText="1"/>
      <protection hidden="1"/>
    </xf>
    <xf numFmtId="0" fontId="5" fillId="14" borderId="22" xfId="23" applyNumberFormat="1" applyFont="1" applyFill="1" applyBorder="1" applyAlignment="1" applyProtection="1">
      <alignment vertical="center"/>
      <protection hidden="1"/>
    </xf>
    <xf numFmtId="0" fontId="17" fillId="14" borderId="21" xfId="23" applyNumberFormat="1" applyFont="1" applyFill="1" applyBorder="1" applyAlignment="1" applyProtection="1">
      <alignment vertical="center" wrapText="1"/>
      <protection hidden="1"/>
    </xf>
    <xf numFmtId="0" fontId="17" fillId="14" borderId="0" xfId="23" applyNumberFormat="1" applyFont="1" applyFill="1" applyBorder="1" applyAlignment="1" applyProtection="1">
      <alignment vertical="center" wrapText="1"/>
      <protection hidden="1"/>
    </xf>
    <xf numFmtId="2" fontId="5" fillId="10" borderId="16" xfId="23" applyNumberFormat="1" applyFont="1" applyFill="1" applyBorder="1" applyAlignment="1" applyProtection="1">
      <alignment horizontal="right" vertical="center" indent="1"/>
      <protection locked="0"/>
    </xf>
    <xf numFmtId="173" fontId="5" fillId="0" borderId="16" xfId="23" applyNumberFormat="1" applyFont="1" applyFill="1" applyBorder="1" applyAlignment="1" applyProtection="1">
      <alignment horizontal="center" vertical="center"/>
      <protection hidden="1"/>
    </xf>
    <xf numFmtId="167" fontId="5" fillId="0" borderId="18" xfId="23" applyNumberFormat="1" applyFont="1" applyFill="1" applyBorder="1" applyAlignment="1" applyProtection="1">
      <alignment horizontal="right" vertical="center" indent="1"/>
      <protection hidden="1"/>
    </xf>
    <xf numFmtId="0" fontId="3" fillId="14" borderId="25" xfId="23" applyNumberFormat="1" applyFont="1" applyFill="1" applyBorder="1" applyAlignment="1" applyProtection="1">
      <alignment horizontal="left" vertical="center" indent="1"/>
      <protection hidden="1"/>
    </xf>
    <xf numFmtId="0" fontId="3" fillId="14" borderId="28" xfId="23" applyNumberFormat="1" applyFont="1" applyFill="1" applyBorder="1" applyAlignment="1" applyProtection="1">
      <alignment horizontal="left" vertical="center" indent="1"/>
      <protection hidden="1"/>
    </xf>
    <xf numFmtId="0" fontId="3" fillId="14" borderId="28" xfId="23" applyNumberFormat="1" applyFont="1" applyFill="1" applyBorder="1" applyAlignment="1" applyProtection="1">
      <alignment horizontal="center" vertical="center"/>
      <protection hidden="1"/>
    </xf>
    <xf numFmtId="0" fontId="35" fillId="14" borderId="23" xfId="23" applyNumberFormat="1" applyFont="1" applyFill="1" applyBorder="1" applyAlignment="1" applyProtection="1">
      <alignment horizontal="left" vertical="top" indent="1"/>
      <protection hidden="1"/>
    </xf>
    <xf numFmtId="0" fontId="35" fillId="14" borderId="26" xfId="23" applyNumberFormat="1" applyFont="1" applyFill="1" applyBorder="1" applyAlignment="1" applyProtection="1">
      <alignment horizontal="left" vertical="top" indent="1"/>
      <protection hidden="1"/>
    </xf>
    <xf numFmtId="0" fontId="35" fillId="14" borderId="27" xfId="23" applyNumberFormat="1" applyFont="1" applyFill="1" applyBorder="1" applyAlignment="1" applyProtection="1">
      <alignment horizontal="left" vertical="top" indent="1"/>
      <protection hidden="1"/>
    </xf>
    <xf numFmtId="0" fontId="5" fillId="14" borderId="24" xfId="23" applyNumberFormat="1" applyFont="1" applyFill="1" applyBorder="1" applyAlignment="1" applyProtection="1">
      <alignment horizontal="left" vertical="center" indent="1"/>
      <protection hidden="1"/>
    </xf>
    <xf numFmtId="0" fontId="5" fillId="14" borderId="25" xfId="23" applyNumberFormat="1" applyFont="1" applyFill="1" applyBorder="1" applyAlignment="1" applyProtection="1">
      <alignment vertical="center"/>
      <protection hidden="1"/>
    </xf>
    <xf numFmtId="0" fontId="5" fillId="14" borderId="20" xfId="23" applyFont="1" applyFill="1" applyBorder="1" applyAlignment="1" applyProtection="1">
      <alignment vertical="center"/>
      <protection hidden="1"/>
    </xf>
    <xf numFmtId="0" fontId="24" fillId="14" borderId="20" xfId="23" applyFont="1" applyFill="1" applyBorder="1" applyAlignment="1" applyProtection="1">
      <alignment vertical="center"/>
      <protection hidden="1"/>
    </xf>
    <xf numFmtId="0" fontId="17" fillId="14" borderId="22" xfId="23" applyNumberFormat="1" applyFont="1" applyFill="1" applyBorder="1" applyAlignment="1" applyProtection="1">
      <alignment vertical="center" wrapText="1"/>
      <protection hidden="1"/>
    </xf>
    <xf numFmtId="0" fontId="5" fillId="13" borderId="18" xfId="23" applyNumberFormat="1" applyFont="1" applyFill="1" applyBorder="1" applyAlignment="1" applyProtection="1">
      <alignment horizontal="left" vertical="center" indent="1"/>
      <protection locked="0"/>
    </xf>
    <xf numFmtId="14" fontId="5" fillId="13" borderId="16" xfId="23" applyNumberFormat="1" applyFont="1" applyFill="1" applyBorder="1" applyAlignment="1" applyProtection="1">
      <alignment horizontal="left" vertical="center" indent="1"/>
      <protection locked="0"/>
    </xf>
    <xf numFmtId="0" fontId="5" fillId="14" borderId="34" xfId="23" applyNumberFormat="1" applyFont="1" applyFill="1" applyBorder="1" applyAlignment="1" applyProtection="1">
      <alignment horizontal="right" vertical="center" wrapText="1" indent="1"/>
      <protection hidden="1"/>
    </xf>
    <xf numFmtId="0" fontId="35" fillId="14" borderId="19" xfId="23" applyNumberFormat="1" applyFont="1" applyFill="1" applyBorder="1" applyAlignment="1" applyProtection="1">
      <alignment horizontal="left" vertical="top" indent="1"/>
      <protection hidden="1"/>
    </xf>
    <xf numFmtId="0" fontId="17" fillId="14" borderId="19" xfId="23" applyNumberFormat="1" applyFont="1" applyFill="1" applyBorder="1" applyAlignment="1" applyProtection="1">
      <alignment vertical="center" wrapText="1"/>
      <protection hidden="1"/>
    </xf>
    <xf numFmtId="0" fontId="5" fillId="13" borderId="19" xfId="23" applyNumberFormat="1" applyFont="1" applyFill="1" applyBorder="1" applyAlignment="1" applyProtection="1">
      <alignment horizontal="left" vertical="center" indent="1"/>
      <protection hidden="1"/>
    </xf>
    <xf numFmtId="0" fontId="5" fillId="13" borderId="17" xfId="23" applyNumberFormat="1" applyFont="1" applyFill="1" applyBorder="1" applyAlignment="1" applyProtection="1">
      <alignment horizontal="left" vertical="center" indent="1"/>
      <protection hidden="1"/>
    </xf>
    <xf numFmtId="0" fontId="24" fillId="14" borderId="24" xfId="23" applyFont="1" applyFill="1" applyBorder="1" applyAlignment="1" applyProtection="1">
      <alignment vertical="center"/>
      <protection hidden="1"/>
    </xf>
    <xf numFmtId="165" fontId="5" fillId="0" borderId="0" xfId="23" applyNumberFormat="1" applyFont="1" applyFill="1" applyBorder="1" applyAlignment="1" applyProtection="1">
      <alignment horizontal="center" vertical="center"/>
      <protection hidden="1"/>
    </xf>
    <xf numFmtId="167" fontId="5" fillId="0" borderId="22" xfId="23" applyNumberFormat="1" applyFont="1" applyFill="1" applyBorder="1" applyAlignment="1" applyProtection="1">
      <alignment horizontal="right" vertical="center" indent="1"/>
      <protection hidden="1"/>
    </xf>
    <xf numFmtId="0" fontId="24" fillId="0" borderId="17" xfId="23" applyFont="1" applyFill="1" applyBorder="1" applyAlignment="1" applyProtection="1">
      <alignment vertical="center"/>
      <protection hidden="1"/>
    </xf>
    <xf numFmtId="0" fontId="11" fillId="0" borderId="18" xfId="23" applyNumberFormat="1" applyFont="1" applyFill="1" applyBorder="1" applyAlignment="1" applyProtection="1">
      <alignment horizontal="left" vertical="center" indent="1"/>
      <protection hidden="1"/>
    </xf>
    <xf numFmtId="0" fontId="5" fillId="13" borderId="16" xfId="24" applyFill="1" applyBorder="1" applyAlignment="1" applyProtection="1">
      <alignment horizontal="left" vertical="center" indent="1"/>
      <protection locked="0"/>
    </xf>
    <xf numFmtId="4" fontId="5" fillId="10" borderId="16" xfId="23" applyNumberFormat="1" applyFont="1" applyFill="1" applyBorder="1" applyAlignment="1" applyProtection="1">
      <alignment horizontal="right" vertical="center" wrapText="1" indent="1"/>
      <protection locked="0"/>
    </xf>
    <xf numFmtId="0" fontId="6" fillId="22" borderId="18" xfId="23" applyNumberFormat="1" applyFont="1" applyFill="1" applyBorder="1" applyAlignment="1" applyProtection="1">
      <alignment horizontal="left" vertical="center" indent="1"/>
      <protection hidden="1"/>
    </xf>
    <xf numFmtId="0" fontId="6" fillId="22" borderId="19" xfId="23" applyNumberFormat="1" applyFont="1" applyFill="1" applyBorder="1" applyAlignment="1" applyProtection="1">
      <alignment horizontal="center" vertical="center"/>
      <protection hidden="1"/>
    </xf>
    <xf numFmtId="0" fontId="6" fillId="22" borderId="17" xfId="23" applyNumberFormat="1" applyFont="1" applyFill="1" applyBorder="1" applyAlignment="1" applyProtection="1">
      <alignment horizontal="center" vertical="center"/>
      <protection hidden="1"/>
    </xf>
    <xf numFmtId="0" fontId="5" fillId="18" borderId="38" xfId="23" applyFont="1" applyFill="1" applyBorder="1" applyAlignment="1" applyProtection="1">
      <alignment horizontal="center" vertical="center"/>
      <protection hidden="1"/>
    </xf>
    <xf numFmtId="0" fontId="17" fillId="18" borderId="0" xfId="0" applyNumberFormat="1" applyFont="1" applyFill="1" applyBorder="1" applyAlignment="1" applyProtection="1">
      <alignment horizontal="right"/>
      <protection hidden="1"/>
    </xf>
    <xf numFmtId="0" fontId="5" fillId="18" borderId="16" xfId="23" applyFont="1" applyFill="1" applyBorder="1" applyAlignment="1" applyProtection="1">
      <alignment horizontal="left" vertical="center" indent="1"/>
      <protection hidden="1"/>
    </xf>
    <xf numFmtId="0" fontId="5" fillId="18" borderId="0" xfId="23" applyNumberFormat="1" applyFont="1" applyFill="1" applyBorder="1" applyAlignment="1" applyProtection="1">
      <alignment horizontal="center" vertical="center"/>
      <protection hidden="1"/>
    </xf>
    <xf numFmtId="0" fontId="5" fillId="18" borderId="0" xfId="23" applyFont="1" applyFill="1" applyAlignment="1" applyProtection="1">
      <alignment horizontal="left" vertical="center" indent="1"/>
      <protection hidden="1"/>
    </xf>
    <xf numFmtId="0" fontId="5" fillId="18" borderId="23" xfId="23" applyFont="1" applyFill="1" applyBorder="1" applyAlignment="1" applyProtection="1">
      <alignment vertical="center"/>
      <protection hidden="1"/>
    </xf>
    <xf numFmtId="0" fontId="5" fillId="18" borderId="26" xfId="23" applyFont="1" applyFill="1" applyBorder="1" applyAlignment="1" applyProtection="1">
      <alignment vertical="center"/>
      <protection hidden="1"/>
    </xf>
    <xf numFmtId="0" fontId="5" fillId="18" borderId="27" xfId="23" applyFont="1" applyFill="1" applyBorder="1" applyAlignment="1" applyProtection="1">
      <alignment vertical="center"/>
      <protection hidden="1"/>
    </xf>
    <xf numFmtId="0" fontId="5" fillId="18" borderId="24" xfId="23" applyFont="1" applyFill="1" applyBorder="1" applyAlignment="1" applyProtection="1">
      <alignment horizontal="left" vertical="center" indent="1"/>
      <protection hidden="1"/>
    </xf>
    <xf numFmtId="0" fontId="5" fillId="18" borderId="20" xfId="23" applyFont="1" applyFill="1" applyBorder="1" applyAlignment="1" applyProtection="1">
      <alignment vertical="center"/>
      <protection hidden="1"/>
    </xf>
    <xf numFmtId="0" fontId="36" fillId="18" borderId="24" xfId="23" applyFont="1" applyFill="1" applyBorder="1" applyAlignment="1" applyProtection="1">
      <alignment horizontal="left" vertical="center" indent="1"/>
      <protection hidden="1"/>
    </xf>
    <xf numFmtId="0" fontId="5" fillId="18" borderId="0" xfId="23" applyFont="1" applyFill="1" applyBorder="1" applyAlignment="1" applyProtection="1">
      <alignment horizontal="left" vertical="center" indent="1"/>
      <protection hidden="1"/>
    </xf>
    <xf numFmtId="10" fontId="5" fillId="18" borderId="20" xfId="23" applyNumberFormat="1" applyFont="1" applyFill="1" applyBorder="1" applyAlignment="1" applyProtection="1">
      <alignment horizontal="right" vertical="center" indent="1"/>
      <protection hidden="1"/>
    </xf>
    <xf numFmtId="0" fontId="17" fillId="18" borderId="24" xfId="23" applyFont="1" applyFill="1" applyBorder="1" applyAlignment="1" applyProtection="1">
      <alignment horizontal="left" vertical="center" indent="1"/>
      <protection hidden="1"/>
    </xf>
    <xf numFmtId="0" fontId="17" fillId="18" borderId="25" xfId="23" applyFont="1" applyFill="1" applyBorder="1" applyAlignment="1" applyProtection="1">
      <alignment horizontal="left" vertical="center" indent="1"/>
      <protection hidden="1"/>
    </xf>
    <xf numFmtId="0" fontId="5" fillId="18" borderId="22" xfId="23" applyFont="1" applyFill="1" applyBorder="1" applyAlignment="1" applyProtection="1">
      <alignment horizontal="left" vertical="center" indent="1"/>
      <protection hidden="1"/>
    </xf>
    <xf numFmtId="10" fontId="5" fillId="18" borderId="21" xfId="23" applyNumberFormat="1" applyFont="1" applyFill="1" applyBorder="1" applyAlignment="1" applyProtection="1">
      <alignment horizontal="right" vertical="center" indent="1"/>
      <protection hidden="1"/>
    </xf>
    <xf numFmtId="0" fontId="17" fillId="18" borderId="23" xfId="23" applyFont="1" applyFill="1" applyBorder="1" applyAlignment="1" applyProtection="1">
      <alignment horizontal="left" vertical="center" indent="1"/>
      <protection hidden="1"/>
    </xf>
    <xf numFmtId="0" fontId="5" fillId="18" borderId="26" xfId="23" applyFont="1" applyFill="1" applyBorder="1" applyAlignment="1" applyProtection="1">
      <alignment horizontal="left" vertical="center" indent="1"/>
      <protection hidden="1"/>
    </xf>
    <xf numFmtId="10" fontId="5" fillId="18" borderId="27" xfId="23" applyNumberFormat="1" applyFont="1" applyFill="1" applyBorder="1" applyAlignment="1" applyProtection="1">
      <alignment horizontal="right" vertical="center" indent="1"/>
      <protection hidden="1"/>
    </xf>
    <xf numFmtId="0" fontId="5" fillId="18" borderId="25" xfId="23" applyFont="1" applyFill="1" applyBorder="1" applyAlignment="1" applyProtection="1">
      <alignment vertical="center"/>
      <protection hidden="1"/>
    </xf>
    <xf numFmtId="0" fontId="5" fillId="18" borderId="22" xfId="23" applyFont="1" applyFill="1" applyBorder="1" applyAlignment="1" applyProtection="1">
      <alignment vertical="center"/>
      <protection hidden="1"/>
    </xf>
    <xf numFmtId="0" fontId="5" fillId="18" borderId="21" xfId="23" applyFont="1" applyFill="1" applyBorder="1" applyAlignment="1" applyProtection="1">
      <alignment vertical="center"/>
      <protection hidden="1"/>
    </xf>
    <xf numFmtId="0" fontId="6" fillId="18" borderId="18" xfId="23" applyFont="1" applyFill="1" applyBorder="1" applyAlignment="1" applyProtection="1">
      <alignment horizontal="left" vertical="center" indent="1"/>
      <protection hidden="1"/>
    </xf>
    <xf numFmtId="0" fontId="6" fillId="18" borderId="19" xfId="23" applyFont="1" applyFill="1" applyBorder="1" applyAlignment="1" applyProtection="1">
      <alignment horizontal="left" vertical="center" indent="1"/>
      <protection hidden="1"/>
    </xf>
    <xf numFmtId="10" fontId="6" fillId="18" borderId="17" xfId="23" applyNumberFormat="1" applyFont="1" applyFill="1" applyBorder="1" applyAlignment="1" applyProtection="1">
      <alignment horizontal="right" vertical="center" indent="1"/>
      <protection hidden="1"/>
    </xf>
    <xf numFmtId="167" fontId="5" fillId="0" borderId="16" xfId="23" quotePrefix="1" applyNumberFormat="1" applyFont="1" applyFill="1" applyBorder="1" applyAlignment="1" applyProtection="1">
      <alignment horizontal="right" vertical="center" indent="1"/>
      <protection hidden="1"/>
    </xf>
    <xf numFmtId="167" fontId="5" fillId="0" borderId="17" xfId="23" applyNumberFormat="1" applyFont="1" applyFill="1" applyBorder="1" applyAlignment="1" applyProtection="1">
      <alignment horizontal="right" vertical="center" indent="1"/>
      <protection hidden="1"/>
    </xf>
    <xf numFmtId="4" fontId="6" fillId="14" borderId="17" xfId="23" applyNumberFormat="1" applyFont="1" applyFill="1" applyBorder="1" applyAlignment="1" applyProtection="1">
      <alignment horizontal="right" vertical="center" indent="1"/>
      <protection hidden="1"/>
    </xf>
    <xf numFmtId="0" fontId="5" fillId="18" borderId="0" xfId="25" applyFont="1" applyFill="1" applyAlignment="1" applyProtection="1">
      <alignment vertical="top"/>
      <protection hidden="1"/>
    </xf>
    <xf numFmtId="2" fontId="33" fillId="14" borderId="18" xfId="25" applyNumberFormat="1" applyFont="1" applyFill="1" applyBorder="1" applyAlignment="1" applyProtection="1">
      <alignment wrapText="1"/>
      <protection hidden="1"/>
    </xf>
    <xf numFmtId="0" fontId="6" fillId="14" borderId="19" xfId="30" applyNumberFormat="1" applyFont="1" applyFill="1" applyBorder="1" applyAlignment="1" applyProtection="1">
      <alignment horizontal="left" vertical="center" indent="1"/>
      <protection hidden="1"/>
    </xf>
    <xf numFmtId="0" fontId="6" fillId="14" borderId="19" xfId="30" applyNumberFormat="1" applyFont="1" applyFill="1" applyBorder="1" applyAlignment="1" applyProtection="1">
      <alignment horizontal="right" vertical="center" indent="1"/>
      <protection hidden="1"/>
    </xf>
    <xf numFmtId="0" fontId="26" fillId="0" borderId="0" xfId="25" applyFont="1" applyBorder="1" applyAlignment="1">
      <alignment vertical="center" wrapText="1"/>
    </xf>
    <xf numFmtId="0" fontId="32" fillId="0" borderId="0" xfId="25" applyFont="1" applyAlignment="1">
      <alignment vertical="center"/>
    </xf>
    <xf numFmtId="0" fontId="17" fillId="0" borderId="19" xfId="23" applyNumberFormat="1" applyFont="1" applyFill="1" applyBorder="1" applyAlignment="1" applyProtection="1">
      <alignment horizontal="left" vertical="center" indent="1"/>
      <protection hidden="1"/>
    </xf>
    <xf numFmtId="167" fontId="17" fillId="0" borderId="19" xfId="23" applyNumberFormat="1" applyFont="1" applyFill="1" applyBorder="1" applyAlignment="1" applyProtection="1">
      <alignment horizontal="right" vertical="center" indent="1"/>
      <protection hidden="1"/>
    </xf>
    <xf numFmtId="0" fontId="17" fillId="0" borderId="0" xfId="23" applyFont="1" applyFill="1" applyBorder="1" applyAlignment="1" applyProtection="1">
      <alignment horizontal="right" vertical="center" indent="1"/>
      <protection hidden="1"/>
    </xf>
    <xf numFmtId="2" fontId="17" fillId="14" borderId="23" xfId="25" applyNumberFormat="1" applyFont="1" applyFill="1" applyBorder="1" applyAlignment="1" applyProtection="1">
      <alignment vertical="center"/>
      <protection hidden="1"/>
    </xf>
    <xf numFmtId="14" fontId="3" fillId="14" borderId="24" xfId="25" applyNumberFormat="1" applyFont="1" applyFill="1" applyBorder="1" applyAlignment="1" applyProtection="1">
      <alignment horizontal="center" vertical="center" wrapText="1"/>
      <protection hidden="1"/>
    </xf>
    <xf numFmtId="14" fontId="3" fillId="14" borderId="25" xfId="25" applyNumberFormat="1" applyFont="1" applyFill="1" applyBorder="1" applyAlignment="1" applyProtection="1">
      <alignment horizontal="center" vertical="center" wrapText="1"/>
      <protection hidden="1"/>
    </xf>
    <xf numFmtId="0" fontId="3" fillId="14" borderId="28" xfId="23" applyFont="1" applyFill="1" applyBorder="1"/>
    <xf numFmtId="49" fontId="3" fillId="14" borderId="34" xfId="23" applyNumberFormat="1" applyFont="1" applyFill="1" applyBorder="1" applyAlignment="1" applyProtection="1">
      <alignment horizontal="center" vertical="center" wrapText="1"/>
      <protection hidden="1"/>
    </xf>
    <xf numFmtId="14" fontId="3" fillId="14" borderId="34" xfId="23" applyNumberFormat="1" applyFont="1" applyFill="1" applyBorder="1" applyAlignment="1" applyProtection="1">
      <alignment horizontal="center" vertical="center" wrapText="1"/>
      <protection hidden="1"/>
    </xf>
    <xf numFmtId="49" fontId="3" fillId="14" borderId="29" xfId="23" applyNumberFormat="1" applyFont="1" applyFill="1" applyBorder="1" applyAlignment="1" applyProtection="1">
      <alignment horizontal="center" vertical="center" wrapText="1"/>
      <protection hidden="1"/>
    </xf>
    <xf numFmtId="14" fontId="3" fillId="14" borderId="29" xfId="23" applyNumberFormat="1" applyFont="1" applyFill="1" applyBorder="1" applyAlignment="1" applyProtection="1">
      <alignment horizontal="center" vertical="center" wrapText="1"/>
      <protection hidden="1"/>
    </xf>
    <xf numFmtId="49" fontId="3" fillId="14" borderId="34" xfId="23" applyNumberFormat="1" applyFont="1" applyFill="1" applyBorder="1" applyAlignment="1" applyProtection="1">
      <alignment horizontal="left" vertical="center" wrapText="1" indent="1"/>
      <protection hidden="1"/>
    </xf>
    <xf numFmtId="0" fontId="3" fillId="14" borderId="28" xfId="23" applyFont="1" applyFill="1" applyBorder="1" applyAlignment="1"/>
    <xf numFmtId="49" fontId="26" fillId="14" borderId="34" xfId="23" applyNumberFormat="1" applyFont="1" applyFill="1" applyBorder="1" applyAlignment="1" applyProtection="1">
      <alignment horizontal="left" vertical="center" wrapText="1" indent="1"/>
      <protection hidden="1"/>
    </xf>
    <xf numFmtId="49" fontId="5" fillId="13" borderId="16" xfId="23" applyNumberFormat="1" applyFont="1" applyFill="1" applyBorder="1" applyAlignment="1" applyProtection="1">
      <alignment horizontal="left" vertical="top" indent="1"/>
      <protection locked="0"/>
    </xf>
    <xf numFmtId="14" fontId="5" fillId="13" borderId="16" xfId="23" applyNumberFormat="1" applyFont="1" applyFill="1" applyBorder="1" applyAlignment="1" applyProtection="1">
      <alignment horizontal="center" vertical="top"/>
      <protection locked="0"/>
    </xf>
    <xf numFmtId="49" fontId="5" fillId="13" borderId="16" xfId="23" applyNumberFormat="1" applyFont="1" applyFill="1" applyBorder="1" applyAlignment="1" applyProtection="1">
      <alignment horizontal="left" vertical="top" wrapText="1" indent="1"/>
      <protection locked="0"/>
    </xf>
    <xf numFmtId="0" fontId="5" fillId="0" borderId="16" xfId="23" applyFont="1" applyBorder="1" applyAlignment="1" applyProtection="1">
      <alignment horizontal="center" vertical="top"/>
      <protection hidden="1"/>
    </xf>
    <xf numFmtId="0" fontId="41" fillId="18" borderId="0" xfId="25" applyFont="1" applyFill="1" applyAlignment="1" applyProtection="1">
      <alignment horizontal="center" vertical="top"/>
    </xf>
    <xf numFmtId="4" fontId="5" fillId="13" borderId="16" xfId="23" applyNumberFormat="1" applyFont="1" applyFill="1" applyBorder="1" applyAlignment="1" applyProtection="1">
      <alignment horizontal="right" vertical="top" indent="1"/>
      <protection locked="0"/>
    </xf>
    <xf numFmtId="0" fontId="5" fillId="18" borderId="0" xfId="25" applyFont="1" applyFill="1" applyAlignment="1" applyProtection="1">
      <alignment vertical="top"/>
    </xf>
    <xf numFmtId="0" fontId="38" fillId="14" borderId="34" xfId="23" applyFont="1" applyFill="1" applyBorder="1" applyAlignment="1" applyProtection="1">
      <alignment horizontal="center"/>
      <protection hidden="1"/>
    </xf>
    <xf numFmtId="0" fontId="38" fillId="14" borderId="34" xfId="23" applyFont="1" applyFill="1" applyBorder="1" applyAlignment="1" applyProtection="1">
      <alignment horizontal="center" vertical="top"/>
      <protection hidden="1"/>
    </xf>
    <xf numFmtId="0" fontId="5" fillId="0" borderId="16" xfId="25" applyFont="1" applyFill="1" applyBorder="1" applyAlignment="1" applyProtection="1">
      <alignment horizontal="center" vertical="top"/>
      <protection hidden="1"/>
    </xf>
    <xf numFmtId="171" fontId="5" fillId="0" borderId="16" xfId="25" applyNumberFormat="1" applyFont="1" applyFill="1" applyBorder="1" applyAlignment="1" applyProtection="1">
      <alignment horizontal="left" vertical="top" indent="1"/>
      <protection hidden="1"/>
    </xf>
    <xf numFmtId="172" fontId="5" fillId="0" borderId="16" xfId="25" applyNumberFormat="1" applyFont="1" applyFill="1" applyBorder="1" applyAlignment="1" applyProtection="1">
      <alignment horizontal="right" vertical="top" indent="1"/>
      <protection hidden="1"/>
    </xf>
    <xf numFmtId="167" fontId="6" fillId="14" borderId="17" xfId="30" applyNumberFormat="1" applyFont="1" applyFill="1" applyBorder="1" applyAlignment="1" applyProtection="1">
      <alignment horizontal="right" vertical="center" indent="1"/>
      <protection hidden="1"/>
    </xf>
    <xf numFmtId="0" fontId="17" fillId="0" borderId="0" xfId="23" applyNumberFormat="1" applyFont="1" applyAlignment="1" applyProtection="1">
      <alignment horizontal="left"/>
      <protection hidden="1"/>
    </xf>
    <xf numFmtId="0" fontId="3" fillId="14" borderId="34" xfId="23" applyFont="1" applyFill="1" applyBorder="1" applyAlignment="1" applyProtection="1">
      <alignment horizontal="left" vertical="center" wrapText="1" indent="1"/>
      <protection hidden="1"/>
    </xf>
    <xf numFmtId="49" fontId="26" fillId="14" borderId="28" xfId="23" applyNumberFormat="1" applyFont="1" applyFill="1" applyBorder="1" applyAlignment="1" applyProtection="1">
      <alignment wrapText="1"/>
      <protection hidden="1"/>
    </xf>
    <xf numFmtId="0" fontId="17" fillId="0" borderId="14" xfId="23" applyNumberFormat="1" applyFont="1" applyBorder="1" applyAlignment="1" applyProtection="1">
      <alignment horizontal="left" vertical="top"/>
      <protection hidden="1"/>
    </xf>
    <xf numFmtId="0" fontId="5" fillId="0" borderId="14" xfId="23" applyFont="1" applyBorder="1" applyAlignment="1" applyProtection="1">
      <alignment vertical="center"/>
      <protection hidden="1"/>
    </xf>
    <xf numFmtId="0" fontId="5" fillId="0" borderId="14" xfId="23" applyFont="1" applyFill="1" applyBorder="1" applyAlignment="1" applyProtection="1">
      <alignment horizontal="right" vertical="center"/>
      <protection hidden="1"/>
    </xf>
    <xf numFmtId="0" fontId="6" fillId="0" borderId="0" xfId="23" applyNumberFormat="1" applyFont="1" applyFill="1" applyBorder="1" applyAlignment="1" applyProtection="1">
      <alignment vertical="center"/>
      <protection hidden="1"/>
    </xf>
    <xf numFmtId="0" fontId="17" fillId="0" borderId="0" xfId="23" applyNumberFormat="1" applyFont="1" applyAlignment="1" applyProtection="1">
      <protection hidden="1"/>
    </xf>
    <xf numFmtId="0" fontId="17" fillId="0" borderId="14" xfId="23" applyNumberFormat="1" applyFont="1" applyBorder="1" applyAlignment="1" applyProtection="1">
      <alignment vertical="top"/>
      <protection hidden="1"/>
    </xf>
    <xf numFmtId="0" fontId="3" fillId="14" borderId="26" xfId="23" applyFont="1" applyFill="1" applyBorder="1" applyAlignment="1" applyProtection="1">
      <alignment horizontal="left" vertical="center" indent="1"/>
      <protection hidden="1"/>
    </xf>
    <xf numFmtId="0" fontId="3" fillId="14" borderId="20" xfId="23" applyFont="1" applyFill="1" applyBorder="1" applyAlignment="1" applyProtection="1">
      <alignment horizontal="left" vertical="center" indent="1"/>
      <protection hidden="1"/>
    </xf>
    <xf numFmtId="0" fontId="3" fillId="14" borderId="22" xfId="23" applyFont="1" applyFill="1" applyBorder="1" applyAlignment="1" applyProtection="1">
      <alignment horizontal="left" vertical="center" indent="1"/>
      <protection hidden="1"/>
    </xf>
    <xf numFmtId="0" fontId="3" fillId="14" borderId="21" xfId="23" applyFont="1" applyFill="1" applyBorder="1" applyAlignment="1" applyProtection="1">
      <alignment horizontal="left" vertical="center" indent="1"/>
      <protection hidden="1"/>
    </xf>
    <xf numFmtId="0" fontId="3" fillId="14" borderId="24" xfId="23" applyFont="1" applyFill="1" applyBorder="1" applyAlignment="1" applyProtection="1">
      <alignment horizontal="center" vertical="center" textRotation="90" wrapText="1"/>
      <protection hidden="1"/>
    </xf>
    <xf numFmtId="0" fontId="3" fillId="14" borderId="0" xfId="23" applyFont="1" applyFill="1" applyBorder="1" applyAlignment="1" applyProtection="1">
      <alignment horizontal="center" vertical="center" textRotation="90" wrapText="1"/>
      <protection hidden="1"/>
    </xf>
    <xf numFmtId="0" fontId="5" fillId="0" borderId="0" xfId="23" applyFont="1" applyBorder="1" applyAlignment="1" applyProtection="1">
      <alignment horizontal="right" vertical="center" indent="1"/>
      <protection hidden="1"/>
    </xf>
    <xf numFmtId="49" fontId="5" fillId="0" borderId="26" xfId="23" applyNumberFormat="1" applyFont="1" applyFill="1" applyBorder="1" applyAlignment="1" applyProtection="1">
      <alignment horizontal="left" vertical="center" wrapText="1" indent="1"/>
      <protection hidden="1"/>
    </xf>
    <xf numFmtId="49" fontId="5" fillId="0" borderId="22" xfId="23" applyNumberFormat="1" applyFont="1" applyFill="1" applyBorder="1" applyAlignment="1" applyProtection="1">
      <alignment horizontal="left" vertical="center" wrapText="1" indent="1"/>
      <protection hidden="1"/>
    </xf>
    <xf numFmtId="0" fontId="5" fillId="0" borderId="23" xfId="25" applyFont="1" applyFill="1" applyBorder="1" applyAlignment="1" applyProtection="1">
      <alignment horizontal="left" vertical="center" indent="1"/>
      <protection hidden="1"/>
    </xf>
    <xf numFmtId="0" fontId="5" fillId="0" borderId="25" xfId="25" applyFont="1" applyFill="1" applyBorder="1" applyAlignment="1" applyProtection="1">
      <alignment horizontal="center" vertical="center"/>
      <protection hidden="1"/>
    </xf>
    <xf numFmtId="0" fontId="3" fillId="14" borderId="23" xfId="23" applyFont="1" applyFill="1" applyBorder="1" applyAlignment="1" applyProtection="1">
      <alignment horizontal="center" vertical="center" textRotation="90" wrapText="1"/>
      <protection hidden="1"/>
    </xf>
    <xf numFmtId="0" fontId="3" fillId="14" borderId="26" xfId="23" applyFont="1" applyFill="1" applyBorder="1" applyAlignment="1" applyProtection="1">
      <alignment horizontal="center" vertical="center" textRotation="90" wrapText="1"/>
      <protection hidden="1"/>
    </xf>
    <xf numFmtId="0" fontId="3" fillId="14" borderId="25" xfId="23" applyFont="1" applyFill="1" applyBorder="1" applyAlignment="1" applyProtection="1">
      <alignment horizontal="center" vertical="center" textRotation="90" wrapText="1"/>
      <protection hidden="1"/>
    </xf>
    <xf numFmtId="0" fontId="3" fillId="14" borderId="22" xfId="23" applyFont="1" applyFill="1" applyBorder="1" applyAlignment="1" applyProtection="1">
      <alignment horizontal="center" vertical="center" textRotation="90" wrapText="1"/>
      <protection hidden="1"/>
    </xf>
    <xf numFmtId="0" fontId="5" fillId="14" borderId="27" xfId="23" applyFont="1" applyFill="1" applyBorder="1" applyAlignment="1" applyProtection="1">
      <alignment horizontal="left" vertical="center" wrapText="1" indent="1"/>
      <protection hidden="1"/>
    </xf>
    <xf numFmtId="0" fontId="5" fillId="14" borderId="20" xfId="23" applyFont="1" applyFill="1" applyBorder="1" applyAlignment="1" applyProtection="1">
      <alignment horizontal="left" vertical="center" wrapText="1" indent="1"/>
      <protection hidden="1"/>
    </xf>
    <xf numFmtId="14" fontId="5" fillId="0" borderId="27" xfId="23" applyNumberFormat="1" applyFont="1" applyFill="1" applyBorder="1" applyAlignment="1" applyProtection="1">
      <alignment horizontal="center" vertical="center" wrapText="1"/>
      <protection hidden="1"/>
    </xf>
    <xf numFmtId="14" fontId="5" fillId="0" borderId="21" xfId="23" applyNumberFormat="1" applyFont="1" applyFill="1" applyBorder="1" applyAlignment="1" applyProtection="1">
      <alignment horizontal="center" vertical="center" wrapText="1"/>
      <protection hidden="1"/>
    </xf>
    <xf numFmtId="0" fontId="5" fillId="10" borderId="19" xfId="23" applyFont="1" applyFill="1" applyBorder="1" applyAlignment="1" applyProtection="1">
      <alignment horizontal="left" vertical="center" indent="1"/>
      <protection hidden="1"/>
    </xf>
    <xf numFmtId="0" fontId="5" fillId="10" borderId="17" xfId="23" applyFont="1" applyFill="1" applyBorder="1" applyAlignment="1" applyProtection="1">
      <alignment horizontal="left" vertical="center" indent="1"/>
      <protection hidden="1"/>
    </xf>
    <xf numFmtId="0" fontId="5" fillId="0" borderId="15" xfId="23" applyFont="1" applyBorder="1" applyAlignment="1" applyProtection="1">
      <alignment vertical="center"/>
      <protection hidden="1"/>
    </xf>
    <xf numFmtId="0" fontId="3" fillId="0" borderId="0" xfId="23" applyFont="1" applyAlignment="1" applyProtection="1">
      <alignment horizontal="right" vertical="center" indent="1"/>
      <protection hidden="1"/>
    </xf>
    <xf numFmtId="0" fontId="5" fillId="18" borderId="0" xfId="23" applyFont="1" applyFill="1" applyAlignment="1" applyProtection="1">
      <alignment vertical="center"/>
      <protection locked="0" hidden="1"/>
    </xf>
    <xf numFmtId="0" fontId="5" fillId="14" borderId="26" xfId="23" applyFont="1" applyFill="1" applyBorder="1" applyAlignment="1" applyProtection="1">
      <alignment horizontal="left" vertical="center" wrapText="1" indent="1"/>
      <protection hidden="1"/>
    </xf>
    <xf numFmtId="14" fontId="5" fillId="0" borderId="26" xfId="23" applyNumberFormat="1" applyFont="1" applyFill="1" applyBorder="1" applyAlignment="1" applyProtection="1">
      <alignment horizontal="center" vertical="center" wrapText="1"/>
      <protection hidden="1"/>
    </xf>
    <xf numFmtId="14" fontId="5" fillId="0" borderId="22" xfId="23" applyNumberFormat="1" applyFont="1" applyFill="1" applyBorder="1" applyAlignment="1" applyProtection="1">
      <alignment horizontal="center" vertical="center" wrapText="1"/>
      <protection hidden="1"/>
    </xf>
    <xf numFmtId="0" fontId="5" fillId="14" borderId="0" xfId="23" applyFont="1" applyFill="1" applyBorder="1" applyAlignment="1" applyProtection="1">
      <alignment horizontal="left" vertical="center" indent="2"/>
      <protection hidden="1"/>
    </xf>
    <xf numFmtId="0" fontId="5" fillId="14" borderId="0" xfId="23" applyFont="1" applyFill="1" applyBorder="1" applyAlignment="1" applyProtection="1">
      <alignment horizontal="left" vertical="center" wrapText="1" indent="2"/>
      <protection hidden="1"/>
    </xf>
    <xf numFmtId="0" fontId="3" fillId="14" borderId="0" xfId="23" applyFont="1" applyFill="1" applyBorder="1" applyAlignment="1" applyProtection="1">
      <alignment horizontal="left" vertical="center" indent="2"/>
      <protection hidden="1"/>
    </xf>
    <xf numFmtId="0" fontId="5" fillId="10" borderId="18" xfId="23" applyFont="1" applyFill="1" applyBorder="1" applyAlignment="1" applyProtection="1">
      <alignment horizontal="left" vertical="center" indent="1"/>
      <protection locked="0"/>
    </xf>
    <xf numFmtId="0" fontId="5" fillId="0" borderId="0" xfId="23" applyFont="1" applyAlignment="1" applyProtection="1">
      <alignment horizontal="right" vertical="center" indent="1"/>
      <protection hidden="1"/>
    </xf>
    <xf numFmtId="49" fontId="6" fillId="0" borderId="14" xfId="23" applyNumberFormat="1" applyFont="1" applyFill="1" applyBorder="1" applyAlignment="1" applyProtection="1">
      <alignment vertical="center"/>
      <protection hidden="1"/>
    </xf>
    <xf numFmtId="0" fontId="5" fillId="0" borderId="14" xfId="23" applyFont="1" applyFill="1" applyBorder="1" applyAlignment="1" applyProtection="1">
      <alignment vertical="center"/>
      <protection hidden="1"/>
    </xf>
    <xf numFmtId="0" fontId="17" fillId="0" borderId="14" xfId="23" applyNumberFormat="1" applyFont="1" applyBorder="1" applyAlignment="1" applyProtection="1">
      <alignment horizontal="right"/>
      <protection hidden="1"/>
    </xf>
    <xf numFmtId="49" fontId="6" fillId="13" borderId="5" xfId="0" applyNumberFormat="1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5" fillId="0" borderId="4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6" xfId="0" applyFont="1" applyFill="1" applyBorder="1" applyAlignment="1" applyProtection="1">
      <alignment vertical="center" wrapText="1"/>
      <protection hidden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25" applyFont="1" applyAlignment="1">
      <alignment vertical="center"/>
    </xf>
    <xf numFmtId="2" fontId="6" fillId="0" borderId="0" xfId="25" applyNumberFormat="1" applyFont="1" applyFill="1" applyBorder="1" applyAlignment="1" applyProtection="1">
      <alignment vertical="center"/>
      <protection hidden="1"/>
    </xf>
    <xf numFmtId="0" fontId="26" fillId="0" borderId="14" xfId="25" applyFont="1" applyBorder="1" applyAlignment="1">
      <alignment wrapText="1"/>
    </xf>
    <xf numFmtId="0" fontId="17" fillId="0" borderId="14" xfId="23" applyNumberFormat="1" applyFont="1" applyBorder="1" applyAlignment="1" applyProtection="1">
      <alignment horizontal="right" vertical="top"/>
      <protection hidden="1"/>
    </xf>
    <xf numFmtId="0" fontId="17" fillId="0" borderId="0" xfId="23" applyNumberFormat="1" applyFont="1" applyBorder="1" applyAlignment="1" applyProtection="1">
      <alignment horizontal="right" vertical="top"/>
      <protection hidden="1"/>
    </xf>
    <xf numFmtId="0" fontId="17" fillId="0" borderId="0" xfId="23" applyNumberFormat="1" applyFont="1" applyBorder="1" applyAlignment="1" applyProtection="1">
      <alignment horizontal="left" vertical="top"/>
      <protection hidden="1"/>
    </xf>
    <xf numFmtId="0" fontId="17" fillId="0" borderId="0" xfId="23" applyNumberFormat="1" applyFont="1" applyBorder="1" applyAlignment="1" applyProtection="1">
      <alignment horizontal="left"/>
      <protection hidden="1"/>
    </xf>
    <xf numFmtId="0" fontId="26" fillId="0" borderId="0" xfId="25" applyFont="1" applyBorder="1" applyAlignment="1">
      <alignment wrapText="1"/>
    </xf>
    <xf numFmtId="0" fontId="35" fillId="0" borderId="14" xfId="23" applyNumberFormat="1" applyFont="1" applyFill="1" applyBorder="1" applyAlignment="1" applyProtection="1">
      <alignment vertical="top" wrapText="1"/>
      <protection hidden="1"/>
    </xf>
    <xf numFmtId="0" fontId="36" fillId="0" borderId="14" xfId="23" applyNumberFormat="1" applyFont="1" applyFill="1" applyBorder="1" applyAlignment="1" applyProtection="1">
      <alignment vertical="top" wrapText="1"/>
      <protection hidden="1"/>
    </xf>
    <xf numFmtId="0" fontId="3" fillId="14" borderId="0" xfId="23" applyNumberFormat="1" applyFont="1" applyFill="1" applyBorder="1" applyAlignment="1" applyProtection="1">
      <alignment vertical="center"/>
      <protection hidden="1"/>
    </xf>
    <xf numFmtId="167" fontId="6" fillId="14" borderId="19" xfId="25" applyNumberFormat="1" applyFont="1" applyFill="1" applyBorder="1" applyAlignment="1" applyProtection="1">
      <alignment horizontal="right" vertical="center" indent="1"/>
      <protection hidden="1"/>
    </xf>
    <xf numFmtId="167" fontId="6" fillId="14" borderId="17" xfId="25" applyNumberFormat="1" applyFont="1" applyFill="1" applyBorder="1" applyAlignment="1" applyProtection="1">
      <alignment horizontal="right" vertical="center" indent="1"/>
      <protection hidden="1"/>
    </xf>
    <xf numFmtId="174" fontId="5" fillId="18" borderId="16" xfId="23" applyNumberFormat="1" applyFont="1" applyFill="1" applyBorder="1" applyAlignment="1" applyProtection="1">
      <alignment horizontal="right" vertical="center" indent="1"/>
      <protection locked="0"/>
    </xf>
    <xf numFmtId="0" fontId="3" fillId="18" borderId="0" xfId="23" applyFont="1" applyFill="1" applyAlignment="1" applyProtection="1">
      <alignment horizontal="center" vertical="center"/>
      <protection hidden="1"/>
    </xf>
    <xf numFmtId="174" fontId="5" fillId="23" borderId="16" xfId="23" applyNumberFormat="1" applyFont="1" applyFill="1" applyBorder="1" applyAlignment="1" applyProtection="1">
      <alignment horizontal="right" vertical="center" indent="1"/>
      <protection hidden="1"/>
    </xf>
    <xf numFmtId="175" fontId="5" fillId="0" borderId="16" xfId="25" applyNumberFormat="1" applyFont="1" applyFill="1" applyBorder="1" applyAlignment="1" applyProtection="1">
      <alignment horizontal="right" vertical="top" indent="1"/>
      <protection hidden="1"/>
    </xf>
    <xf numFmtId="0" fontId="5" fillId="12" borderId="3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right" vertical="center" inden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 indent="1"/>
    </xf>
    <xf numFmtId="0" fontId="5" fillId="0" borderId="0" xfId="27" applyFont="1" applyFill="1" applyBorder="1" applyAlignment="1" applyProtection="1">
      <alignment vertical="center"/>
      <protection hidden="1"/>
    </xf>
    <xf numFmtId="0" fontId="23" fillId="0" borderId="5" xfId="27" applyFont="1" applyFill="1" applyBorder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2" fontId="5" fillId="0" borderId="8" xfId="0" applyNumberFormat="1" applyFont="1" applyFill="1" applyBorder="1" applyAlignment="1" applyProtection="1">
      <alignment vertical="center"/>
      <protection hidden="1"/>
    </xf>
    <xf numFmtId="0" fontId="5" fillId="18" borderId="0" xfId="25" applyFont="1" applyFill="1" applyAlignment="1" applyProtection="1">
      <alignment horizontal="left" vertical="top" indent="1"/>
    </xf>
    <xf numFmtId="0" fontId="5" fillId="18" borderId="0" xfId="0" applyFont="1" applyFill="1" applyBorder="1" applyAlignment="1" applyProtection="1">
      <alignment horizontal="center" vertical="center"/>
      <protection hidden="1"/>
    </xf>
    <xf numFmtId="167" fontId="5" fillId="13" borderId="16" xfId="33" applyNumberFormat="1" applyFont="1" applyFill="1" applyBorder="1" applyAlignment="1" applyProtection="1">
      <alignment horizontal="right" vertical="center" indent="1"/>
      <protection locked="0"/>
    </xf>
    <xf numFmtId="167" fontId="6" fillId="14" borderId="16" xfId="33" applyNumberFormat="1" applyFont="1" applyFill="1" applyBorder="1" applyAlignment="1" applyProtection="1">
      <alignment horizontal="right" vertical="center" indent="1"/>
      <protection hidden="1"/>
    </xf>
    <xf numFmtId="0" fontId="5" fillId="0" borderId="10" xfId="28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49" fontId="5" fillId="10" borderId="11" xfId="28" applyNumberFormat="1" applyFont="1" applyFill="1" applyBorder="1" applyAlignment="1" applyProtection="1">
      <alignment horizontal="left" vertical="center"/>
      <protection hidden="1"/>
    </xf>
    <xf numFmtId="49" fontId="5" fillId="10" borderId="7" xfId="28" applyNumberFormat="1" applyFont="1" applyFill="1" applyBorder="1" applyAlignment="1" applyProtection="1">
      <alignment vertical="center"/>
      <protection locked="0"/>
    </xf>
    <xf numFmtId="49" fontId="5" fillId="10" borderId="12" xfId="28" applyNumberFormat="1" applyFont="1" applyFill="1" applyBorder="1" applyAlignment="1" applyProtection="1">
      <alignment horizontal="left" vertical="center"/>
      <protection hidden="1"/>
    </xf>
    <xf numFmtId="49" fontId="5" fillId="10" borderId="10" xfId="28" applyNumberFormat="1" applyFont="1" applyFill="1" applyBorder="1" applyAlignment="1" applyProtection="1">
      <alignment horizontal="left" vertical="center"/>
      <protection hidden="1"/>
    </xf>
    <xf numFmtId="49" fontId="5" fillId="10" borderId="0" xfId="28" applyNumberFormat="1" applyFont="1" applyFill="1" applyBorder="1" applyAlignment="1" applyProtection="1">
      <alignment vertical="center"/>
      <protection locked="0"/>
    </xf>
    <xf numFmtId="49" fontId="5" fillId="10" borderId="4" xfId="28" applyNumberFormat="1" applyFont="1" applyFill="1" applyBorder="1" applyAlignment="1" applyProtection="1">
      <alignment horizontal="left" vertical="center"/>
      <protection hidden="1"/>
    </xf>
    <xf numFmtId="166" fontId="5" fillId="10" borderId="2" xfId="28" applyNumberFormat="1" applyFont="1" applyFill="1" applyBorder="1" applyAlignment="1" applyProtection="1">
      <alignment horizontal="left" vertical="center"/>
      <protection hidden="1"/>
    </xf>
    <xf numFmtId="49" fontId="5" fillId="10" borderId="6" xfId="28" applyNumberFormat="1" applyFont="1" applyFill="1" applyBorder="1" applyAlignment="1" applyProtection="1">
      <alignment vertical="center"/>
      <protection locked="0"/>
    </xf>
    <xf numFmtId="166" fontId="5" fillId="10" borderId="13" xfId="28" applyNumberFormat="1" applyFont="1" applyFill="1" applyBorder="1" applyAlignment="1" applyProtection="1">
      <alignment horizontal="left" vertical="center"/>
      <protection hidden="1"/>
    </xf>
    <xf numFmtId="0" fontId="3" fillId="0" borderId="11" xfId="27" applyFont="1" applyFill="1" applyBorder="1" applyAlignment="1" applyProtection="1">
      <alignment vertical="top"/>
      <protection hidden="1"/>
    </xf>
    <xf numFmtId="0" fontId="3" fillId="0" borderId="7" xfId="27" applyFont="1" applyFill="1" applyBorder="1" applyAlignment="1" applyProtection="1">
      <alignment vertical="top"/>
      <protection hidden="1"/>
    </xf>
    <xf numFmtId="0" fontId="3" fillId="0" borderId="12" xfId="27" applyFont="1" applyFill="1" applyBorder="1" applyAlignment="1" applyProtection="1">
      <alignment vertical="top"/>
      <protection hidden="1"/>
    </xf>
    <xf numFmtId="0" fontId="3" fillId="0" borderId="10" xfId="27" applyFont="1" applyFill="1" applyBorder="1" applyAlignment="1" applyProtection="1">
      <alignment vertical="top"/>
      <protection hidden="1"/>
    </xf>
    <xf numFmtId="0" fontId="3" fillId="0" borderId="0" xfId="27" applyFont="1" applyFill="1" applyBorder="1" applyAlignment="1" applyProtection="1">
      <alignment vertical="top"/>
      <protection hidden="1"/>
    </xf>
    <xf numFmtId="0" fontId="3" fillId="0" borderId="4" xfId="27" applyFont="1" applyFill="1" applyBorder="1" applyAlignment="1" applyProtection="1">
      <alignment vertical="top"/>
      <protection hidden="1"/>
    </xf>
    <xf numFmtId="14" fontId="5" fillId="24" borderId="9" xfId="27" applyNumberFormat="1" applyFont="1" applyFill="1" applyBorder="1" applyAlignment="1" applyProtection="1">
      <alignment horizontal="left" vertical="center"/>
      <protection hidden="1"/>
    </xf>
    <xf numFmtId="49" fontId="5" fillId="15" borderId="9" xfId="27" applyNumberFormat="1" applyFont="1" applyFill="1" applyBorder="1" applyAlignment="1" applyProtection="1">
      <alignment horizontal="left" vertical="center"/>
      <protection hidden="1"/>
    </xf>
    <xf numFmtId="14" fontId="5" fillId="11" borderId="5" xfId="27" applyNumberFormat="1" applyFont="1" applyFill="1" applyBorder="1" applyAlignment="1" applyProtection="1">
      <alignment horizontal="left" vertical="center" indent="1"/>
      <protection locked="0" hidden="1"/>
    </xf>
    <xf numFmtId="0" fontId="5" fillId="0" borderId="5" xfId="28" applyFont="1" applyFill="1" applyBorder="1" applyAlignment="1" applyProtection="1">
      <alignment vertical="center"/>
      <protection hidden="1"/>
    </xf>
    <xf numFmtId="0" fontId="4" fillId="0" borderId="8" xfId="28" quotePrefix="1" applyFont="1" applyFill="1" applyBorder="1" applyAlignment="1" applyProtection="1">
      <alignment vertical="center"/>
      <protection hidden="1"/>
    </xf>
    <xf numFmtId="0" fontId="4" fillId="0" borderId="8" xfId="28" applyFont="1" applyFill="1" applyBorder="1" applyAlignment="1" applyProtection="1">
      <alignment horizontal="left" vertical="center"/>
      <protection hidden="1"/>
    </xf>
    <xf numFmtId="0" fontId="4" fillId="0" borderId="9" xfId="28" applyFont="1" applyFill="1" applyBorder="1" applyAlignment="1" applyProtection="1">
      <alignment horizontal="left" vertical="center"/>
      <protection hidden="1"/>
    </xf>
    <xf numFmtId="0" fontId="4" fillId="0" borderId="7" xfId="28" quotePrefix="1" applyFont="1" applyFill="1" applyBorder="1" applyAlignment="1" applyProtection="1">
      <alignment vertical="center"/>
      <protection hidden="1"/>
    </xf>
    <xf numFmtId="0" fontId="4" fillId="0" borderId="7" xfId="28" applyFont="1" applyFill="1" applyBorder="1" applyAlignment="1" applyProtection="1">
      <alignment horizontal="left" vertical="center"/>
      <protection hidden="1"/>
    </xf>
    <xf numFmtId="0" fontId="4" fillId="0" borderId="12" xfId="28" applyFont="1" applyFill="1" applyBorder="1" applyAlignment="1" applyProtection="1">
      <alignment horizontal="left" vertical="center"/>
      <protection hidden="1"/>
    </xf>
    <xf numFmtId="0" fontId="3" fillId="0" borderId="10" xfId="28" applyFont="1" applyFill="1" applyBorder="1" applyAlignment="1" applyProtection="1">
      <alignment horizontal="left" vertical="top"/>
      <protection hidden="1"/>
    </xf>
    <xf numFmtId="0" fontId="13" fillId="0" borderId="0" xfId="28" applyFont="1" applyFill="1" applyBorder="1" applyAlignment="1" applyProtection="1">
      <alignment horizontal="left" vertical="center"/>
      <protection hidden="1"/>
    </xf>
    <xf numFmtId="0" fontId="29" fillId="0" borderId="0" xfId="28" applyFont="1" applyFill="1" applyBorder="1" applyAlignment="1" applyProtection="1">
      <alignment horizontal="left" vertical="center"/>
      <protection hidden="1"/>
    </xf>
    <xf numFmtId="0" fontId="17" fillId="0" borderId="4" xfId="28" applyFont="1" applyFill="1" applyBorder="1" applyAlignment="1" applyProtection="1">
      <alignment horizontal="left" vertical="top"/>
      <protection hidden="1"/>
    </xf>
    <xf numFmtId="0" fontId="17" fillId="0" borderId="2" xfId="28" applyFont="1" applyFill="1" applyBorder="1" applyAlignment="1" applyProtection="1">
      <alignment horizontal="left" vertical="top"/>
      <protection hidden="1"/>
    </xf>
    <xf numFmtId="0" fontId="5" fillId="0" borderId="6" xfId="28" applyFont="1" applyFill="1" applyBorder="1" applyAlignment="1" applyProtection="1">
      <alignment horizontal="left" vertical="center"/>
      <protection hidden="1"/>
    </xf>
    <xf numFmtId="0" fontId="29" fillId="0" borderId="6" xfId="28" applyFont="1" applyFill="1" applyBorder="1" applyAlignment="1" applyProtection="1">
      <alignment horizontal="left" vertical="center"/>
      <protection hidden="1"/>
    </xf>
    <xf numFmtId="0" fontId="17" fillId="0" borderId="13" xfId="28" applyFont="1" applyFill="1" applyBorder="1" applyAlignment="1" applyProtection="1">
      <alignment horizontal="left" vertical="top"/>
      <protection hidden="1"/>
    </xf>
    <xf numFmtId="0" fontId="6" fillId="14" borderId="5" xfId="28" applyFont="1" applyFill="1" applyBorder="1" applyAlignment="1" applyProtection="1">
      <alignment horizontal="left" vertical="center"/>
      <protection hidden="1"/>
    </xf>
    <xf numFmtId="0" fontId="6" fillId="14" borderId="8" xfId="28" applyFont="1" applyFill="1" applyBorder="1" applyAlignment="1" applyProtection="1">
      <alignment vertical="center"/>
      <protection hidden="1"/>
    </xf>
    <xf numFmtId="0" fontId="6" fillId="14" borderId="8" xfId="28" applyFont="1" applyFill="1" applyBorder="1" applyAlignment="1" applyProtection="1">
      <alignment horizontal="left" vertical="center"/>
      <protection hidden="1"/>
    </xf>
    <xf numFmtId="0" fontId="6" fillId="14" borderId="9" xfId="28" applyFont="1" applyFill="1" applyBorder="1" applyAlignment="1" applyProtection="1">
      <alignment horizontal="left" vertical="center"/>
      <protection hidden="1"/>
    </xf>
    <xf numFmtId="0" fontId="5" fillId="0" borderId="10" xfId="28" applyFont="1" applyBorder="1" applyAlignment="1" applyProtection="1">
      <alignment vertical="center"/>
      <protection hidden="1"/>
    </xf>
    <xf numFmtId="0" fontId="5" fillId="15" borderId="18" xfId="29" applyFont="1" applyFill="1" applyBorder="1" applyAlignment="1" applyProtection="1">
      <alignment horizontal="left" vertical="center" indent="1"/>
      <protection locked="0"/>
    </xf>
    <xf numFmtId="0" fontId="2" fillId="15" borderId="19" xfId="29" applyFont="1" applyFill="1" applyBorder="1" applyAlignment="1" applyProtection="1">
      <alignment horizontal="left" vertical="center"/>
      <protection hidden="1"/>
    </xf>
    <xf numFmtId="0" fontId="2" fillId="15" borderId="17" xfId="29" applyFont="1" applyFill="1" applyBorder="1" applyAlignment="1" applyProtection="1">
      <alignment horizontal="left" vertical="center"/>
      <protection hidden="1"/>
    </xf>
    <xf numFmtId="0" fontId="17" fillId="10" borderId="17" xfId="0" applyFont="1" applyFill="1" applyBorder="1" applyAlignment="1" applyProtection="1">
      <alignment horizontal="left" vertical="center" wrapText="1" indent="2"/>
      <protection hidden="1"/>
    </xf>
    <xf numFmtId="0" fontId="5" fillId="0" borderId="10" xfId="27" applyFont="1" applyBorder="1" applyAlignment="1" applyProtection="1">
      <alignment vertical="center"/>
      <protection hidden="1"/>
    </xf>
    <xf numFmtId="49" fontId="5" fillId="15" borderId="18" xfId="27" applyNumberFormat="1" applyFont="1" applyFill="1" applyBorder="1" applyAlignment="1" applyProtection="1">
      <alignment horizontal="left" vertical="center" indent="1"/>
      <protection locked="0"/>
    </xf>
    <xf numFmtId="49" fontId="5" fillId="15" borderId="17" xfId="27" applyNumberFormat="1" applyFont="1" applyFill="1" applyBorder="1" applyAlignment="1" applyProtection="1">
      <alignment horizontal="left" vertical="center"/>
      <protection hidden="1"/>
    </xf>
    <xf numFmtId="0" fontId="5" fillId="0" borderId="0" xfId="27" applyFont="1" applyFill="1" applyBorder="1" applyAlignment="1" applyProtection="1">
      <alignment horizontal="center" vertical="center"/>
      <protection hidden="1"/>
    </xf>
    <xf numFmtId="0" fontId="27" fillId="15" borderId="18" xfId="29" applyFill="1" applyBorder="1" applyAlignment="1" applyProtection="1">
      <alignment horizontal="left" vertical="center" indent="1"/>
      <protection locked="0"/>
    </xf>
    <xf numFmtId="0" fontId="43" fillId="15" borderId="19" xfId="29" applyFont="1" applyFill="1" applyBorder="1" applyAlignment="1" applyProtection="1">
      <alignment horizontal="left" vertical="center"/>
      <protection hidden="1"/>
    </xf>
    <xf numFmtId="0" fontId="43" fillId="15" borderId="17" xfId="29" applyFont="1" applyFill="1" applyBorder="1" applyAlignment="1" applyProtection="1">
      <alignment horizontal="left" vertical="center"/>
      <protection hidden="1"/>
    </xf>
    <xf numFmtId="14" fontId="5" fillId="10" borderId="16" xfId="28" applyNumberFormat="1" applyFont="1" applyFill="1" applyBorder="1" applyAlignment="1" applyProtection="1">
      <alignment horizontal="left" vertical="center" indent="1"/>
      <protection locked="0"/>
    </xf>
    <xf numFmtId="0" fontId="5" fillId="0" borderId="2" xfId="28" applyFont="1" applyFill="1" applyBorder="1" applyAlignment="1" applyProtection="1">
      <alignment horizontal="left" vertical="center" indent="1"/>
      <protection hidden="1"/>
    </xf>
    <xf numFmtId="0" fontId="5" fillId="0" borderId="0" xfId="28" applyFont="1" applyFill="1" applyBorder="1" applyAlignment="1" applyProtection="1">
      <alignment horizontal="right" vertical="center"/>
      <protection hidden="1"/>
    </xf>
    <xf numFmtId="0" fontId="29" fillId="0" borderId="0" xfId="28" applyFont="1" applyFill="1" applyBorder="1" applyAlignment="1" applyProtection="1">
      <alignment horizontal="right" vertical="center" indent="1"/>
      <protection hidden="1"/>
    </xf>
    <xf numFmtId="4" fontId="5" fillId="10" borderId="16" xfId="28" applyNumberFormat="1" applyFont="1" applyFill="1" applyBorder="1" applyAlignment="1" applyProtection="1">
      <alignment horizontal="right" vertical="center" indent="1"/>
      <protection locked="0"/>
    </xf>
    <xf numFmtId="0" fontId="5" fillId="0" borderId="22" xfId="28" applyFont="1" applyFill="1" applyBorder="1" applyAlignment="1" applyProtection="1">
      <alignment vertical="center"/>
      <protection hidden="1"/>
    </xf>
    <xf numFmtId="0" fontId="5" fillId="0" borderId="22" xfId="28" applyFont="1" applyFill="1" applyBorder="1" applyAlignment="1" applyProtection="1">
      <alignment horizontal="right" vertical="center"/>
      <protection hidden="1"/>
    </xf>
    <xf numFmtId="176" fontId="5" fillId="0" borderId="16" xfId="28" applyNumberFormat="1" applyFont="1" applyFill="1" applyBorder="1" applyAlignment="1" applyProtection="1">
      <alignment horizontal="right" vertical="center" indent="1"/>
      <protection hidden="1"/>
    </xf>
    <xf numFmtId="1" fontId="5" fillId="0" borderId="12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3" fillId="0" borderId="0" xfId="23" applyFont="1" applyFill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3" fillId="14" borderId="34" xfId="0" applyFont="1" applyFill="1" applyBorder="1" applyAlignment="1" applyProtection="1">
      <alignment horizontal="left" vertical="center" indent="1"/>
    </xf>
    <xf numFmtId="0" fontId="5" fillId="14" borderId="23" xfId="23" applyFont="1" applyFill="1" applyBorder="1" applyAlignment="1" applyProtection="1">
      <alignment vertical="center"/>
      <protection hidden="1"/>
    </xf>
    <xf numFmtId="0" fontId="5" fillId="14" borderId="26" xfId="23" applyFont="1" applyFill="1" applyBorder="1" applyAlignment="1" applyProtection="1">
      <alignment vertical="center"/>
      <protection hidden="1"/>
    </xf>
    <xf numFmtId="0" fontId="3" fillId="14" borderId="0" xfId="0" applyFont="1" applyFill="1" applyBorder="1" applyAlignment="1" applyProtection="1">
      <alignment horizontal="left" vertical="center" indent="5"/>
    </xf>
    <xf numFmtId="0" fontId="3" fillId="14" borderId="0" xfId="0" applyFont="1" applyFill="1" applyBorder="1" applyAlignment="1" applyProtection="1">
      <alignment vertical="center"/>
    </xf>
    <xf numFmtId="0" fontId="3" fillId="14" borderId="0" xfId="0" applyFont="1" applyFill="1" applyBorder="1" applyAlignment="1" applyProtection="1">
      <alignment horizontal="right" vertical="center"/>
    </xf>
    <xf numFmtId="0" fontId="17" fillId="14" borderId="28" xfId="23" applyNumberFormat="1" applyFont="1" applyFill="1" applyBorder="1" applyAlignment="1" applyProtection="1">
      <alignment horizontal="right" vertical="top"/>
      <protection hidden="1"/>
    </xf>
    <xf numFmtId="0" fontId="3" fillId="21" borderId="28" xfId="23" applyFont="1" applyFill="1" applyBorder="1" applyAlignment="1" applyProtection="1">
      <alignment horizontal="center" wrapText="1"/>
      <protection hidden="1"/>
    </xf>
    <xf numFmtId="0" fontId="3" fillId="21" borderId="29" xfId="23" applyFont="1" applyFill="1" applyBorder="1" applyAlignment="1" applyProtection="1">
      <alignment horizontal="center" vertical="top" wrapText="1"/>
      <protection hidden="1"/>
    </xf>
    <xf numFmtId="14" fontId="3" fillId="21" borderId="29" xfId="23" applyNumberFormat="1" applyFont="1" applyFill="1" applyBorder="1" applyAlignment="1" applyProtection="1">
      <alignment horizontal="center" vertical="top"/>
      <protection hidden="1"/>
    </xf>
    <xf numFmtId="14" fontId="17" fillId="0" borderId="0" xfId="23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Protection="1">
      <protection hidden="1"/>
    </xf>
    <xf numFmtId="0" fontId="5" fillId="0" borderId="0" xfId="35" applyFont="1" applyFill="1" applyAlignment="1" applyProtection="1">
      <alignment vertical="center" wrapText="1"/>
      <protection hidden="1"/>
    </xf>
    <xf numFmtId="0" fontId="5" fillId="13" borderId="0" xfId="27" applyFont="1" applyFill="1" applyBorder="1" applyAlignment="1" applyProtection="1">
      <alignment vertical="center"/>
      <protection locked="0"/>
    </xf>
    <xf numFmtId="166" fontId="5" fillId="15" borderId="0" xfId="27" applyNumberFormat="1" applyFont="1" applyFill="1" applyBorder="1" applyAlignment="1" applyProtection="1">
      <alignment vertical="center"/>
      <protection locked="0"/>
    </xf>
    <xf numFmtId="0" fontId="5" fillId="0" borderId="0" xfId="35" applyFont="1" applyFill="1" applyAlignment="1" applyProtection="1">
      <alignment vertical="center"/>
      <protection hidden="1"/>
    </xf>
    <xf numFmtId="0" fontId="5" fillId="13" borderId="6" xfId="27" applyFont="1" applyFill="1" applyBorder="1" applyAlignment="1" applyProtection="1">
      <alignment vertical="center"/>
      <protection locked="0"/>
    </xf>
    <xf numFmtId="14" fontId="5" fillId="13" borderId="6" xfId="27" applyNumberFormat="1" applyFont="1" applyFill="1" applyBorder="1" applyAlignment="1" applyProtection="1">
      <alignment vertical="center"/>
      <protection locked="0" hidden="1"/>
    </xf>
    <xf numFmtId="166" fontId="5" fillId="15" borderId="6" xfId="27" applyNumberFormat="1" applyFont="1" applyFill="1" applyBorder="1" applyAlignment="1" applyProtection="1">
      <alignment vertical="center"/>
      <protection locked="0"/>
    </xf>
    <xf numFmtId="0" fontId="10" fillId="0" borderId="7" xfId="27" applyFont="1" applyFill="1" applyBorder="1" applyAlignment="1" applyProtection="1">
      <alignment vertical="center"/>
      <protection hidden="1"/>
    </xf>
    <xf numFmtId="0" fontId="5" fillId="0" borderId="7" xfId="27" applyFont="1" applyFill="1" applyBorder="1" applyAlignment="1" applyProtection="1">
      <alignment vertical="center"/>
      <protection hidden="1"/>
    </xf>
    <xf numFmtId="0" fontId="5" fillId="0" borderId="0" xfId="27" applyFont="1" applyFill="1" applyAlignment="1" applyProtection="1">
      <alignment vertical="center"/>
      <protection hidden="1"/>
    </xf>
    <xf numFmtId="0" fontId="10" fillId="0" borderId="0" xfId="27" applyFont="1" applyFill="1" applyAlignment="1" applyProtection="1">
      <alignment vertical="center"/>
      <protection hidden="1"/>
    </xf>
    <xf numFmtId="0" fontId="5" fillId="18" borderId="0" xfId="27" applyFont="1" applyFill="1" applyAlignment="1" applyProtection="1">
      <alignment vertical="center"/>
      <protection hidden="1"/>
    </xf>
    <xf numFmtId="0" fontId="10" fillId="18" borderId="0" xfId="27" applyFont="1" applyFill="1" applyAlignment="1" applyProtection="1">
      <alignment vertical="center"/>
      <protection hidden="1"/>
    </xf>
    <xf numFmtId="0" fontId="5" fillId="0" borderId="11" xfId="23" applyFont="1" applyFill="1" applyBorder="1" applyAlignment="1" applyProtection="1">
      <alignment vertical="center"/>
      <protection hidden="1"/>
    </xf>
    <xf numFmtId="0" fontId="5" fillId="0" borderId="7" xfId="23" applyFont="1" applyFill="1" applyBorder="1" applyAlignment="1" applyProtection="1">
      <alignment vertical="center"/>
      <protection hidden="1"/>
    </xf>
    <xf numFmtId="0" fontId="5" fillId="0" borderId="12" xfId="23" applyFont="1" applyFill="1" applyBorder="1" applyAlignment="1" applyProtection="1">
      <alignment vertical="center"/>
      <protection hidden="1"/>
    </xf>
    <xf numFmtId="0" fontId="5" fillId="0" borderId="10" xfId="23" applyFont="1" applyFill="1" applyBorder="1" applyAlignment="1" applyProtection="1">
      <alignment vertical="center"/>
      <protection hidden="1"/>
    </xf>
    <xf numFmtId="0" fontId="5" fillId="0" borderId="4" xfId="23" applyFont="1" applyFill="1" applyBorder="1" applyAlignment="1" applyProtection="1">
      <alignment vertical="center"/>
      <protection hidden="1"/>
    </xf>
    <xf numFmtId="0" fontId="12" fillId="0" borderId="0" xfId="23" applyFont="1" applyFill="1" applyBorder="1" applyAlignment="1" applyProtection="1">
      <alignment horizontal="right" vertical="center"/>
      <protection hidden="1"/>
    </xf>
    <xf numFmtId="0" fontId="12" fillId="0" borderId="0" xfId="28" applyFont="1" applyFill="1" applyBorder="1" applyAlignment="1" applyProtection="1">
      <alignment horizontal="right" vertical="center"/>
      <protection hidden="1"/>
    </xf>
    <xf numFmtId="49" fontId="5" fillId="0" borderId="0" xfId="28" applyNumberFormat="1" applyFont="1" applyFill="1" applyBorder="1" applyAlignment="1" applyProtection="1">
      <alignment horizontal="right" vertical="top"/>
      <protection hidden="1"/>
    </xf>
    <xf numFmtId="0" fontId="5" fillId="0" borderId="0" xfId="28" applyFont="1" applyFill="1" applyBorder="1" applyAlignment="1" applyProtection="1">
      <alignment horizontal="left" vertical="top"/>
      <protection hidden="1"/>
    </xf>
    <xf numFmtId="0" fontId="5" fillId="0" borderId="10" xfId="23" applyFont="1" applyFill="1" applyBorder="1" applyAlignment="1" applyProtection="1">
      <alignment horizontal="right" vertical="center" wrapText="1"/>
      <protection hidden="1"/>
    </xf>
    <xf numFmtId="0" fontId="5" fillId="0" borderId="8" xfId="0" applyFont="1" applyFill="1" applyBorder="1" applyAlignment="1" applyProtection="1">
      <alignment horizontal="left" vertical="center" indent="2"/>
      <protection hidden="1"/>
    </xf>
    <xf numFmtId="0" fontId="5" fillId="0" borderId="9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10" xfId="36" applyFont="1" applyFill="1" applyBorder="1" applyAlignment="1" applyProtection="1">
      <alignment vertical="center"/>
      <protection hidden="1"/>
    </xf>
    <xf numFmtId="0" fontId="5" fillId="0" borderId="0" xfId="36" applyFont="1" applyFill="1" applyBorder="1" applyAlignment="1" applyProtection="1">
      <alignment vertical="center"/>
      <protection hidden="1"/>
    </xf>
    <xf numFmtId="0" fontId="5" fillId="0" borderId="4" xfId="36" applyFont="1" applyFill="1" applyBorder="1" applyAlignment="1" applyProtection="1">
      <alignment vertical="center"/>
      <protection hidden="1"/>
    </xf>
    <xf numFmtId="167" fontId="6" fillId="0" borderId="16" xfId="0" applyNumberFormat="1" applyFont="1" applyFill="1" applyBorder="1" applyAlignment="1" applyProtection="1">
      <alignment horizontal="right" vertical="center" inden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49" fontId="5" fillId="0" borderId="10" xfId="28" applyNumberFormat="1" applyFont="1" applyFill="1" applyBorder="1" applyAlignment="1" applyProtection="1">
      <alignment horizontal="left" vertical="center" indent="1"/>
      <protection hidden="1"/>
    </xf>
    <xf numFmtId="167" fontId="5" fillId="0" borderId="16" xfId="0" applyNumberFormat="1" applyFont="1" applyFill="1" applyBorder="1" applyAlignment="1" applyProtection="1">
      <alignment horizontal="right" vertical="center" indent="1"/>
      <protection hidden="1"/>
    </xf>
    <xf numFmtId="167" fontId="6" fillId="13" borderId="16" xfId="33" applyNumberFormat="1" applyFont="1" applyFill="1" applyBorder="1" applyAlignment="1" applyProtection="1">
      <alignment horizontal="right" vertical="center" indent="1"/>
      <protection locked="0"/>
    </xf>
    <xf numFmtId="49" fontId="6" fillId="21" borderId="18" xfId="23" applyNumberFormat="1" applyFont="1" applyFill="1" applyBorder="1" applyAlignment="1" applyProtection="1">
      <alignment horizontal="left" vertical="center" indent="1"/>
      <protection hidden="1"/>
    </xf>
    <xf numFmtId="49" fontId="3" fillId="21" borderId="19" xfId="23" applyNumberFormat="1" applyFont="1" applyFill="1" applyBorder="1" applyAlignment="1" applyProtection="1">
      <alignment horizontal="left" vertical="center"/>
      <protection hidden="1"/>
    </xf>
    <xf numFmtId="0" fontId="3" fillId="21" borderId="19" xfId="23" applyFont="1" applyFill="1" applyBorder="1" applyAlignment="1" applyProtection="1">
      <alignment horizontal="center" vertical="center"/>
      <protection hidden="1"/>
    </xf>
    <xf numFmtId="0" fontId="3" fillId="21" borderId="17" xfId="23" applyFont="1" applyFill="1" applyBorder="1" applyAlignment="1" applyProtection="1">
      <alignment horizontal="center" vertical="center"/>
      <protection hidden="1"/>
    </xf>
    <xf numFmtId="49" fontId="5" fillId="0" borderId="16" xfId="23" applyNumberFormat="1" applyFont="1" applyFill="1" applyBorder="1" applyAlignment="1" applyProtection="1">
      <alignment horizontal="left" vertical="center" wrapText="1" indent="1"/>
      <protection hidden="1"/>
    </xf>
  </cellXfs>
  <cellStyles count="3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9" builtinId="8"/>
    <cellStyle name="Notiz 2" xfId="21"/>
    <cellStyle name="Standard" xfId="0" builtinId="0"/>
    <cellStyle name="Standard 2" xfId="22"/>
    <cellStyle name="Standard 2 2" xfId="23"/>
    <cellStyle name="Standard 2 2 2" xfId="24"/>
    <cellStyle name="Standard 2 2 3" xfId="36"/>
    <cellStyle name="Standard 2 3" xfId="28"/>
    <cellStyle name="Standard 3" xfId="25"/>
    <cellStyle name="Standard 4" xfId="26"/>
    <cellStyle name="Standard 4 2" xfId="33"/>
    <cellStyle name="Standard 5" xfId="31"/>
    <cellStyle name="Standard_Antrag Netzwerk" xfId="34"/>
    <cellStyle name="Standard_Antrag Thüringen Jahr" xfId="32"/>
    <cellStyle name="Standard_Antrag Weiterbildung 2" xfId="30"/>
    <cellStyle name="Standard_Überarbeitete Abschnitte 03_09 2" xfId="35"/>
    <cellStyle name="Standard_Überarbeitete Abschnitte 11_10 2" xfId="27"/>
  </cellStyles>
  <dxfs count="15"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indexed="65"/>
        </patternFill>
      </fill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I$22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H$51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H$52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H$53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H$54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H$55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H$56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fmlaLink="$H$22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0</xdr:row>
      <xdr:rowOff>0</xdr:rowOff>
    </xdr:from>
    <xdr:to>
      <xdr:col>7</xdr:col>
      <xdr:colOff>101600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51790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101601</xdr:colOff>
      <xdr:row>23</xdr:row>
      <xdr:rowOff>0</xdr:rowOff>
    </xdr:from>
    <xdr:to>
      <xdr:col>7</xdr:col>
      <xdr:colOff>0</xdr:colOff>
      <xdr:row>44</xdr:row>
      <xdr:rowOff>139700</xdr:rowOff>
    </xdr:to>
    <xdr:sp macro="" textlink="" fLocksText="0">
      <xdr:nvSpPr>
        <xdr:cNvPr id="4114" name="Text Box 18" title="Sachbericht"/>
        <xdr:cNvSpPr txBox="1">
          <a:spLocks noChangeArrowheads="1"/>
        </xdr:cNvSpPr>
      </xdr:nvSpPr>
      <xdr:spPr bwMode="auto">
        <a:xfrm>
          <a:off x="101601" y="3390900"/>
          <a:ext cx="6521449" cy="334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21</xdr:row>
          <xdr:rowOff>19050</xdr:rowOff>
        </xdr:from>
        <xdr:to>
          <xdr:col>1</xdr:col>
          <xdr:colOff>374650</xdr:colOff>
          <xdr:row>22</xdr:row>
          <xdr:rowOff>12700</xdr:rowOff>
        </xdr:to>
        <xdr:sp macro="" textlink="">
          <xdr:nvSpPr>
            <xdr:cNvPr id="4238" name="Check Box 142" descr="Sachbericht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50</xdr:row>
          <xdr:rowOff>12700</xdr:rowOff>
        </xdr:from>
        <xdr:to>
          <xdr:col>2</xdr:col>
          <xdr:colOff>222250</xdr:colOff>
          <xdr:row>50</xdr:row>
          <xdr:rowOff>228600</xdr:rowOff>
        </xdr:to>
        <xdr:sp macro="" textlink="">
          <xdr:nvSpPr>
            <xdr:cNvPr id="109583" name="Check Box 15" descr="Anlage 1" hidden="1">
              <a:extLst>
                <a:ext uri="{63B3BB69-23CF-44E3-9099-C40C66FF867C}">
                  <a14:compatExt spid="_x0000_s109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51</xdr:row>
          <xdr:rowOff>12700</xdr:rowOff>
        </xdr:from>
        <xdr:to>
          <xdr:col>2</xdr:col>
          <xdr:colOff>222250</xdr:colOff>
          <xdr:row>51</xdr:row>
          <xdr:rowOff>228600</xdr:rowOff>
        </xdr:to>
        <xdr:sp macro="" textlink="">
          <xdr:nvSpPr>
            <xdr:cNvPr id="109590" name="Check Box 22" descr="Anlage 2" hidden="1">
              <a:extLst>
                <a:ext uri="{63B3BB69-23CF-44E3-9099-C40C66FF867C}">
                  <a14:compatExt spid="_x0000_s109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52</xdr:row>
          <xdr:rowOff>12700</xdr:rowOff>
        </xdr:from>
        <xdr:to>
          <xdr:col>2</xdr:col>
          <xdr:colOff>222250</xdr:colOff>
          <xdr:row>52</xdr:row>
          <xdr:rowOff>228600</xdr:rowOff>
        </xdr:to>
        <xdr:sp macro="" textlink="">
          <xdr:nvSpPr>
            <xdr:cNvPr id="109591" name="Check Box 23" descr="Anlage 3" hidden="1">
              <a:extLst>
                <a:ext uri="{63B3BB69-23CF-44E3-9099-C40C66FF867C}">
                  <a14:compatExt spid="_x0000_s109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53</xdr:row>
          <xdr:rowOff>12700</xdr:rowOff>
        </xdr:from>
        <xdr:to>
          <xdr:col>2</xdr:col>
          <xdr:colOff>222250</xdr:colOff>
          <xdr:row>53</xdr:row>
          <xdr:rowOff>228600</xdr:rowOff>
        </xdr:to>
        <xdr:sp macro="" textlink="">
          <xdr:nvSpPr>
            <xdr:cNvPr id="109592" name="Check Box 24" descr="Anlage 4" hidden="1">
              <a:extLst>
                <a:ext uri="{63B3BB69-23CF-44E3-9099-C40C66FF867C}">
                  <a14:compatExt spid="_x0000_s109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54</xdr:row>
          <xdr:rowOff>12700</xdr:rowOff>
        </xdr:from>
        <xdr:to>
          <xdr:col>2</xdr:col>
          <xdr:colOff>222250</xdr:colOff>
          <xdr:row>54</xdr:row>
          <xdr:rowOff>228600</xdr:rowOff>
        </xdr:to>
        <xdr:sp macro="" textlink="">
          <xdr:nvSpPr>
            <xdr:cNvPr id="109593" name="Check Box 25" descr="Anlage 5" hidden="1">
              <a:extLst>
                <a:ext uri="{63B3BB69-23CF-44E3-9099-C40C66FF867C}">
                  <a14:compatExt spid="_x0000_s109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55</xdr:row>
          <xdr:rowOff>0</xdr:rowOff>
        </xdr:from>
        <xdr:to>
          <xdr:col>2</xdr:col>
          <xdr:colOff>222250</xdr:colOff>
          <xdr:row>55</xdr:row>
          <xdr:rowOff>222250</xdr:rowOff>
        </xdr:to>
        <xdr:sp macro="" textlink="">
          <xdr:nvSpPr>
            <xdr:cNvPr id="109594" name="Check Box 26" descr="Anlage 6" hidden="1">
              <a:extLst>
                <a:ext uri="{63B3BB69-23CF-44E3-9099-C40C66FF867C}">
                  <a14:compatExt spid="_x0000_s109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19</xdr:row>
          <xdr:rowOff>12700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109597" name="Check Box 29" hidden="1">
              <a:extLst>
                <a:ext uri="{63B3BB69-23CF-44E3-9099-C40C66FF867C}">
                  <a14:compatExt spid="_x0000_s109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19</xdr:row>
          <xdr:rowOff>12700</xdr:rowOff>
        </xdr:from>
        <xdr:to>
          <xdr:col>3</xdr:col>
          <xdr:colOff>1365250</xdr:colOff>
          <xdr:row>20</xdr:row>
          <xdr:rowOff>0</xdr:rowOff>
        </xdr:to>
        <xdr:sp macro="" textlink="">
          <xdr:nvSpPr>
            <xdr:cNvPr id="109598" name="Check Box 30" hidden="1">
              <a:extLst>
                <a:ext uri="{63B3BB69-23CF-44E3-9099-C40C66FF867C}">
                  <a14:compatExt spid="_x0000_s109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38100</xdr:rowOff>
        </xdr:from>
        <xdr:to>
          <xdr:col>3</xdr:col>
          <xdr:colOff>660400</xdr:colOff>
          <xdr:row>29</xdr:row>
          <xdr:rowOff>260350</xdr:rowOff>
        </xdr:to>
        <xdr:sp macro="" textlink="">
          <xdr:nvSpPr>
            <xdr:cNvPr id="118940" name="Check Box 156" hidden="1">
              <a:extLst>
                <a:ext uri="{63B3BB69-23CF-44E3-9099-C40C66FF867C}">
                  <a14:compatExt spid="_x0000_s118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298450</xdr:rowOff>
        </xdr:from>
        <xdr:to>
          <xdr:col>3</xdr:col>
          <xdr:colOff>660400</xdr:colOff>
          <xdr:row>30</xdr:row>
          <xdr:rowOff>107950</xdr:rowOff>
        </xdr:to>
        <xdr:sp macro="" textlink="">
          <xdr:nvSpPr>
            <xdr:cNvPr id="118941" name="Check Box 157" hidden="1">
              <a:extLst>
                <a:ext uri="{63B3BB69-23CF-44E3-9099-C40C66FF867C}">
                  <a14:compatExt spid="_x0000_s118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</xdr:row>
          <xdr:rowOff>152400</xdr:rowOff>
        </xdr:from>
        <xdr:to>
          <xdr:col>3</xdr:col>
          <xdr:colOff>660400</xdr:colOff>
          <xdr:row>30</xdr:row>
          <xdr:rowOff>374650</xdr:rowOff>
        </xdr:to>
        <xdr:sp macro="" textlink="">
          <xdr:nvSpPr>
            <xdr:cNvPr id="118942" name="Check Box 158" hidden="1">
              <a:extLst>
                <a:ext uri="{63B3BB69-23CF-44E3-9099-C40C66FF867C}">
                  <a14:compatExt spid="_x0000_s118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38100</xdr:rowOff>
        </xdr:from>
        <xdr:to>
          <xdr:col>3</xdr:col>
          <xdr:colOff>660400</xdr:colOff>
          <xdr:row>31</xdr:row>
          <xdr:rowOff>260350</xdr:rowOff>
        </xdr:to>
        <xdr:sp macro="" textlink="">
          <xdr:nvSpPr>
            <xdr:cNvPr id="118949" name="Check Box 165" hidden="1">
              <a:extLst>
                <a:ext uri="{63B3BB69-23CF-44E3-9099-C40C66FF867C}">
                  <a14:compatExt spid="_x0000_s118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298450</xdr:rowOff>
        </xdr:from>
        <xdr:to>
          <xdr:col>3</xdr:col>
          <xdr:colOff>660400</xdr:colOff>
          <xdr:row>32</xdr:row>
          <xdr:rowOff>107950</xdr:rowOff>
        </xdr:to>
        <xdr:sp macro="" textlink="">
          <xdr:nvSpPr>
            <xdr:cNvPr id="118950" name="Check Box 166" hidden="1">
              <a:extLst>
                <a:ext uri="{63B3BB69-23CF-44E3-9099-C40C66FF867C}">
                  <a14:compatExt spid="_x0000_s118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152400</xdr:rowOff>
        </xdr:from>
        <xdr:to>
          <xdr:col>3</xdr:col>
          <xdr:colOff>660400</xdr:colOff>
          <xdr:row>32</xdr:row>
          <xdr:rowOff>374650</xdr:rowOff>
        </xdr:to>
        <xdr:sp macro="" textlink="">
          <xdr:nvSpPr>
            <xdr:cNvPr id="118951" name="Check Box 167" hidden="1">
              <a:extLst>
                <a:ext uri="{63B3BB69-23CF-44E3-9099-C40C66FF867C}">
                  <a14:compatExt spid="_x0000_s118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33</xdr:row>
          <xdr:rowOff>38100</xdr:rowOff>
        </xdr:from>
        <xdr:to>
          <xdr:col>3</xdr:col>
          <xdr:colOff>660400</xdr:colOff>
          <xdr:row>33</xdr:row>
          <xdr:rowOff>260350</xdr:rowOff>
        </xdr:to>
        <xdr:sp macro="" textlink="">
          <xdr:nvSpPr>
            <xdr:cNvPr id="118952" name="Check Box 168" hidden="1">
              <a:extLst>
                <a:ext uri="{63B3BB69-23CF-44E3-9099-C40C66FF867C}">
                  <a14:compatExt spid="_x0000_s118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33</xdr:row>
          <xdr:rowOff>298450</xdr:rowOff>
        </xdr:from>
        <xdr:to>
          <xdr:col>3</xdr:col>
          <xdr:colOff>660400</xdr:colOff>
          <xdr:row>34</xdr:row>
          <xdr:rowOff>107950</xdr:rowOff>
        </xdr:to>
        <xdr:sp macro="" textlink="">
          <xdr:nvSpPr>
            <xdr:cNvPr id="118953" name="Check Box 169" hidden="1">
              <a:extLst>
                <a:ext uri="{63B3BB69-23CF-44E3-9099-C40C66FF867C}">
                  <a14:compatExt spid="_x0000_s118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34</xdr:row>
          <xdr:rowOff>152400</xdr:rowOff>
        </xdr:from>
        <xdr:to>
          <xdr:col>3</xdr:col>
          <xdr:colOff>660400</xdr:colOff>
          <xdr:row>34</xdr:row>
          <xdr:rowOff>374650</xdr:rowOff>
        </xdr:to>
        <xdr:sp macro="" textlink="">
          <xdr:nvSpPr>
            <xdr:cNvPr id="118954" name="Check Box 170" hidden="1">
              <a:extLst>
                <a:ext uri="{63B3BB69-23CF-44E3-9099-C40C66FF867C}">
                  <a14:compatExt spid="_x0000_s118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38100</xdr:rowOff>
        </xdr:from>
        <xdr:to>
          <xdr:col>3</xdr:col>
          <xdr:colOff>660400</xdr:colOff>
          <xdr:row>35</xdr:row>
          <xdr:rowOff>260350</xdr:rowOff>
        </xdr:to>
        <xdr:sp macro="" textlink="">
          <xdr:nvSpPr>
            <xdr:cNvPr id="118955" name="Check Box 171" hidden="1">
              <a:extLst>
                <a:ext uri="{63B3BB69-23CF-44E3-9099-C40C66FF867C}">
                  <a14:compatExt spid="_x0000_s118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298450</xdr:rowOff>
        </xdr:from>
        <xdr:to>
          <xdr:col>3</xdr:col>
          <xdr:colOff>660400</xdr:colOff>
          <xdr:row>36</xdr:row>
          <xdr:rowOff>107950</xdr:rowOff>
        </xdr:to>
        <xdr:sp macro="" textlink="">
          <xdr:nvSpPr>
            <xdr:cNvPr id="118956" name="Check Box 172" hidden="1">
              <a:extLst>
                <a:ext uri="{63B3BB69-23CF-44E3-9099-C40C66FF867C}">
                  <a14:compatExt spid="_x0000_s118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152400</xdr:rowOff>
        </xdr:from>
        <xdr:to>
          <xdr:col>3</xdr:col>
          <xdr:colOff>660400</xdr:colOff>
          <xdr:row>36</xdr:row>
          <xdr:rowOff>374650</xdr:rowOff>
        </xdr:to>
        <xdr:sp macro="" textlink="">
          <xdr:nvSpPr>
            <xdr:cNvPr id="118957" name="Check Box 173" hidden="1">
              <a:extLst>
                <a:ext uri="{63B3BB69-23CF-44E3-9099-C40C66FF867C}">
                  <a14:compatExt spid="_x0000_s118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38100</xdr:rowOff>
        </xdr:from>
        <xdr:to>
          <xdr:col>3</xdr:col>
          <xdr:colOff>660400</xdr:colOff>
          <xdr:row>37</xdr:row>
          <xdr:rowOff>260350</xdr:rowOff>
        </xdr:to>
        <xdr:sp macro="" textlink="">
          <xdr:nvSpPr>
            <xdr:cNvPr id="118958" name="Check Box 174" hidden="1">
              <a:extLst>
                <a:ext uri="{63B3BB69-23CF-44E3-9099-C40C66FF867C}">
                  <a14:compatExt spid="_x0000_s118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298450</xdr:rowOff>
        </xdr:from>
        <xdr:to>
          <xdr:col>3</xdr:col>
          <xdr:colOff>660400</xdr:colOff>
          <xdr:row>38</xdr:row>
          <xdr:rowOff>107950</xdr:rowOff>
        </xdr:to>
        <xdr:sp macro="" textlink="">
          <xdr:nvSpPr>
            <xdr:cNvPr id="118959" name="Check Box 175" hidden="1">
              <a:extLst>
                <a:ext uri="{63B3BB69-23CF-44E3-9099-C40C66FF867C}">
                  <a14:compatExt spid="_x0000_s118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152400</xdr:rowOff>
        </xdr:from>
        <xdr:to>
          <xdr:col>3</xdr:col>
          <xdr:colOff>660400</xdr:colOff>
          <xdr:row>38</xdr:row>
          <xdr:rowOff>374650</xdr:rowOff>
        </xdr:to>
        <xdr:sp macro="" textlink="">
          <xdr:nvSpPr>
            <xdr:cNvPr id="118960" name="Check Box 176" hidden="1">
              <a:extLst>
                <a:ext uri="{63B3BB69-23CF-44E3-9099-C40C66FF867C}">
                  <a14:compatExt spid="_x0000_s118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38100</xdr:rowOff>
        </xdr:from>
        <xdr:to>
          <xdr:col>3</xdr:col>
          <xdr:colOff>660400</xdr:colOff>
          <xdr:row>39</xdr:row>
          <xdr:rowOff>260350</xdr:rowOff>
        </xdr:to>
        <xdr:sp macro="" textlink="">
          <xdr:nvSpPr>
            <xdr:cNvPr id="118961" name="Check Box 177" hidden="1">
              <a:extLst>
                <a:ext uri="{63B3BB69-23CF-44E3-9099-C40C66FF867C}">
                  <a14:compatExt spid="_x0000_s118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298450</xdr:rowOff>
        </xdr:from>
        <xdr:to>
          <xdr:col>3</xdr:col>
          <xdr:colOff>660400</xdr:colOff>
          <xdr:row>40</xdr:row>
          <xdr:rowOff>107950</xdr:rowOff>
        </xdr:to>
        <xdr:sp macro="" textlink="">
          <xdr:nvSpPr>
            <xdr:cNvPr id="118962" name="Check Box 178" hidden="1">
              <a:extLst>
                <a:ext uri="{63B3BB69-23CF-44E3-9099-C40C66FF867C}">
                  <a14:compatExt spid="_x0000_s118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40</xdr:row>
          <xdr:rowOff>152400</xdr:rowOff>
        </xdr:from>
        <xdr:to>
          <xdr:col>3</xdr:col>
          <xdr:colOff>660400</xdr:colOff>
          <xdr:row>40</xdr:row>
          <xdr:rowOff>374650</xdr:rowOff>
        </xdr:to>
        <xdr:sp macro="" textlink="">
          <xdr:nvSpPr>
            <xdr:cNvPr id="118963" name="Check Box 179" hidden="1">
              <a:extLst>
                <a:ext uri="{63B3BB69-23CF-44E3-9099-C40C66FF867C}">
                  <a14:compatExt spid="_x0000_s118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41</xdr:row>
          <xdr:rowOff>38100</xdr:rowOff>
        </xdr:from>
        <xdr:to>
          <xdr:col>3</xdr:col>
          <xdr:colOff>660400</xdr:colOff>
          <xdr:row>41</xdr:row>
          <xdr:rowOff>260350</xdr:rowOff>
        </xdr:to>
        <xdr:sp macro="" textlink="">
          <xdr:nvSpPr>
            <xdr:cNvPr id="118964" name="Check Box 180" hidden="1">
              <a:extLst>
                <a:ext uri="{63B3BB69-23CF-44E3-9099-C40C66FF867C}">
                  <a14:compatExt spid="_x0000_s118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41</xdr:row>
          <xdr:rowOff>298450</xdr:rowOff>
        </xdr:from>
        <xdr:to>
          <xdr:col>3</xdr:col>
          <xdr:colOff>660400</xdr:colOff>
          <xdr:row>42</xdr:row>
          <xdr:rowOff>107950</xdr:rowOff>
        </xdr:to>
        <xdr:sp macro="" textlink="">
          <xdr:nvSpPr>
            <xdr:cNvPr id="118965" name="Check Box 181" hidden="1">
              <a:extLst>
                <a:ext uri="{63B3BB69-23CF-44E3-9099-C40C66FF867C}">
                  <a14:compatExt spid="_x0000_s118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152400</xdr:rowOff>
        </xdr:from>
        <xdr:to>
          <xdr:col>3</xdr:col>
          <xdr:colOff>660400</xdr:colOff>
          <xdr:row>42</xdr:row>
          <xdr:rowOff>374650</xdr:rowOff>
        </xdr:to>
        <xdr:sp macro="" textlink="">
          <xdr:nvSpPr>
            <xdr:cNvPr id="118966" name="Check Box 182" hidden="1">
              <a:extLst>
                <a:ext uri="{63B3BB69-23CF-44E3-9099-C40C66FF867C}">
                  <a14:compatExt spid="_x0000_s118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38100</xdr:rowOff>
        </xdr:from>
        <xdr:to>
          <xdr:col>3</xdr:col>
          <xdr:colOff>660400</xdr:colOff>
          <xdr:row>43</xdr:row>
          <xdr:rowOff>260350</xdr:rowOff>
        </xdr:to>
        <xdr:sp macro="" textlink="">
          <xdr:nvSpPr>
            <xdr:cNvPr id="118967" name="Check Box 183" hidden="1">
              <a:extLst>
                <a:ext uri="{63B3BB69-23CF-44E3-9099-C40C66FF867C}">
                  <a14:compatExt spid="_x0000_s118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298450</xdr:rowOff>
        </xdr:from>
        <xdr:to>
          <xdr:col>3</xdr:col>
          <xdr:colOff>660400</xdr:colOff>
          <xdr:row>44</xdr:row>
          <xdr:rowOff>107950</xdr:rowOff>
        </xdr:to>
        <xdr:sp macro="" textlink="">
          <xdr:nvSpPr>
            <xdr:cNvPr id="118968" name="Check Box 184" hidden="1">
              <a:extLst>
                <a:ext uri="{63B3BB69-23CF-44E3-9099-C40C66FF867C}">
                  <a14:compatExt spid="_x0000_s118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44</xdr:row>
          <xdr:rowOff>152400</xdr:rowOff>
        </xdr:from>
        <xdr:to>
          <xdr:col>3</xdr:col>
          <xdr:colOff>660400</xdr:colOff>
          <xdr:row>44</xdr:row>
          <xdr:rowOff>374650</xdr:rowOff>
        </xdr:to>
        <xdr:sp macro="" textlink="">
          <xdr:nvSpPr>
            <xdr:cNvPr id="118969" name="Check Box 185" hidden="1">
              <a:extLst>
                <a:ext uri="{63B3BB69-23CF-44E3-9099-C40C66FF867C}">
                  <a14:compatExt spid="_x0000_s118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45</xdr:row>
          <xdr:rowOff>38100</xdr:rowOff>
        </xdr:from>
        <xdr:to>
          <xdr:col>3</xdr:col>
          <xdr:colOff>660400</xdr:colOff>
          <xdr:row>45</xdr:row>
          <xdr:rowOff>260350</xdr:rowOff>
        </xdr:to>
        <xdr:sp macro="" textlink="">
          <xdr:nvSpPr>
            <xdr:cNvPr id="118970" name="Check Box 186" hidden="1">
              <a:extLst>
                <a:ext uri="{63B3BB69-23CF-44E3-9099-C40C66FF867C}">
                  <a14:compatExt spid="_x0000_s118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45</xdr:row>
          <xdr:rowOff>298450</xdr:rowOff>
        </xdr:from>
        <xdr:to>
          <xdr:col>3</xdr:col>
          <xdr:colOff>660400</xdr:colOff>
          <xdr:row>46</xdr:row>
          <xdr:rowOff>107950</xdr:rowOff>
        </xdr:to>
        <xdr:sp macro="" textlink="">
          <xdr:nvSpPr>
            <xdr:cNvPr id="118971" name="Check Box 187" hidden="1">
              <a:extLst>
                <a:ext uri="{63B3BB69-23CF-44E3-9099-C40C66FF867C}">
                  <a14:compatExt spid="_x0000_s118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46</xdr:row>
          <xdr:rowOff>152400</xdr:rowOff>
        </xdr:from>
        <xdr:to>
          <xdr:col>3</xdr:col>
          <xdr:colOff>660400</xdr:colOff>
          <xdr:row>46</xdr:row>
          <xdr:rowOff>374650</xdr:rowOff>
        </xdr:to>
        <xdr:sp macro="" textlink="">
          <xdr:nvSpPr>
            <xdr:cNvPr id="118972" name="Check Box 188" hidden="1">
              <a:extLst>
                <a:ext uri="{63B3BB69-23CF-44E3-9099-C40C66FF867C}">
                  <a14:compatExt spid="_x0000_s118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47</xdr:row>
          <xdr:rowOff>38100</xdr:rowOff>
        </xdr:from>
        <xdr:to>
          <xdr:col>3</xdr:col>
          <xdr:colOff>660400</xdr:colOff>
          <xdr:row>47</xdr:row>
          <xdr:rowOff>260350</xdr:rowOff>
        </xdr:to>
        <xdr:sp macro="" textlink="">
          <xdr:nvSpPr>
            <xdr:cNvPr id="118973" name="Check Box 189" hidden="1">
              <a:extLst>
                <a:ext uri="{63B3BB69-23CF-44E3-9099-C40C66FF867C}">
                  <a14:compatExt spid="_x0000_s118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47</xdr:row>
          <xdr:rowOff>298450</xdr:rowOff>
        </xdr:from>
        <xdr:to>
          <xdr:col>3</xdr:col>
          <xdr:colOff>660400</xdr:colOff>
          <xdr:row>48</xdr:row>
          <xdr:rowOff>107950</xdr:rowOff>
        </xdr:to>
        <xdr:sp macro="" textlink="">
          <xdr:nvSpPr>
            <xdr:cNvPr id="118974" name="Check Box 190" hidden="1">
              <a:extLst>
                <a:ext uri="{63B3BB69-23CF-44E3-9099-C40C66FF867C}">
                  <a14:compatExt spid="_x0000_s118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48</xdr:row>
          <xdr:rowOff>152400</xdr:rowOff>
        </xdr:from>
        <xdr:to>
          <xdr:col>3</xdr:col>
          <xdr:colOff>660400</xdr:colOff>
          <xdr:row>48</xdr:row>
          <xdr:rowOff>374650</xdr:rowOff>
        </xdr:to>
        <xdr:sp macro="" textlink="">
          <xdr:nvSpPr>
            <xdr:cNvPr id="118975" name="Check Box 191" hidden="1">
              <a:extLst>
                <a:ext uri="{63B3BB69-23CF-44E3-9099-C40C66FF867C}">
                  <a14:compatExt spid="_x0000_s118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49</xdr:row>
          <xdr:rowOff>38100</xdr:rowOff>
        </xdr:from>
        <xdr:to>
          <xdr:col>3</xdr:col>
          <xdr:colOff>660400</xdr:colOff>
          <xdr:row>49</xdr:row>
          <xdr:rowOff>260350</xdr:rowOff>
        </xdr:to>
        <xdr:sp macro="" textlink="">
          <xdr:nvSpPr>
            <xdr:cNvPr id="118976" name="Check Box 192" hidden="1">
              <a:extLst>
                <a:ext uri="{63B3BB69-23CF-44E3-9099-C40C66FF867C}">
                  <a14:compatExt spid="_x0000_s118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49</xdr:row>
          <xdr:rowOff>298450</xdr:rowOff>
        </xdr:from>
        <xdr:to>
          <xdr:col>3</xdr:col>
          <xdr:colOff>660400</xdr:colOff>
          <xdr:row>50</xdr:row>
          <xdr:rowOff>107950</xdr:rowOff>
        </xdr:to>
        <xdr:sp macro="" textlink="">
          <xdr:nvSpPr>
            <xdr:cNvPr id="118977" name="Check Box 193" hidden="1">
              <a:extLst>
                <a:ext uri="{63B3BB69-23CF-44E3-9099-C40C66FF867C}">
                  <a14:compatExt spid="_x0000_s118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50</xdr:row>
          <xdr:rowOff>152400</xdr:rowOff>
        </xdr:from>
        <xdr:to>
          <xdr:col>3</xdr:col>
          <xdr:colOff>660400</xdr:colOff>
          <xdr:row>50</xdr:row>
          <xdr:rowOff>374650</xdr:rowOff>
        </xdr:to>
        <xdr:sp macro="" textlink="">
          <xdr:nvSpPr>
            <xdr:cNvPr id="118978" name="Check Box 194" hidden="1">
              <a:extLst>
                <a:ext uri="{63B3BB69-23CF-44E3-9099-C40C66FF867C}">
                  <a14:compatExt spid="_x0000_s118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51</xdr:row>
          <xdr:rowOff>38100</xdr:rowOff>
        </xdr:from>
        <xdr:to>
          <xdr:col>3</xdr:col>
          <xdr:colOff>660400</xdr:colOff>
          <xdr:row>51</xdr:row>
          <xdr:rowOff>260350</xdr:rowOff>
        </xdr:to>
        <xdr:sp macro="" textlink="">
          <xdr:nvSpPr>
            <xdr:cNvPr id="118979" name="Check Box 195" hidden="1">
              <a:extLst>
                <a:ext uri="{63B3BB69-23CF-44E3-9099-C40C66FF867C}">
                  <a14:compatExt spid="_x0000_s118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51</xdr:row>
          <xdr:rowOff>298450</xdr:rowOff>
        </xdr:from>
        <xdr:to>
          <xdr:col>3</xdr:col>
          <xdr:colOff>660400</xdr:colOff>
          <xdr:row>52</xdr:row>
          <xdr:rowOff>107950</xdr:rowOff>
        </xdr:to>
        <xdr:sp macro="" textlink="">
          <xdr:nvSpPr>
            <xdr:cNvPr id="118980" name="Check Box 196" hidden="1">
              <a:extLst>
                <a:ext uri="{63B3BB69-23CF-44E3-9099-C40C66FF867C}">
                  <a14:compatExt spid="_x0000_s118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52</xdr:row>
          <xdr:rowOff>152400</xdr:rowOff>
        </xdr:from>
        <xdr:to>
          <xdr:col>3</xdr:col>
          <xdr:colOff>660400</xdr:colOff>
          <xdr:row>52</xdr:row>
          <xdr:rowOff>374650</xdr:rowOff>
        </xdr:to>
        <xdr:sp macro="" textlink="">
          <xdr:nvSpPr>
            <xdr:cNvPr id="118981" name="Check Box 197" hidden="1">
              <a:extLst>
                <a:ext uri="{63B3BB69-23CF-44E3-9099-C40C66FF867C}">
                  <a14:compatExt spid="_x0000_s118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53</xdr:row>
          <xdr:rowOff>38100</xdr:rowOff>
        </xdr:from>
        <xdr:to>
          <xdr:col>3</xdr:col>
          <xdr:colOff>660400</xdr:colOff>
          <xdr:row>53</xdr:row>
          <xdr:rowOff>260350</xdr:rowOff>
        </xdr:to>
        <xdr:sp macro="" textlink="">
          <xdr:nvSpPr>
            <xdr:cNvPr id="118982" name="Check Box 198" hidden="1">
              <a:extLst>
                <a:ext uri="{63B3BB69-23CF-44E3-9099-C40C66FF867C}">
                  <a14:compatExt spid="_x0000_s118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53</xdr:row>
          <xdr:rowOff>298450</xdr:rowOff>
        </xdr:from>
        <xdr:to>
          <xdr:col>3</xdr:col>
          <xdr:colOff>660400</xdr:colOff>
          <xdr:row>54</xdr:row>
          <xdr:rowOff>107950</xdr:rowOff>
        </xdr:to>
        <xdr:sp macro="" textlink="">
          <xdr:nvSpPr>
            <xdr:cNvPr id="118983" name="Check Box 199" hidden="1">
              <a:extLst>
                <a:ext uri="{63B3BB69-23CF-44E3-9099-C40C66FF867C}">
                  <a14:compatExt spid="_x0000_s118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54</xdr:row>
          <xdr:rowOff>152400</xdr:rowOff>
        </xdr:from>
        <xdr:to>
          <xdr:col>3</xdr:col>
          <xdr:colOff>660400</xdr:colOff>
          <xdr:row>54</xdr:row>
          <xdr:rowOff>374650</xdr:rowOff>
        </xdr:to>
        <xdr:sp macro="" textlink="">
          <xdr:nvSpPr>
            <xdr:cNvPr id="118984" name="Check Box 200" hidden="1">
              <a:extLst>
                <a:ext uri="{63B3BB69-23CF-44E3-9099-C40C66FF867C}">
                  <a14:compatExt spid="_x0000_s118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55</xdr:row>
          <xdr:rowOff>38100</xdr:rowOff>
        </xdr:from>
        <xdr:to>
          <xdr:col>3</xdr:col>
          <xdr:colOff>660400</xdr:colOff>
          <xdr:row>55</xdr:row>
          <xdr:rowOff>260350</xdr:rowOff>
        </xdr:to>
        <xdr:sp macro="" textlink="">
          <xdr:nvSpPr>
            <xdr:cNvPr id="118985" name="Check Box 201" hidden="1">
              <a:extLst>
                <a:ext uri="{63B3BB69-23CF-44E3-9099-C40C66FF867C}">
                  <a14:compatExt spid="_x0000_s118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55</xdr:row>
          <xdr:rowOff>298450</xdr:rowOff>
        </xdr:from>
        <xdr:to>
          <xdr:col>3</xdr:col>
          <xdr:colOff>660400</xdr:colOff>
          <xdr:row>56</xdr:row>
          <xdr:rowOff>107950</xdr:rowOff>
        </xdr:to>
        <xdr:sp macro="" textlink="">
          <xdr:nvSpPr>
            <xdr:cNvPr id="118986" name="Check Box 202" hidden="1">
              <a:extLst>
                <a:ext uri="{63B3BB69-23CF-44E3-9099-C40C66FF867C}">
                  <a14:compatExt spid="_x0000_s118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56</xdr:row>
          <xdr:rowOff>152400</xdr:rowOff>
        </xdr:from>
        <xdr:to>
          <xdr:col>3</xdr:col>
          <xdr:colOff>660400</xdr:colOff>
          <xdr:row>56</xdr:row>
          <xdr:rowOff>374650</xdr:rowOff>
        </xdr:to>
        <xdr:sp macro="" textlink="">
          <xdr:nvSpPr>
            <xdr:cNvPr id="118987" name="Check Box 203" hidden="1">
              <a:extLst>
                <a:ext uri="{63B3BB69-23CF-44E3-9099-C40C66FF867C}">
                  <a14:compatExt spid="_x0000_s118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57</xdr:row>
          <xdr:rowOff>38100</xdr:rowOff>
        </xdr:from>
        <xdr:to>
          <xdr:col>3</xdr:col>
          <xdr:colOff>660400</xdr:colOff>
          <xdr:row>57</xdr:row>
          <xdr:rowOff>260350</xdr:rowOff>
        </xdr:to>
        <xdr:sp macro="" textlink="">
          <xdr:nvSpPr>
            <xdr:cNvPr id="118988" name="Check Box 204" hidden="1">
              <a:extLst>
                <a:ext uri="{63B3BB69-23CF-44E3-9099-C40C66FF867C}">
                  <a14:compatExt spid="_x0000_s118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57</xdr:row>
          <xdr:rowOff>298450</xdr:rowOff>
        </xdr:from>
        <xdr:to>
          <xdr:col>3</xdr:col>
          <xdr:colOff>660400</xdr:colOff>
          <xdr:row>58</xdr:row>
          <xdr:rowOff>107950</xdr:rowOff>
        </xdr:to>
        <xdr:sp macro="" textlink="">
          <xdr:nvSpPr>
            <xdr:cNvPr id="118989" name="Check Box 205" hidden="1">
              <a:extLst>
                <a:ext uri="{63B3BB69-23CF-44E3-9099-C40C66FF867C}">
                  <a14:compatExt spid="_x0000_s118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58</xdr:row>
          <xdr:rowOff>152400</xdr:rowOff>
        </xdr:from>
        <xdr:to>
          <xdr:col>3</xdr:col>
          <xdr:colOff>660400</xdr:colOff>
          <xdr:row>58</xdr:row>
          <xdr:rowOff>374650</xdr:rowOff>
        </xdr:to>
        <xdr:sp macro="" textlink="">
          <xdr:nvSpPr>
            <xdr:cNvPr id="118990" name="Check Box 206" hidden="1">
              <a:extLst>
                <a:ext uri="{63B3BB69-23CF-44E3-9099-C40C66FF867C}">
                  <a14:compatExt spid="_x0000_s118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59</xdr:row>
          <xdr:rowOff>38100</xdr:rowOff>
        </xdr:from>
        <xdr:to>
          <xdr:col>3</xdr:col>
          <xdr:colOff>660400</xdr:colOff>
          <xdr:row>59</xdr:row>
          <xdr:rowOff>260350</xdr:rowOff>
        </xdr:to>
        <xdr:sp macro="" textlink="">
          <xdr:nvSpPr>
            <xdr:cNvPr id="118991" name="Check Box 207" hidden="1">
              <a:extLst>
                <a:ext uri="{63B3BB69-23CF-44E3-9099-C40C66FF867C}">
                  <a14:compatExt spid="_x0000_s118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59</xdr:row>
          <xdr:rowOff>298450</xdr:rowOff>
        </xdr:from>
        <xdr:to>
          <xdr:col>3</xdr:col>
          <xdr:colOff>660400</xdr:colOff>
          <xdr:row>60</xdr:row>
          <xdr:rowOff>107950</xdr:rowOff>
        </xdr:to>
        <xdr:sp macro="" textlink="">
          <xdr:nvSpPr>
            <xdr:cNvPr id="118992" name="Check Box 208" hidden="1">
              <a:extLst>
                <a:ext uri="{63B3BB69-23CF-44E3-9099-C40C66FF867C}">
                  <a14:compatExt spid="_x0000_s118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60</xdr:row>
          <xdr:rowOff>152400</xdr:rowOff>
        </xdr:from>
        <xdr:to>
          <xdr:col>3</xdr:col>
          <xdr:colOff>660400</xdr:colOff>
          <xdr:row>60</xdr:row>
          <xdr:rowOff>374650</xdr:rowOff>
        </xdr:to>
        <xdr:sp macro="" textlink="">
          <xdr:nvSpPr>
            <xdr:cNvPr id="118993" name="Check Box 209" hidden="1">
              <a:extLst>
                <a:ext uri="{63B3BB69-23CF-44E3-9099-C40C66FF867C}">
                  <a14:compatExt spid="_x0000_s118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61</xdr:row>
          <xdr:rowOff>38100</xdr:rowOff>
        </xdr:from>
        <xdr:to>
          <xdr:col>3</xdr:col>
          <xdr:colOff>660400</xdr:colOff>
          <xdr:row>61</xdr:row>
          <xdr:rowOff>260350</xdr:rowOff>
        </xdr:to>
        <xdr:sp macro="" textlink="">
          <xdr:nvSpPr>
            <xdr:cNvPr id="118994" name="Check Box 210" hidden="1">
              <a:extLst>
                <a:ext uri="{63B3BB69-23CF-44E3-9099-C40C66FF867C}">
                  <a14:compatExt spid="_x0000_s118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61</xdr:row>
          <xdr:rowOff>298450</xdr:rowOff>
        </xdr:from>
        <xdr:to>
          <xdr:col>3</xdr:col>
          <xdr:colOff>660400</xdr:colOff>
          <xdr:row>62</xdr:row>
          <xdr:rowOff>107950</xdr:rowOff>
        </xdr:to>
        <xdr:sp macro="" textlink="">
          <xdr:nvSpPr>
            <xdr:cNvPr id="118995" name="Check Box 211" hidden="1">
              <a:extLst>
                <a:ext uri="{63B3BB69-23CF-44E3-9099-C40C66FF867C}">
                  <a14:compatExt spid="_x0000_s118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62</xdr:row>
          <xdr:rowOff>152400</xdr:rowOff>
        </xdr:from>
        <xdr:to>
          <xdr:col>3</xdr:col>
          <xdr:colOff>660400</xdr:colOff>
          <xdr:row>62</xdr:row>
          <xdr:rowOff>374650</xdr:rowOff>
        </xdr:to>
        <xdr:sp macro="" textlink="">
          <xdr:nvSpPr>
            <xdr:cNvPr id="118996" name="Check Box 212" hidden="1">
              <a:extLst>
                <a:ext uri="{63B3BB69-23CF-44E3-9099-C40C66FF867C}">
                  <a14:compatExt spid="_x0000_s118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63</xdr:row>
          <xdr:rowOff>38100</xdr:rowOff>
        </xdr:from>
        <xdr:to>
          <xdr:col>3</xdr:col>
          <xdr:colOff>660400</xdr:colOff>
          <xdr:row>63</xdr:row>
          <xdr:rowOff>260350</xdr:rowOff>
        </xdr:to>
        <xdr:sp macro="" textlink="">
          <xdr:nvSpPr>
            <xdr:cNvPr id="118997" name="Check Box 213" hidden="1">
              <a:extLst>
                <a:ext uri="{63B3BB69-23CF-44E3-9099-C40C66FF867C}">
                  <a14:compatExt spid="_x0000_s118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63</xdr:row>
          <xdr:rowOff>298450</xdr:rowOff>
        </xdr:from>
        <xdr:to>
          <xdr:col>3</xdr:col>
          <xdr:colOff>660400</xdr:colOff>
          <xdr:row>64</xdr:row>
          <xdr:rowOff>107950</xdr:rowOff>
        </xdr:to>
        <xdr:sp macro="" textlink="">
          <xdr:nvSpPr>
            <xdr:cNvPr id="118998" name="Check Box 214" hidden="1">
              <a:extLst>
                <a:ext uri="{63B3BB69-23CF-44E3-9099-C40C66FF867C}">
                  <a14:compatExt spid="_x0000_s118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64</xdr:row>
          <xdr:rowOff>152400</xdr:rowOff>
        </xdr:from>
        <xdr:to>
          <xdr:col>3</xdr:col>
          <xdr:colOff>660400</xdr:colOff>
          <xdr:row>64</xdr:row>
          <xdr:rowOff>374650</xdr:rowOff>
        </xdr:to>
        <xdr:sp macro="" textlink="">
          <xdr:nvSpPr>
            <xdr:cNvPr id="118999" name="Check Box 215" hidden="1">
              <a:extLst>
                <a:ext uri="{63B3BB69-23CF-44E3-9099-C40C66FF867C}">
                  <a14:compatExt spid="_x0000_s118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65</xdr:row>
          <xdr:rowOff>38100</xdr:rowOff>
        </xdr:from>
        <xdr:to>
          <xdr:col>3</xdr:col>
          <xdr:colOff>660400</xdr:colOff>
          <xdr:row>65</xdr:row>
          <xdr:rowOff>260350</xdr:rowOff>
        </xdr:to>
        <xdr:sp macro="" textlink="">
          <xdr:nvSpPr>
            <xdr:cNvPr id="119000" name="Check Box 216" hidden="1">
              <a:extLst>
                <a:ext uri="{63B3BB69-23CF-44E3-9099-C40C66FF867C}">
                  <a14:compatExt spid="_x0000_s119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65</xdr:row>
          <xdr:rowOff>298450</xdr:rowOff>
        </xdr:from>
        <xdr:to>
          <xdr:col>3</xdr:col>
          <xdr:colOff>660400</xdr:colOff>
          <xdr:row>66</xdr:row>
          <xdr:rowOff>107950</xdr:rowOff>
        </xdr:to>
        <xdr:sp macro="" textlink="">
          <xdr:nvSpPr>
            <xdr:cNvPr id="119001" name="Check Box 217" hidden="1">
              <a:extLst>
                <a:ext uri="{63B3BB69-23CF-44E3-9099-C40C66FF867C}">
                  <a14:compatExt spid="_x0000_s119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66</xdr:row>
          <xdr:rowOff>152400</xdr:rowOff>
        </xdr:from>
        <xdr:to>
          <xdr:col>3</xdr:col>
          <xdr:colOff>660400</xdr:colOff>
          <xdr:row>66</xdr:row>
          <xdr:rowOff>374650</xdr:rowOff>
        </xdr:to>
        <xdr:sp macro="" textlink="">
          <xdr:nvSpPr>
            <xdr:cNvPr id="119002" name="Check Box 218" hidden="1">
              <a:extLst>
                <a:ext uri="{63B3BB69-23CF-44E3-9099-C40C66FF867C}">
                  <a14:compatExt spid="_x0000_s119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67</xdr:row>
          <xdr:rowOff>38100</xdr:rowOff>
        </xdr:from>
        <xdr:to>
          <xdr:col>3</xdr:col>
          <xdr:colOff>660400</xdr:colOff>
          <xdr:row>67</xdr:row>
          <xdr:rowOff>260350</xdr:rowOff>
        </xdr:to>
        <xdr:sp macro="" textlink="">
          <xdr:nvSpPr>
            <xdr:cNvPr id="119003" name="Check Box 219" hidden="1">
              <a:extLst>
                <a:ext uri="{63B3BB69-23CF-44E3-9099-C40C66FF867C}">
                  <a14:compatExt spid="_x0000_s119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67</xdr:row>
          <xdr:rowOff>298450</xdr:rowOff>
        </xdr:from>
        <xdr:to>
          <xdr:col>3</xdr:col>
          <xdr:colOff>660400</xdr:colOff>
          <xdr:row>68</xdr:row>
          <xdr:rowOff>107950</xdr:rowOff>
        </xdr:to>
        <xdr:sp macro="" textlink="">
          <xdr:nvSpPr>
            <xdr:cNvPr id="119004" name="Check Box 220" hidden="1">
              <a:extLst>
                <a:ext uri="{63B3BB69-23CF-44E3-9099-C40C66FF867C}">
                  <a14:compatExt spid="_x0000_s119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68</xdr:row>
          <xdr:rowOff>152400</xdr:rowOff>
        </xdr:from>
        <xdr:to>
          <xdr:col>3</xdr:col>
          <xdr:colOff>660400</xdr:colOff>
          <xdr:row>68</xdr:row>
          <xdr:rowOff>374650</xdr:rowOff>
        </xdr:to>
        <xdr:sp macro="" textlink="">
          <xdr:nvSpPr>
            <xdr:cNvPr id="119005" name="Check Box 221" hidden="1">
              <a:extLst>
                <a:ext uri="{63B3BB69-23CF-44E3-9099-C40C66FF867C}">
                  <a14:compatExt spid="_x0000_s119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69</xdr:row>
          <xdr:rowOff>38100</xdr:rowOff>
        </xdr:from>
        <xdr:to>
          <xdr:col>3</xdr:col>
          <xdr:colOff>660400</xdr:colOff>
          <xdr:row>69</xdr:row>
          <xdr:rowOff>260350</xdr:rowOff>
        </xdr:to>
        <xdr:sp macro="" textlink="">
          <xdr:nvSpPr>
            <xdr:cNvPr id="119006" name="Check Box 222" hidden="1">
              <a:extLst>
                <a:ext uri="{63B3BB69-23CF-44E3-9099-C40C66FF867C}">
                  <a14:compatExt spid="_x0000_s119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69</xdr:row>
          <xdr:rowOff>298450</xdr:rowOff>
        </xdr:from>
        <xdr:to>
          <xdr:col>3</xdr:col>
          <xdr:colOff>660400</xdr:colOff>
          <xdr:row>70</xdr:row>
          <xdr:rowOff>107950</xdr:rowOff>
        </xdr:to>
        <xdr:sp macro="" textlink="">
          <xdr:nvSpPr>
            <xdr:cNvPr id="119007" name="Check Box 223" hidden="1">
              <a:extLst>
                <a:ext uri="{63B3BB69-23CF-44E3-9099-C40C66FF867C}">
                  <a14:compatExt spid="_x0000_s119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70</xdr:row>
          <xdr:rowOff>152400</xdr:rowOff>
        </xdr:from>
        <xdr:to>
          <xdr:col>3</xdr:col>
          <xdr:colOff>660400</xdr:colOff>
          <xdr:row>70</xdr:row>
          <xdr:rowOff>374650</xdr:rowOff>
        </xdr:to>
        <xdr:sp macro="" textlink="">
          <xdr:nvSpPr>
            <xdr:cNvPr id="119008" name="Check Box 224" hidden="1">
              <a:extLst>
                <a:ext uri="{63B3BB69-23CF-44E3-9099-C40C66FF867C}">
                  <a14:compatExt spid="_x0000_s119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71</xdr:row>
          <xdr:rowOff>38100</xdr:rowOff>
        </xdr:from>
        <xdr:to>
          <xdr:col>3</xdr:col>
          <xdr:colOff>660400</xdr:colOff>
          <xdr:row>71</xdr:row>
          <xdr:rowOff>260350</xdr:rowOff>
        </xdr:to>
        <xdr:sp macro="" textlink="">
          <xdr:nvSpPr>
            <xdr:cNvPr id="119009" name="Check Box 225" hidden="1">
              <a:extLst>
                <a:ext uri="{63B3BB69-23CF-44E3-9099-C40C66FF867C}">
                  <a14:compatExt spid="_x0000_s119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71</xdr:row>
          <xdr:rowOff>298450</xdr:rowOff>
        </xdr:from>
        <xdr:to>
          <xdr:col>3</xdr:col>
          <xdr:colOff>660400</xdr:colOff>
          <xdr:row>72</xdr:row>
          <xdr:rowOff>107950</xdr:rowOff>
        </xdr:to>
        <xdr:sp macro="" textlink="">
          <xdr:nvSpPr>
            <xdr:cNvPr id="119010" name="Check Box 226" hidden="1">
              <a:extLst>
                <a:ext uri="{63B3BB69-23CF-44E3-9099-C40C66FF867C}">
                  <a14:compatExt spid="_x0000_s119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72</xdr:row>
          <xdr:rowOff>152400</xdr:rowOff>
        </xdr:from>
        <xdr:to>
          <xdr:col>3</xdr:col>
          <xdr:colOff>660400</xdr:colOff>
          <xdr:row>72</xdr:row>
          <xdr:rowOff>374650</xdr:rowOff>
        </xdr:to>
        <xdr:sp macro="" textlink="">
          <xdr:nvSpPr>
            <xdr:cNvPr id="119011" name="Check Box 227" hidden="1">
              <a:extLst>
                <a:ext uri="{63B3BB69-23CF-44E3-9099-C40C66FF867C}">
                  <a14:compatExt spid="_x0000_s119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73</xdr:row>
          <xdr:rowOff>38100</xdr:rowOff>
        </xdr:from>
        <xdr:to>
          <xdr:col>3</xdr:col>
          <xdr:colOff>660400</xdr:colOff>
          <xdr:row>73</xdr:row>
          <xdr:rowOff>260350</xdr:rowOff>
        </xdr:to>
        <xdr:sp macro="" textlink="">
          <xdr:nvSpPr>
            <xdr:cNvPr id="119012" name="Check Box 228" hidden="1">
              <a:extLst>
                <a:ext uri="{63B3BB69-23CF-44E3-9099-C40C66FF867C}">
                  <a14:compatExt spid="_x0000_s119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73</xdr:row>
          <xdr:rowOff>298450</xdr:rowOff>
        </xdr:from>
        <xdr:to>
          <xdr:col>3</xdr:col>
          <xdr:colOff>660400</xdr:colOff>
          <xdr:row>74</xdr:row>
          <xdr:rowOff>107950</xdr:rowOff>
        </xdr:to>
        <xdr:sp macro="" textlink="">
          <xdr:nvSpPr>
            <xdr:cNvPr id="119013" name="Check Box 229" hidden="1">
              <a:extLst>
                <a:ext uri="{63B3BB69-23CF-44E3-9099-C40C66FF867C}">
                  <a14:compatExt spid="_x0000_s119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74</xdr:row>
          <xdr:rowOff>152400</xdr:rowOff>
        </xdr:from>
        <xdr:to>
          <xdr:col>3</xdr:col>
          <xdr:colOff>660400</xdr:colOff>
          <xdr:row>74</xdr:row>
          <xdr:rowOff>374650</xdr:rowOff>
        </xdr:to>
        <xdr:sp macro="" textlink="">
          <xdr:nvSpPr>
            <xdr:cNvPr id="119014" name="Check Box 230" hidden="1">
              <a:extLst>
                <a:ext uri="{63B3BB69-23CF-44E3-9099-C40C66FF867C}">
                  <a14:compatExt spid="_x0000_s119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75</xdr:row>
          <xdr:rowOff>38100</xdr:rowOff>
        </xdr:from>
        <xdr:to>
          <xdr:col>3</xdr:col>
          <xdr:colOff>660400</xdr:colOff>
          <xdr:row>75</xdr:row>
          <xdr:rowOff>260350</xdr:rowOff>
        </xdr:to>
        <xdr:sp macro="" textlink="">
          <xdr:nvSpPr>
            <xdr:cNvPr id="119015" name="Check Box 231" hidden="1">
              <a:extLst>
                <a:ext uri="{63B3BB69-23CF-44E3-9099-C40C66FF867C}">
                  <a14:compatExt spid="_x0000_s119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75</xdr:row>
          <xdr:rowOff>298450</xdr:rowOff>
        </xdr:from>
        <xdr:to>
          <xdr:col>3</xdr:col>
          <xdr:colOff>660400</xdr:colOff>
          <xdr:row>76</xdr:row>
          <xdr:rowOff>107950</xdr:rowOff>
        </xdr:to>
        <xdr:sp macro="" textlink="">
          <xdr:nvSpPr>
            <xdr:cNvPr id="119016" name="Check Box 232" hidden="1">
              <a:extLst>
                <a:ext uri="{63B3BB69-23CF-44E3-9099-C40C66FF867C}">
                  <a14:compatExt spid="_x0000_s119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76</xdr:row>
          <xdr:rowOff>152400</xdr:rowOff>
        </xdr:from>
        <xdr:to>
          <xdr:col>3</xdr:col>
          <xdr:colOff>660400</xdr:colOff>
          <xdr:row>76</xdr:row>
          <xdr:rowOff>374650</xdr:rowOff>
        </xdr:to>
        <xdr:sp macro="" textlink="">
          <xdr:nvSpPr>
            <xdr:cNvPr id="119017" name="Check Box 233" hidden="1">
              <a:extLst>
                <a:ext uri="{63B3BB69-23CF-44E3-9099-C40C66FF867C}">
                  <a14:compatExt spid="_x0000_s119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77</xdr:row>
          <xdr:rowOff>38100</xdr:rowOff>
        </xdr:from>
        <xdr:to>
          <xdr:col>3</xdr:col>
          <xdr:colOff>660400</xdr:colOff>
          <xdr:row>77</xdr:row>
          <xdr:rowOff>260350</xdr:rowOff>
        </xdr:to>
        <xdr:sp macro="" textlink="">
          <xdr:nvSpPr>
            <xdr:cNvPr id="119018" name="Check Box 234" hidden="1">
              <a:extLst>
                <a:ext uri="{63B3BB69-23CF-44E3-9099-C40C66FF867C}">
                  <a14:compatExt spid="_x0000_s119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77</xdr:row>
          <xdr:rowOff>298450</xdr:rowOff>
        </xdr:from>
        <xdr:to>
          <xdr:col>3</xdr:col>
          <xdr:colOff>660400</xdr:colOff>
          <xdr:row>78</xdr:row>
          <xdr:rowOff>107950</xdr:rowOff>
        </xdr:to>
        <xdr:sp macro="" textlink="">
          <xdr:nvSpPr>
            <xdr:cNvPr id="119019" name="Check Box 235" hidden="1">
              <a:extLst>
                <a:ext uri="{63B3BB69-23CF-44E3-9099-C40C66FF867C}">
                  <a14:compatExt spid="_x0000_s119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Interessent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78</xdr:row>
          <xdr:rowOff>152400</xdr:rowOff>
        </xdr:from>
        <xdr:to>
          <xdr:col>3</xdr:col>
          <xdr:colOff>660400</xdr:colOff>
          <xdr:row>78</xdr:row>
          <xdr:rowOff>374650</xdr:rowOff>
        </xdr:to>
        <xdr:sp macro="" textlink="">
          <xdr:nvSpPr>
            <xdr:cNvPr id="119020" name="Check Box 236" hidden="1">
              <a:extLst>
                <a:ext uri="{63B3BB69-23CF-44E3-9099-C40C66FF867C}">
                  <a14:compatExt spid="_x0000_s119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Vereinsmitglied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13</xdr:row>
          <xdr:rowOff>12700</xdr:rowOff>
        </xdr:from>
        <xdr:to>
          <xdr:col>2</xdr:col>
          <xdr:colOff>603250</xdr:colOff>
          <xdr:row>14</xdr:row>
          <xdr:rowOff>0</xdr:rowOff>
        </xdr:to>
        <xdr:sp macro="" textlink="">
          <xdr:nvSpPr>
            <xdr:cNvPr id="119021" name="Check Box 237" hidden="1">
              <a:extLst>
                <a:ext uri="{63B3BB69-23CF-44E3-9099-C40C66FF867C}">
                  <a14:compatExt spid="_x0000_s119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Fortbildung des bestehenden Betreuerstamms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15</xdr:row>
          <xdr:rowOff>12700</xdr:rowOff>
        </xdr:from>
        <xdr:to>
          <xdr:col>2</xdr:col>
          <xdr:colOff>603250</xdr:colOff>
          <xdr:row>16</xdr:row>
          <xdr:rowOff>0</xdr:rowOff>
        </xdr:to>
        <xdr:sp macro="" textlink="">
          <xdr:nvSpPr>
            <xdr:cNvPr id="119023" name="Check Box 239" hidden="1">
              <a:extLst>
                <a:ext uri="{63B3BB69-23CF-44E3-9099-C40C66FF867C}">
                  <a14:compatExt spid="_x0000_s119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Informationen über Vorsorgevollmachten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17</xdr:row>
          <xdr:rowOff>12700</xdr:rowOff>
        </xdr:from>
        <xdr:to>
          <xdr:col>2</xdr:col>
          <xdr:colOff>603250</xdr:colOff>
          <xdr:row>18</xdr:row>
          <xdr:rowOff>0</xdr:rowOff>
        </xdr:to>
        <xdr:sp macro="" textlink="">
          <xdr:nvSpPr>
            <xdr:cNvPr id="119024" name="Check Box 240" hidden="1">
              <a:extLst>
                <a:ext uri="{63B3BB69-23CF-44E3-9099-C40C66FF867C}">
                  <a14:compatExt spid="_x0000_s119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Informationen über Betreuungsverfügungen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19</xdr:row>
          <xdr:rowOff>12700</xdr:rowOff>
        </xdr:from>
        <xdr:to>
          <xdr:col>2</xdr:col>
          <xdr:colOff>603250</xdr:colOff>
          <xdr:row>20</xdr:row>
          <xdr:rowOff>0</xdr:rowOff>
        </xdr:to>
        <xdr:sp macro="" textlink="">
          <xdr:nvSpPr>
            <xdr:cNvPr id="119025" name="Check Box 241" hidden="1">
              <a:extLst>
                <a:ext uri="{63B3BB69-23CF-44E3-9099-C40C66FF867C}">
                  <a14:compatExt spid="_x0000_s119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Informationen über Arbeit ehrenamtlicher Betreuer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21</xdr:row>
          <xdr:rowOff>12700</xdr:rowOff>
        </xdr:from>
        <xdr:to>
          <xdr:col>2</xdr:col>
          <xdr:colOff>603250</xdr:colOff>
          <xdr:row>22</xdr:row>
          <xdr:rowOff>0</xdr:rowOff>
        </xdr:to>
        <xdr:sp macro="" textlink="">
          <xdr:nvSpPr>
            <xdr:cNvPr id="119026" name="Check Box 242" hidden="1">
              <a:extLst>
                <a:ext uri="{63B3BB69-23CF-44E3-9099-C40C66FF867C}">
                  <a14:compatExt spid="_x0000_s119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Sonstiges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26" Type="http://schemas.openxmlformats.org/officeDocument/2006/relationships/ctrlProp" Target="../ctrlProps/ctrlProp32.xml"/><Relationship Id="rId39" Type="http://schemas.openxmlformats.org/officeDocument/2006/relationships/ctrlProp" Target="../ctrlProps/ctrlProp45.xml"/><Relationship Id="rId21" Type="http://schemas.openxmlformats.org/officeDocument/2006/relationships/ctrlProp" Target="../ctrlProps/ctrlProp27.xml"/><Relationship Id="rId34" Type="http://schemas.openxmlformats.org/officeDocument/2006/relationships/ctrlProp" Target="../ctrlProps/ctrlProp40.xml"/><Relationship Id="rId42" Type="http://schemas.openxmlformats.org/officeDocument/2006/relationships/ctrlProp" Target="../ctrlProps/ctrlProp48.xml"/><Relationship Id="rId47" Type="http://schemas.openxmlformats.org/officeDocument/2006/relationships/ctrlProp" Target="../ctrlProps/ctrlProp53.xml"/><Relationship Id="rId50" Type="http://schemas.openxmlformats.org/officeDocument/2006/relationships/ctrlProp" Target="../ctrlProps/ctrlProp56.xml"/><Relationship Id="rId55" Type="http://schemas.openxmlformats.org/officeDocument/2006/relationships/ctrlProp" Target="../ctrlProps/ctrlProp61.xml"/><Relationship Id="rId63" Type="http://schemas.openxmlformats.org/officeDocument/2006/relationships/ctrlProp" Target="../ctrlProps/ctrlProp69.xml"/><Relationship Id="rId68" Type="http://schemas.openxmlformats.org/officeDocument/2006/relationships/ctrlProp" Target="../ctrlProps/ctrlProp74.xml"/><Relationship Id="rId76" Type="http://schemas.openxmlformats.org/officeDocument/2006/relationships/ctrlProp" Target="../ctrlProps/ctrlProp82.xml"/><Relationship Id="rId7" Type="http://schemas.openxmlformats.org/officeDocument/2006/relationships/ctrlProp" Target="../ctrlProps/ctrlProp13.xml"/><Relationship Id="rId71" Type="http://schemas.openxmlformats.org/officeDocument/2006/relationships/ctrlProp" Target="../ctrlProps/ctrlProp7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2.xml"/><Relationship Id="rId29" Type="http://schemas.openxmlformats.org/officeDocument/2006/relationships/ctrlProp" Target="../ctrlProps/ctrlProp35.xml"/><Relationship Id="rId11" Type="http://schemas.openxmlformats.org/officeDocument/2006/relationships/ctrlProp" Target="../ctrlProps/ctrlProp17.xml"/><Relationship Id="rId24" Type="http://schemas.openxmlformats.org/officeDocument/2006/relationships/ctrlProp" Target="../ctrlProps/ctrlProp30.xml"/><Relationship Id="rId32" Type="http://schemas.openxmlformats.org/officeDocument/2006/relationships/ctrlProp" Target="../ctrlProps/ctrlProp38.xml"/><Relationship Id="rId37" Type="http://schemas.openxmlformats.org/officeDocument/2006/relationships/ctrlProp" Target="../ctrlProps/ctrlProp43.xml"/><Relationship Id="rId40" Type="http://schemas.openxmlformats.org/officeDocument/2006/relationships/ctrlProp" Target="../ctrlProps/ctrlProp46.xml"/><Relationship Id="rId45" Type="http://schemas.openxmlformats.org/officeDocument/2006/relationships/ctrlProp" Target="../ctrlProps/ctrlProp51.xml"/><Relationship Id="rId53" Type="http://schemas.openxmlformats.org/officeDocument/2006/relationships/ctrlProp" Target="../ctrlProps/ctrlProp59.xml"/><Relationship Id="rId58" Type="http://schemas.openxmlformats.org/officeDocument/2006/relationships/ctrlProp" Target="../ctrlProps/ctrlProp64.xml"/><Relationship Id="rId66" Type="http://schemas.openxmlformats.org/officeDocument/2006/relationships/ctrlProp" Target="../ctrlProps/ctrlProp72.xml"/><Relationship Id="rId74" Type="http://schemas.openxmlformats.org/officeDocument/2006/relationships/ctrlProp" Target="../ctrlProps/ctrlProp80.xml"/><Relationship Id="rId79" Type="http://schemas.openxmlformats.org/officeDocument/2006/relationships/ctrlProp" Target="../ctrlProps/ctrlProp85.xml"/><Relationship Id="rId5" Type="http://schemas.openxmlformats.org/officeDocument/2006/relationships/ctrlProp" Target="../ctrlProps/ctrlProp11.xml"/><Relationship Id="rId61" Type="http://schemas.openxmlformats.org/officeDocument/2006/relationships/ctrlProp" Target="../ctrlProps/ctrlProp67.xml"/><Relationship Id="rId82" Type="http://schemas.openxmlformats.org/officeDocument/2006/relationships/ctrlProp" Target="../ctrlProps/ctrlProp88.xml"/><Relationship Id="rId10" Type="http://schemas.openxmlformats.org/officeDocument/2006/relationships/ctrlProp" Target="../ctrlProps/ctrlProp16.xml"/><Relationship Id="rId19" Type="http://schemas.openxmlformats.org/officeDocument/2006/relationships/ctrlProp" Target="../ctrlProps/ctrlProp25.xml"/><Relationship Id="rId31" Type="http://schemas.openxmlformats.org/officeDocument/2006/relationships/ctrlProp" Target="../ctrlProps/ctrlProp37.xml"/><Relationship Id="rId44" Type="http://schemas.openxmlformats.org/officeDocument/2006/relationships/ctrlProp" Target="../ctrlProps/ctrlProp50.xml"/><Relationship Id="rId52" Type="http://schemas.openxmlformats.org/officeDocument/2006/relationships/ctrlProp" Target="../ctrlProps/ctrlProp58.xml"/><Relationship Id="rId60" Type="http://schemas.openxmlformats.org/officeDocument/2006/relationships/ctrlProp" Target="../ctrlProps/ctrlProp66.xml"/><Relationship Id="rId65" Type="http://schemas.openxmlformats.org/officeDocument/2006/relationships/ctrlProp" Target="../ctrlProps/ctrlProp71.xml"/><Relationship Id="rId73" Type="http://schemas.openxmlformats.org/officeDocument/2006/relationships/ctrlProp" Target="../ctrlProps/ctrlProp79.xml"/><Relationship Id="rId78" Type="http://schemas.openxmlformats.org/officeDocument/2006/relationships/ctrlProp" Target="../ctrlProps/ctrlProp84.xml"/><Relationship Id="rId81" Type="http://schemas.openxmlformats.org/officeDocument/2006/relationships/ctrlProp" Target="../ctrlProps/ctrlProp87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Relationship Id="rId22" Type="http://schemas.openxmlformats.org/officeDocument/2006/relationships/ctrlProp" Target="../ctrlProps/ctrlProp28.xml"/><Relationship Id="rId27" Type="http://schemas.openxmlformats.org/officeDocument/2006/relationships/ctrlProp" Target="../ctrlProps/ctrlProp33.xml"/><Relationship Id="rId30" Type="http://schemas.openxmlformats.org/officeDocument/2006/relationships/ctrlProp" Target="../ctrlProps/ctrlProp36.xml"/><Relationship Id="rId35" Type="http://schemas.openxmlformats.org/officeDocument/2006/relationships/ctrlProp" Target="../ctrlProps/ctrlProp41.xml"/><Relationship Id="rId43" Type="http://schemas.openxmlformats.org/officeDocument/2006/relationships/ctrlProp" Target="../ctrlProps/ctrlProp49.xml"/><Relationship Id="rId48" Type="http://schemas.openxmlformats.org/officeDocument/2006/relationships/ctrlProp" Target="../ctrlProps/ctrlProp54.xml"/><Relationship Id="rId56" Type="http://schemas.openxmlformats.org/officeDocument/2006/relationships/ctrlProp" Target="../ctrlProps/ctrlProp62.xml"/><Relationship Id="rId64" Type="http://schemas.openxmlformats.org/officeDocument/2006/relationships/ctrlProp" Target="../ctrlProps/ctrlProp70.xml"/><Relationship Id="rId69" Type="http://schemas.openxmlformats.org/officeDocument/2006/relationships/ctrlProp" Target="../ctrlProps/ctrlProp75.xml"/><Relationship Id="rId77" Type="http://schemas.openxmlformats.org/officeDocument/2006/relationships/ctrlProp" Target="../ctrlProps/ctrlProp83.xml"/><Relationship Id="rId8" Type="http://schemas.openxmlformats.org/officeDocument/2006/relationships/ctrlProp" Target="../ctrlProps/ctrlProp14.xml"/><Relationship Id="rId51" Type="http://schemas.openxmlformats.org/officeDocument/2006/relationships/ctrlProp" Target="../ctrlProps/ctrlProp57.xml"/><Relationship Id="rId72" Type="http://schemas.openxmlformats.org/officeDocument/2006/relationships/ctrlProp" Target="../ctrlProps/ctrlProp78.xml"/><Relationship Id="rId80" Type="http://schemas.openxmlformats.org/officeDocument/2006/relationships/ctrlProp" Target="../ctrlProps/ctrlProp86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5" Type="http://schemas.openxmlformats.org/officeDocument/2006/relationships/ctrlProp" Target="../ctrlProps/ctrlProp31.xml"/><Relationship Id="rId33" Type="http://schemas.openxmlformats.org/officeDocument/2006/relationships/ctrlProp" Target="../ctrlProps/ctrlProp39.xml"/><Relationship Id="rId38" Type="http://schemas.openxmlformats.org/officeDocument/2006/relationships/ctrlProp" Target="../ctrlProps/ctrlProp44.xml"/><Relationship Id="rId46" Type="http://schemas.openxmlformats.org/officeDocument/2006/relationships/ctrlProp" Target="../ctrlProps/ctrlProp52.xml"/><Relationship Id="rId59" Type="http://schemas.openxmlformats.org/officeDocument/2006/relationships/ctrlProp" Target="../ctrlProps/ctrlProp65.xml"/><Relationship Id="rId67" Type="http://schemas.openxmlformats.org/officeDocument/2006/relationships/ctrlProp" Target="../ctrlProps/ctrlProp73.xml"/><Relationship Id="rId20" Type="http://schemas.openxmlformats.org/officeDocument/2006/relationships/ctrlProp" Target="../ctrlProps/ctrlProp26.xml"/><Relationship Id="rId41" Type="http://schemas.openxmlformats.org/officeDocument/2006/relationships/ctrlProp" Target="../ctrlProps/ctrlProp47.xml"/><Relationship Id="rId54" Type="http://schemas.openxmlformats.org/officeDocument/2006/relationships/ctrlProp" Target="../ctrlProps/ctrlProp60.xml"/><Relationship Id="rId62" Type="http://schemas.openxmlformats.org/officeDocument/2006/relationships/ctrlProp" Target="../ctrlProps/ctrlProp68.xml"/><Relationship Id="rId70" Type="http://schemas.openxmlformats.org/officeDocument/2006/relationships/ctrlProp" Target="../ctrlProps/ctrlProp76.xml"/><Relationship Id="rId75" Type="http://schemas.openxmlformats.org/officeDocument/2006/relationships/ctrlProp" Target="../ctrlProps/ctrlProp81.xml"/><Relationship Id="rId83" Type="http://schemas.openxmlformats.org/officeDocument/2006/relationships/ctrlProp" Target="../ctrlProps/ctrlProp89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12.xml"/><Relationship Id="rId15" Type="http://schemas.openxmlformats.org/officeDocument/2006/relationships/ctrlProp" Target="../ctrlProps/ctrlProp21.xml"/><Relationship Id="rId23" Type="http://schemas.openxmlformats.org/officeDocument/2006/relationships/ctrlProp" Target="../ctrlProps/ctrlProp29.xml"/><Relationship Id="rId28" Type="http://schemas.openxmlformats.org/officeDocument/2006/relationships/ctrlProp" Target="../ctrlProps/ctrlProp34.xml"/><Relationship Id="rId36" Type="http://schemas.openxmlformats.org/officeDocument/2006/relationships/ctrlProp" Target="../ctrlProps/ctrlProp42.xml"/><Relationship Id="rId49" Type="http://schemas.openxmlformats.org/officeDocument/2006/relationships/ctrlProp" Target="../ctrlProps/ctrlProp55.xml"/><Relationship Id="rId57" Type="http://schemas.openxmlformats.org/officeDocument/2006/relationships/ctrlProp" Target="../ctrlProps/ctrlProp6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28"/>
  <sheetViews>
    <sheetView showGridLines="0" zoomScaleNormal="100" workbookViewId="0">
      <selection activeCell="A23" sqref="A23"/>
    </sheetView>
  </sheetViews>
  <sheetFormatPr baseColWidth="10" defaultColWidth="11.453125" defaultRowHeight="11.5" x14ac:dyDescent="0.25"/>
  <cols>
    <col min="1" max="1" width="10.7265625" style="33" customWidth="1"/>
    <col min="2" max="2" width="15.7265625" style="34" customWidth="1"/>
    <col min="3" max="3" width="78.7265625" style="33" customWidth="1"/>
    <col min="4" max="16384" width="11.453125" style="33"/>
  </cols>
  <sheetData>
    <row r="1" spans="1:7" s="124" customFormat="1" ht="30" customHeight="1" thickBot="1" x14ac:dyDescent="0.3">
      <c r="A1" s="122" t="s">
        <v>12</v>
      </c>
      <c r="B1" s="123"/>
      <c r="C1" s="123"/>
    </row>
    <row r="2" spans="1:7" s="124" customFormat="1" ht="30" customHeight="1" thickTop="1" x14ac:dyDescent="0.4">
      <c r="A2" s="125" t="s">
        <v>73</v>
      </c>
      <c r="B2" s="126"/>
      <c r="C2" s="127"/>
    </row>
    <row r="3" spans="1:7" s="124" customFormat="1" ht="30" customHeight="1" thickBot="1" x14ac:dyDescent="0.3">
      <c r="A3" s="128" t="s">
        <v>74</v>
      </c>
      <c r="B3" s="129"/>
      <c r="C3" s="130"/>
    </row>
    <row r="4" spans="1:7" ht="15" customHeight="1" thickTop="1" x14ac:dyDescent="0.25">
      <c r="A4" s="131" t="str">
        <f>IF(AND('Seite 1'!G46=0,'Seite 1'!G50=0)," - öffentlich -"," - vertraulich -")</f>
        <v xml:space="preserve"> - öffentlich -</v>
      </c>
      <c r="E4" s="35"/>
    </row>
    <row r="5" spans="1:7" ht="15" customHeight="1" x14ac:dyDescent="0.25">
      <c r="E5" s="35"/>
    </row>
    <row r="6" spans="1:7" s="124" customFormat="1" ht="18" customHeight="1" x14ac:dyDescent="0.25">
      <c r="A6" s="132" t="s">
        <v>75</v>
      </c>
      <c r="B6" s="133"/>
      <c r="C6" s="134"/>
    </row>
    <row r="7" spans="1:7" s="137" customFormat="1" ht="18" customHeight="1" x14ac:dyDescent="0.25">
      <c r="A7" s="135" t="s">
        <v>13</v>
      </c>
      <c r="B7" s="136" t="s">
        <v>11</v>
      </c>
      <c r="C7" s="135" t="s">
        <v>14</v>
      </c>
      <c r="F7" s="124"/>
    </row>
    <row r="8" spans="1:7" s="35" customFormat="1" ht="24" customHeight="1" x14ac:dyDescent="0.25">
      <c r="A8" s="138" t="s">
        <v>15</v>
      </c>
      <c r="B8" s="139">
        <v>40112</v>
      </c>
      <c r="C8" s="140" t="s">
        <v>16</v>
      </c>
      <c r="D8" s="33"/>
      <c r="E8" s="33"/>
      <c r="F8" s="33"/>
    </row>
    <row r="9" spans="1:7" ht="24" customHeight="1" x14ac:dyDescent="0.25">
      <c r="A9" s="138" t="s">
        <v>26</v>
      </c>
      <c r="B9" s="139">
        <v>40479</v>
      </c>
      <c r="C9" s="141" t="s">
        <v>33</v>
      </c>
      <c r="G9" s="35"/>
    </row>
    <row r="10" spans="1:7" ht="24" customHeight="1" x14ac:dyDescent="0.25">
      <c r="A10" s="138" t="s">
        <v>27</v>
      </c>
      <c r="B10" s="139">
        <v>40611</v>
      </c>
      <c r="C10" s="141" t="s">
        <v>34</v>
      </c>
    </row>
    <row r="11" spans="1:7" ht="24" customHeight="1" x14ac:dyDescent="0.25">
      <c r="A11" s="138" t="s">
        <v>28</v>
      </c>
      <c r="B11" s="139">
        <v>40759</v>
      </c>
      <c r="C11" s="141" t="s">
        <v>35</v>
      </c>
    </row>
    <row r="12" spans="1:7" ht="24" customHeight="1" x14ac:dyDescent="0.25">
      <c r="A12" s="138" t="s">
        <v>29</v>
      </c>
      <c r="B12" s="139">
        <v>41229</v>
      </c>
      <c r="C12" s="141" t="s">
        <v>36</v>
      </c>
    </row>
    <row r="13" spans="1:7" ht="24" customHeight="1" x14ac:dyDescent="0.25">
      <c r="A13" s="138" t="s">
        <v>30</v>
      </c>
      <c r="B13" s="139">
        <v>41352</v>
      </c>
      <c r="C13" s="141" t="s">
        <v>37</v>
      </c>
    </row>
    <row r="14" spans="1:7" ht="24" customHeight="1" x14ac:dyDescent="0.25">
      <c r="A14" s="138" t="s">
        <v>31</v>
      </c>
      <c r="B14" s="139">
        <v>42032</v>
      </c>
      <c r="C14" s="141" t="s">
        <v>38</v>
      </c>
    </row>
    <row r="15" spans="1:7" ht="36" customHeight="1" x14ac:dyDescent="0.25">
      <c r="A15" s="142" t="s">
        <v>32</v>
      </c>
      <c r="B15" s="139">
        <v>44090</v>
      </c>
      <c r="C15" s="140" t="s">
        <v>58</v>
      </c>
    </row>
    <row r="16" spans="1:7" ht="24" customHeight="1" x14ac:dyDescent="0.25">
      <c r="A16" s="142" t="s">
        <v>65</v>
      </c>
      <c r="B16" s="139">
        <v>44124</v>
      </c>
      <c r="C16" s="140" t="s">
        <v>64</v>
      </c>
    </row>
    <row r="17" spans="1:6" ht="24" customHeight="1" x14ac:dyDescent="0.25">
      <c r="A17" s="142" t="s">
        <v>66</v>
      </c>
      <c r="B17" s="139">
        <v>44838</v>
      </c>
      <c r="C17" s="140" t="s">
        <v>72</v>
      </c>
    </row>
    <row r="18" spans="1:6" s="124" customFormat="1" ht="15" customHeight="1" x14ac:dyDescent="0.25">
      <c r="A18" s="143"/>
    </row>
    <row r="19" spans="1:6" s="124" customFormat="1" ht="18" customHeight="1" x14ac:dyDescent="0.25">
      <c r="A19" s="132" t="s">
        <v>76</v>
      </c>
      <c r="B19" s="133"/>
      <c r="C19" s="134"/>
    </row>
    <row r="20" spans="1:6" s="137" customFormat="1" ht="18" customHeight="1" x14ac:dyDescent="0.25">
      <c r="A20" s="135" t="s">
        <v>13</v>
      </c>
      <c r="B20" s="136" t="s">
        <v>11</v>
      </c>
      <c r="C20" s="135" t="s">
        <v>14</v>
      </c>
      <c r="F20" s="124"/>
    </row>
    <row r="21" spans="1:6" s="137" customFormat="1" ht="24" customHeight="1" x14ac:dyDescent="0.25">
      <c r="A21" s="144" t="s">
        <v>77</v>
      </c>
      <c r="B21" s="145">
        <v>44928</v>
      </c>
      <c r="C21" s="146" t="s">
        <v>78</v>
      </c>
      <c r="F21" s="124"/>
    </row>
    <row r="22" spans="1:6" s="124" customFormat="1" ht="24" customHeight="1" x14ac:dyDescent="0.25">
      <c r="A22" s="144" t="s">
        <v>81</v>
      </c>
      <c r="B22" s="147">
        <v>45322</v>
      </c>
      <c r="C22" s="146" t="s">
        <v>259</v>
      </c>
    </row>
    <row r="23" spans="1:6" s="124" customFormat="1" ht="24" customHeight="1" x14ac:dyDescent="0.25">
      <c r="A23" s="144"/>
      <c r="B23" s="147"/>
      <c r="C23" s="146"/>
    </row>
    <row r="24" spans="1:6" s="124" customFormat="1" ht="24" customHeight="1" x14ac:dyDescent="0.25">
      <c r="A24" s="144"/>
      <c r="B24" s="147"/>
      <c r="C24" s="146"/>
    </row>
    <row r="25" spans="1:6" s="124" customFormat="1" ht="24" customHeight="1" x14ac:dyDescent="0.25">
      <c r="A25" s="144"/>
      <c r="B25" s="147"/>
      <c r="C25" s="146"/>
    </row>
    <row r="26" spans="1:6" s="124" customFormat="1" ht="24" customHeight="1" x14ac:dyDescent="0.25">
      <c r="A26" s="144"/>
      <c r="B26" s="145"/>
      <c r="C26" s="146"/>
    </row>
    <row r="27" spans="1:6" s="124" customFormat="1" ht="24" customHeight="1" x14ac:dyDescent="0.25">
      <c r="A27" s="144"/>
      <c r="B27" s="145"/>
      <c r="C27" s="146"/>
    </row>
    <row r="28" spans="1:6" s="124" customFormat="1" ht="24" customHeight="1" x14ac:dyDescent="0.25">
      <c r="A28" s="144"/>
      <c r="B28" s="147"/>
      <c r="C28" s="146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T138"/>
  <sheetViews>
    <sheetView showGridLines="0" zoomScaleNormal="100" workbookViewId="0">
      <selection activeCell="E12" sqref="E12"/>
    </sheetView>
  </sheetViews>
  <sheetFormatPr baseColWidth="10" defaultColWidth="11.453125" defaultRowHeight="11.5" x14ac:dyDescent="0.25"/>
  <cols>
    <col min="1" max="2" width="12.54296875" style="101" customWidth="1"/>
    <col min="3" max="14" width="12.54296875" style="94" customWidth="1"/>
    <col min="15" max="15" width="15.54296875" style="94" customWidth="1"/>
    <col min="16" max="16" width="12.54296875" style="94" hidden="1" customWidth="1"/>
    <col min="17" max="17" width="60.54296875" style="216" hidden="1" customWidth="1"/>
    <col min="18" max="19" width="10.54296875" style="97" hidden="1" customWidth="1"/>
    <col min="20" max="21" width="11.453125" style="94" customWidth="1"/>
    <col min="22" max="16384" width="11.453125" style="94"/>
  </cols>
  <sheetData>
    <row r="1" spans="1:20" ht="15" customHeight="1" x14ac:dyDescent="0.25">
      <c r="A1" s="458" t="str">
        <f>CONCATENATE('Anlage 1 | Ausgaben'!A1,".",$A$12)</f>
        <v>Anlage 1.4</v>
      </c>
      <c r="B1" s="96"/>
      <c r="C1" s="38"/>
      <c r="D1" s="38"/>
      <c r="E1" s="93"/>
      <c r="F1" s="37"/>
      <c r="G1" s="37"/>
      <c r="H1" s="37"/>
      <c r="I1" s="37"/>
      <c r="J1" s="37"/>
      <c r="K1" s="37"/>
      <c r="M1" s="206"/>
      <c r="P1" s="343" t="str">
        <f>"$A$1:$O$"&amp;IF(O91="nein",ROW($P$91),ROW($P$137))</f>
        <v>$A$1:$O$137</v>
      </c>
      <c r="Q1" s="113"/>
      <c r="R1" s="113"/>
      <c r="S1" s="113"/>
    </row>
    <row r="2" spans="1:20" ht="15" customHeight="1" x14ac:dyDescent="0.2">
      <c r="A2" s="96" t="s">
        <v>50</v>
      </c>
      <c r="B2" s="94"/>
      <c r="H2" s="207"/>
      <c r="I2" s="207"/>
      <c r="J2" s="208"/>
      <c r="K2" s="37"/>
      <c r="M2" s="197"/>
      <c r="P2" s="344"/>
      <c r="Q2" s="113"/>
      <c r="R2" s="113"/>
      <c r="S2" s="113"/>
    </row>
    <row r="3" spans="1:20" ht="15" customHeight="1" x14ac:dyDescent="0.2">
      <c r="A3" s="411" t="str">
        <f>CONCATENATE("Aktenzeichen ",IF('Seite 1'!$G$17="F-BV","F-BV____________",'Seite 1'!$G$17))</f>
        <v>Aktenzeichen F-BV____________</v>
      </c>
      <c r="B3" s="94"/>
      <c r="H3" s="207"/>
      <c r="I3" s="207"/>
      <c r="J3" s="208"/>
      <c r="K3" s="208"/>
      <c r="L3" s="208"/>
      <c r="M3" s="208"/>
      <c r="P3" s="344"/>
      <c r="Q3" s="113"/>
      <c r="R3" s="113"/>
      <c r="S3" s="113"/>
    </row>
    <row r="4" spans="1:20" ht="15" customHeight="1" x14ac:dyDescent="0.2">
      <c r="A4" s="95" t="str">
        <f ca="1">CONCATENATE("Verwendungsnachweis vom ",IF('Seite 1'!$G$16="","__.__.____",TEXT('Seite 1'!$G$16,"TT.MM.JJJJ")))</f>
        <v>Verwendungsnachweis vom 31.01.2024</v>
      </c>
      <c r="B4" s="94"/>
      <c r="H4" s="207"/>
      <c r="I4" s="207"/>
      <c r="J4" s="208"/>
      <c r="K4" s="208"/>
      <c r="L4" s="208"/>
      <c r="M4" s="208"/>
      <c r="P4" s="344"/>
      <c r="Q4" s="113"/>
      <c r="R4" s="113"/>
      <c r="S4" s="113"/>
    </row>
    <row r="5" spans="1:20" ht="15" customHeight="1" x14ac:dyDescent="0.2">
      <c r="A5" s="464" t="str">
        <f>'Seite 1'!$A$63</f>
        <v>VWN Förderung von Betreuungsvereinen</v>
      </c>
      <c r="B5" s="100"/>
      <c r="C5" s="100"/>
      <c r="D5" s="100"/>
      <c r="E5" s="100"/>
      <c r="F5" s="100"/>
      <c r="G5" s="100"/>
      <c r="H5" s="207"/>
      <c r="I5" s="207"/>
      <c r="J5" s="208"/>
      <c r="K5" s="208"/>
      <c r="L5" s="208"/>
      <c r="M5" s="208"/>
      <c r="N5" s="100"/>
      <c r="O5" s="100"/>
      <c r="P5" s="344"/>
      <c r="Q5" s="113"/>
      <c r="R5" s="113"/>
      <c r="S5" s="113"/>
    </row>
    <row r="6" spans="1:20" ht="15" customHeight="1" thickBot="1" x14ac:dyDescent="0.25">
      <c r="A6" s="408" t="str">
        <f>'Seite 1'!$A$64</f>
        <v>Formularversion: V 2.1 vom 31.01.24 - öffentlich -</v>
      </c>
      <c r="B6" s="409"/>
      <c r="C6" s="409"/>
      <c r="D6" s="409"/>
      <c r="E6" s="409"/>
      <c r="F6" s="409"/>
      <c r="G6" s="409"/>
      <c r="H6" s="466"/>
      <c r="I6" s="466"/>
      <c r="J6" s="467"/>
      <c r="K6" s="467"/>
      <c r="L6" s="467"/>
      <c r="M6" s="467"/>
      <c r="N6" s="409"/>
      <c r="O6" s="409"/>
      <c r="P6" s="344"/>
      <c r="Q6" s="113"/>
      <c r="R6" s="113"/>
      <c r="S6" s="113"/>
    </row>
    <row r="7" spans="1:20" s="97" customFormat="1" ht="12" customHeight="1" thickTop="1" x14ac:dyDescent="0.25">
      <c r="B7" s="207"/>
      <c r="C7" s="207"/>
      <c r="D7" s="207"/>
      <c r="E7" s="207"/>
      <c r="F7" s="207"/>
      <c r="G7" s="207"/>
      <c r="H7" s="208"/>
      <c r="I7" s="208"/>
      <c r="J7" s="208"/>
      <c r="K7" s="208"/>
      <c r="L7" s="208"/>
      <c r="M7" s="208"/>
      <c r="P7" s="114"/>
      <c r="Q7" s="113"/>
      <c r="R7" s="113"/>
      <c r="S7" s="113"/>
      <c r="T7" s="94"/>
    </row>
    <row r="8" spans="1:20" s="97" customFormat="1" ht="18" customHeight="1" x14ac:dyDescent="0.25">
      <c r="A8" s="261" t="s">
        <v>203</v>
      </c>
      <c r="B8" s="262"/>
      <c r="C8" s="262"/>
      <c r="D8" s="262"/>
      <c r="E8" s="262"/>
      <c r="F8" s="262"/>
      <c r="G8" s="262"/>
      <c r="H8" s="263"/>
      <c r="I8" s="263"/>
      <c r="J8" s="263"/>
      <c r="K8" s="263"/>
      <c r="L8" s="263"/>
      <c r="M8" s="263"/>
      <c r="N8" s="263"/>
      <c r="O8" s="264"/>
      <c r="P8" s="114"/>
      <c r="Q8" s="113"/>
      <c r="R8" s="113"/>
      <c r="S8" s="113"/>
      <c r="T8" s="94"/>
    </row>
    <row r="9" spans="1:20" s="97" customFormat="1" ht="12" customHeight="1" x14ac:dyDescent="0.25">
      <c r="A9" s="214" t="s">
        <v>156</v>
      </c>
      <c r="B9" s="210"/>
      <c r="C9" s="210"/>
      <c r="D9" s="210"/>
      <c r="E9" s="210"/>
      <c r="F9" s="210"/>
      <c r="G9" s="210"/>
      <c r="H9" s="208"/>
      <c r="I9" s="208"/>
      <c r="J9" s="208"/>
      <c r="K9" s="208"/>
      <c r="L9" s="208"/>
      <c r="M9" s="208"/>
      <c r="N9" s="208"/>
      <c r="O9" s="209"/>
      <c r="P9" s="114"/>
      <c r="Q9" s="113"/>
      <c r="R9" s="113"/>
      <c r="S9" s="113"/>
      <c r="T9" s="94"/>
    </row>
    <row r="10" spans="1:20" s="97" customFormat="1" ht="12" customHeight="1" x14ac:dyDescent="0.25">
      <c r="A10" s="210"/>
      <c r="B10" s="210"/>
      <c r="C10" s="210"/>
      <c r="D10" s="210"/>
      <c r="E10" s="210"/>
      <c r="F10" s="210"/>
      <c r="G10" s="210"/>
      <c r="H10" s="208"/>
      <c r="I10" s="208"/>
      <c r="J10" s="208"/>
      <c r="K10" s="208"/>
      <c r="L10" s="208"/>
      <c r="M10" s="208"/>
      <c r="N10" s="208"/>
      <c r="O10" s="209"/>
      <c r="P10" s="114"/>
      <c r="Q10" s="113"/>
      <c r="R10" s="113"/>
      <c r="S10" s="113"/>
      <c r="T10" s="94"/>
    </row>
    <row r="11" spans="1:20" s="97" customFormat="1" ht="8.15" customHeight="1" x14ac:dyDescent="0.25">
      <c r="A11" s="318"/>
      <c r="B11" s="319"/>
      <c r="C11" s="319"/>
      <c r="D11" s="319"/>
      <c r="E11" s="329"/>
      <c r="F11" s="319"/>
      <c r="G11" s="319"/>
      <c r="H11" s="320"/>
      <c r="I11" s="208"/>
      <c r="J11" s="208"/>
      <c r="K11" s="208"/>
      <c r="L11" s="208"/>
      <c r="M11" s="208"/>
      <c r="N11" s="208"/>
      <c r="O11" s="209"/>
      <c r="P11" s="114"/>
      <c r="Q11" s="113"/>
      <c r="R11" s="113"/>
      <c r="S11" s="113"/>
      <c r="T11" s="94"/>
    </row>
    <row r="12" spans="1:20" s="97" customFormat="1" ht="18" customHeight="1" x14ac:dyDescent="0.25">
      <c r="A12" s="321">
        <v>4</v>
      </c>
      <c r="B12" s="468" t="s">
        <v>160</v>
      </c>
      <c r="C12" s="307"/>
      <c r="D12" s="308"/>
      <c r="E12" s="326"/>
      <c r="F12" s="331"/>
      <c r="G12" s="332"/>
      <c r="H12" s="323"/>
      <c r="O12" s="211"/>
      <c r="P12" s="114"/>
      <c r="Q12" s="113"/>
      <c r="R12" s="113"/>
      <c r="S12" s="113"/>
      <c r="T12" s="94"/>
    </row>
    <row r="13" spans="1:20" s="213" customFormat="1" ht="4" customHeight="1" x14ac:dyDescent="0.25">
      <c r="A13" s="306"/>
      <c r="B13" s="307"/>
      <c r="C13" s="307"/>
      <c r="D13" s="311"/>
      <c r="E13" s="330"/>
      <c r="F13" s="311"/>
      <c r="G13" s="311"/>
      <c r="H13" s="308"/>
      <c r="I13" s="211"/>
      <c r="J13" s="211"/>
      <c r="K13" s="211"/>
      <c r="L13" s="211"/>
      <c r="M13" s="211"/>
      <c r="N13" s="211"/>
      <c r="O13" s="211"/>
      <c r="P13" s="114"/>
      <c r="Q13" s="113"/>
      <c r="R13" s="113"/>
      <c r="S13" s="113"/>
      <c r="T13" s="94"/>
    </row>
    <row r="14" spans="1:20" s="213" customFormat="1" ht="18" customHeight="1" x14ac:dyDescent="0.25">
      <c r="A14" s="333"/>
      <c r="B14" s="468" t="s">
        <v>161</v>
      </c>
      <c r="C14" s="307"/>
      <c r="D14" s="308"/>
      <c r="E14" s="327"/>
      <c r="F14" s="328" t="s">
        <v>45</v>
      </c>
      <c r="G14" s="327"/>
      <c r="H14" s="324"/>
      <c r="K14" s="211"/>
      <c r="P14" s="114"/>
      <c r="Q14" s="113"/>
      <c r="R14" s="113"/>
      <c r="S14" s="113"/>
      <c r="T14" s="94"/>
    </row>
    <row r="15" spans="1:20" s="213" customFormat="1" ht="4" customHeight="1" x14ac:dyDescent="0.25">
      <c r="A15" s="333"/>
      <c r="B15" s="307"/>
      <c r="C15" s="307"/>
      <c r="D15" s="307"/>
      <c r="E15" s="307"/>
      <c r="F15" s="307"/>
      <c r="G15" s="307"/>
      <c r="H15" s="324"/>
      <c r="K15" s="211"/>
      <c r="P15" s="114"/>
      <c r="Q15" s="113"/>
      <c r="R15" s="113"/>
      <c r="S15" s="113"/>
      <c r="T15" s="94"/>
    </row>
    <row r="16" spans="1:20" s="213" customFormat="1" ht="18" customHeight="1" x14ac:dyDescent="0.25">
      <c r="A16" s="333"/>
      <c r="B16" s="468" t="s">
        <v>196</v>
      </c>
      <c r="C16" s="307"/>
      <c r="D16" s="307"/>
      <c r="E16" s="326"/>
      <c r="F16" s="331"/>
      <c r="G16" s="332"/>
      <c r="H16" s="324"/>
      <c r="K16" s="211"/>
      <c r="P16" s="114"/>
      <c r="Q16" s="113"/>
      <c r="R16" s="113"/>
      <c r="S16" s="113"/>
      <c r="T16" s="94"/>
    </row>
    <row r="17" spans="1:20" s="213" customFormat="1" ht="4" customHeight="1" x14ac:dyDescent="0.25">
      <c r="A17" s="333"/>
      <c r="B17" s="307"/>
      <c r="C17" s="307"/>
      <c r="D17" s="307"/>
      <c r="E17" s="307"/>
      <c r="F17" s="307"/>
      <c r="G17" s="307"/>
      <c r="H17" s="324"/>
      <c r="K17" s="211"/>
      <c r="P17" s="114"/>
      <c r="Q17" s="113"/>
      <c r="R17" s="113"/>
      <c r="S17" s="113"/>
      <c r="T17" s="94"/>
    </row>
    <row r="18" spans="1:20" s="213" customFormat="1" ht="18" customHeight="1" x14ac:dyDescent="0.25">
      <c r="A18" s="333"/>
      <c r="B18" s="468" t="s">
        <v>197</v>
      </c>
      <c r="C18" s="307"/>
      <c r="D18" s="307"/>
      <c r="E18" s="326"/>
      <c r="F18" s="331"/>
      <c r="G18" s="332"/>
      <c r="H18" s="324"/>
      <c r="K18" s="211"/>
      <c r="P18" s="114"/>
      <c r="Q18" s="113"/>
      <c r="R18" s="113"/>
      <c r="S18" s="113"/>
      <c r="T18" s="94"/>
    </row>
    <row r="19" spans="1:20" s="213" customFormat="1" ht="8.15" customHeight="1" x14ac:dyDescent="0.25">
      <c r="A19" s="322"/>
      <c r="B19" s="309"/>
      <c r="C19" s="309"/>
      <c r="D19" s="325"/>
      <c r="E19" s="330"/>
      <c r="F19" s="325"/>
      <c r="G19" s="325"/>
      <c r="H19" s="310"/>
      <c r="I19" s="211"/>
      <c r="J19" s="211"/>
      <c r="K19" s="211"/>
      <c r="L19" s="211"/>
      <c r="M19" s="211"/>
      <c r="N19" s="211"/>
      <c r="O19" s="211"/>
      <c r="P19" s="114"/>
      <c r="Q19" s="113"/>
      <c r="R19" s="113"/>
      <c r="S19" s="113"/>
      <c r="T19" s="94"/>
    </row>
    <row r="20" spans="1:20" s="213" customFormat="1" ht="12" customHeight="1" x14ac:dyDescent="0.25">
      <c r="A20" s="212"/>
      <c r="B20" s="212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114"/>
      <c r="Q20" s="113"/>
      <c r="R20" s="113"/>
      <c r="S20" s="113"/>
      <c r="T20" s="94"/>
    </row>
    <row r="21" spans="1:20" s="213" customFormat="1" ht="4" customHeight="1" x14ac:dyDescent="0.25">
      <c r="A21" s="269"/>
      <c r="B21" s="270"/>
      <c r="C21" s="278"/>
      <c r="D21" s="279"/>
      <c r="E21" s="278"/>
      <c r="F21" s="285"/>
      <c r="G21" s="285"/>
      <c r="H21" s="279"/>
      <c r="I21" s="278"/>
      <c r="J21" s="279"/>
      <c r="K21" s="278"/>
      <c r="L21" s="279"/>
      <c r="M21" s="278"/>
      <c r="N21" s="279"/>
      <c r="O21" s="280"/>
      <c r="P21" s="114"/>
      <c r="Q21" s="113"/>
      <c r="R21" s="113"/>
      <c r="S21" s="113"/>
      <c r="T21" s="94"/>
    </row>
    <row r="22" spans="1:20" s="97" customFormat="1" ht="12" customHeight="1" x14ac:dyDescent="0.25">
      <c r="A22" s="274" t="s">
        <v>112</v>
      </c>
      <c r="B22" s="277" t="s">
        <v>157</v>
      </c>
      <c r="C22" s="274" t="s">
        <v>159</v>
      </c>
      <c r="D22" s="281"/>
      <c r="E22" s="274" t="s">
        <v>169</v>
      </c>
      <c r="F22" s="286"/>
      <c r="G22" s="286"/>
      <c r="H22" s="281"/>
      <c r="I22" s="274" t="s">
        <v>171</v>
      </c>
      <c r="J22" s="281"/>
      <c r="K22" s="274" t="s">
        <v>113</v>
      </c>
      <c r="L22" s="281"/>
      <c r="M22" s="274" t="s">
        <v>114</v>
      </c>
      <c r="N22" s="281"/>
      <c r="O22" s="230" t="s">
        <v>173</v>
      </c>
      <c r="P22" s="114"/>
      <c r="Q22" s="113"/>
      <c r="R22" s="113"/>
      <c r="S22" s="113"/>
      <c r="T22" s="94"/>
    </row>
    <row r="23" spans="1:20" s="97" customFormat="1" ht="12" customHeight="1" x14ac:dyDescent="0.25">
      <c r="A23" s="273"/>
      <c r="B23" s="277" t="s">
        <v>158</v>
      </c>
      <c r="C23" s="274" t="s">
        <v>165</v>
      </c>
      <c r="D23" s="281"/>
      <c r="E23" s="296" t="s">
        <v>170</v>
      </c>
      <c r="F23" s="286"/>
      <c r="G23" s="286"/>
      <c r="H23" s="281"/>
      <c r="I23" s="296" t="s">
        <v>172</v>
      </c>
      <c r="J23" s="281"/>
      <c r="K23" s="273"/>
      <c r="L23" s="281"/>
      <c r="M23" s="273"/>
      <c r="N23" s="281"/>
      <c r="O23" s="230"/>
      <c r="P23" s="114"/>
      <c r="Q23" s="113"/>
      <c r="R23" s="113"/>
      <c r="S23" s="113"/>
      <c r="T23" s="94"/>
    </row>
    <row r="24" spans="1:20" s="97" customFormat="1" ht="12" customHeight="1" x14ac:dyDescent="0.25">
      <c r="A24" s="273"/>
      <c r="B24" s="277" t="s">
        <v>174</v>
      </c>
      <c r="C24" s="296" t="s">
        <v>211</v>
      </c>
      <c r="D24" s="281"/>
      <c r="E24" s="273"/>
      <c r="F24" s="286"/>
      <c r="G24" s="286"/>
      <c r="H24" s="281"/>
      <c r="I24" s="273"/>
      <c r="J24" s="281"/>
      <c r="K24" s="273"/>
      <c r="L24" s="281"/>
      <c r="M24" s="273"/>
      <c r="N24" s="281"/>
      <c r="O24" s="230"/>
      <c r="P24" s="114"/>
      <c r="Q24" s="113"/>
      <c r="R24" s="113"/>
      <c r="S24" s="113"/>
      <c r="T24" s="94"/>
    </row>
    <row r="25" spans="1:20" s="97" customFormat="1" ht="4" customHeight="1" x14ac:dyDescent="0.25">
      <c r="A25" s="273"/>
      <c r="B25" s="277"/>
      <c r="C25" s="315"/>
      <c r="D25" s="283"/>
      <c r="E25" s="282"/>
      <c r="F25" s="287"/>
      <c r="G25" s="287"/>
      <c r="H25" s="283"/>
      <c r="I25" s="282"/>
      <c r="J25" s="283"/>
      <c r="K25" s="282"/>
      <c r="L25" s="283"/>
      <c r="M25" s="282"/>
      <c r="N25" s="283"/>
      <c r="O25" s="230"/>
      <c r="P25" s="114"/>
      <c r="Q25" s="113"/>
      <c r="R25" s="113"/>
      <c r="S25" s="113"/>
      <c r="T25" s="94"/>
    </row>
    <row r="26" spans="1:20" s="97" customFormat="1" ht="4" customHeight="1" x14ac:dyDescent="0.25">
      <c r="A26" s="273"/>
      <c r="B26" s="277"/>
      <c r="C26" s="316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230"/>
      <c r="P26" s="114"/>
      <c r="Q26" s="113"/>
      <c r="R26" s="113"/>
      <c r="S26" s="113"/>
      <c r="T26" s="94"/>
    </row>
    <row r="27" spans="1:20" s="97" customFormat="1" ht="12" customHeight="1" x14ac:dyDescent="0.25">
      <c r="A27" s="273"/>
      <c r="B27" s="277"/>
      <c r="C27" s="277" t="s">
        <v>163</v>
      </c>
      <c r="D27" s="277" t="s">
        <v>99</v>
      </c>
      <c r="E27" s="277" t="s">
        <v>163</v>
      </c>
      <c r="F27" s="277" t="s">
        <v>166</v>
      </c>
      <c r="G27" s="277" t="s">
        <v>167</v>
      </c>
      <c r="H27" s="277" t="s">
        <v>168</v>
      </c>
      <c r="I27" s="277" t="s">
        <v>163</v>
      </c>
      <c r="J27" s="277" t="s">
        <v>99</v>
      </c>
      <c r="K27" s="277" t="s">
        <v>163</v>
      </c>
      <c r="L27" s="277" t="s">
        <v>99</v>
      </c>
      <c r="M27" s="277" t="s">
        <v>163</v>
      </c>
      <c r="N27" s="277" t="s">
        <v>99</v>
      </c>
      <c r="O27" s="230"/>
      <c r="P27" s="114"/>
      <c r="Q27" s="113"/>
      <c r="R27" s="113"/>
      <c r="S27" s="113"/>
      <c r="T27" s="94"/>
    </row>
    <row r="28" spans="1:20" s="97" customFormat="1" ht="12" customHeight="1" x14ac:dyDescent="0.25">
      <c r="A28" s="273"/>
      <c r="B28" s="277"/>
      <c r="C28" s="277" t="s">
        <v>164</v>
      </c>
      <c r="D28" s="277"/>
      <c r="E28" s="277" t="s">
        <v>164</v>
      </c>
      <c r="F28" s="277"/>
      <c r="G28" s="277"/>
      <c r="H28" s="277"/>
      <c r="I28" s="277" t="s">
        <v>164</v>
      </c>
      <c r="J28" s="277"/>
      <c r="K28" s="277" t="s">
        <v>164</v>
      </c>
      <c r="L28" s="277"/>
      <c r="M28" s="277" t="s">
        <v>164</v>
      </c>
      <c r="N28" s="277"/>
      <c r="O28" s="230"/>
      <c r="P28" s="114"/>
      <c r="Q28" s="113"/>
      <c r="R28" s="113"/>
      <c r="S28" s="113"/>
      <c r="T28" s="94"/>
    </row>
    <row r="29" spans="1:20" s="97" customFormat="1" ht="12" customHeight="1" x14ac:dyDescent="0.25">
      <c r="A29" s="273"/>
      <c r="B29" s="277" t="s">
        <v>162</v>
      </c>
      <c r="C29" s="277"/>
      <c r="D29" s="277" t="s">
        <v>21</v>
      </c>
      <c r="E29" s="277"/>
      <c r="F29" s="277" t="s">
        <v>21</v>
      </c>
      <c r="G29" s="277" t="s">
        <v>21</v>
      </c>
      <c r="H29" s="277" t="s">
        <v>21</v>
      </c>
      <c r="I29" s="277"/>
      <c r="J29" s="277" t="s">
        <v>21</v>
      </c>
      <c r="K29" s="277"/>
      <c r="L29" s="277" t="s">
        <v>21</v>
      </c>
      <c r="M29" s="277"/>
      <c r="N29" s="277" t="s">
        <v>21</v>
      </c>
      <c r="O29" s="230" t="s">
        <v>21</v>
      </c>
      <c r="P29" s="114"/>
      <c r="Q29" s="113"/>
      <c r="R29" s="113"/>
      <c r="S29" s="113"/>
      <c r="T29" s="94"/>
    </row>
    <row r="30" spans="1:20" s="97" customFormat="1" ht="4" customHeight="1" x14ac:dyDescent="0.25">
      <c r="A30" s="282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8"/>
      <c r="P30" s="114"/>
      <c r="Q30" s="113"/>
      <c r="R30" s="113"/>
      <c r="S30" s="113"/>
      <c r="T30" s="94"/>
    </row>
    <row r="31" spans="1:20" s="97" customFormat="1" ht="18" customHeight="1" x14ac:dyDescent="0.25">
      <c r="A31" s="275" t="s">
        <v>115</v>
      </c>
      <c r="B31" s="276"/>
      <c r="C31" s="289"/>
      <c r="D31" s="276"/>
      <c r="E31" s="289"/>
      <c r="F31" s="276"/>
      <c r="G31" s="276"/>
      <c r="H31" s="276"/>
      <c r="I31" s="289"/>
      <c r="J31" s="276"/>
      <c r="K31" s="289"/>
      <c r="L31" s="276"/>
      <c r="M31" s="289"/>
      <c r="N31" s="276"/>
      <c r="O31" s="290">
        <f>ROUND(D31,2)+ROUND(F31,2)+ROUND(G31,2)+ROUND(H31,2)+ROUND(J31,2)+ROUND(L31,2)-ROUND(N31,2)</f>
        <v>0</v>
      </c>
      <c r="P31" s="114"/>
      <c r="Q31" s="113"/>
      <c r="R31" s="113"/>
      <c r="S31" s="113"/>
      <c r="T31" s="94"/>
    </row>
    <row r="32" spans="1:20" s="97" customFormat="1" ht="18" customHeight="1" x14ac:dyDescent="0.25">
      <c r="A32" s="275" t="s">
        <v>116</v>
      </c>
      <c r="B32" s="276"/>
      <c r="C32" s="289"/>
      <c r="D32" s="276"/>
      <c r="E32" s="289"/>
      <c r="F32" s="276"/>
      <c r="G32" s="276"/>
      <c r="H32" s="276"/>
      <c r="I32" s="289"/>
      <c r="J32" s="276"/>
      <c r="K32" s="289"/>
      <c r="L32" s="276"/>
      <c r="M32" s="289"/>
      <c r="N32" s="276"/>
      <c r="O32" s="290">
        <f t="shared" ref="O32:O42" si="0">ROUND(D32,2)+ROUND(F32,2)+ROUND(G32,2)+ROUND(H32,2)+ROUND(J32,2)+ROUND(L32,2)-ROUND(N32,2)</f>
        <v>0</v>
      </c>
      <c r="P32" s="114"/>
      <c r="Q32" s="113"/>
      <c r="R32" s="113"/>
      <c r="S32" s="113"/>
      <c r="T32" s="94"/>
    </row>
    <row r="33" spans="1:20" s="97" customFormat="1" ht="18" customHeight="1" x14ac:dyDescent="0.25">
      <c r="A33" s="275" t="s">
        <v>117</v>
      </c>
      <c r="B33" s="276"/>
      <c r="C33" s="289"/>
      <c r="D33" s="276"/>
      <c r="E33" s="289"/>
      <c r="F33" s="276"/>
      <c r="G33" s="276"/>
      <c r="H33" s="276"/>
      <c r="I33" s="289"/>
      <c r="J33" s="276"/>
      <c r="K33" s="289"/>
      <c r="L33" s="276"/>
      <c r="M33" s="289"/>
      <c r="N33" s="276"/>
      <c r="O33" s="290">
        <f t="shared" si="0"/>
        <v>0</v>
      </c>
      <c r="P33" s="114"/>
      <c r="Q33" s="113"/>
      <c r="R33" s="113"/>
      <c r="S33" s="113"/>
      <c r="T33" s="94"/>
    </row>
    <row r="34" spans="1:20" s="97" customFormat="1" ht="18" customHeight="1" x14ac:dyDescent="0.25">
      <c r="A34" s="275" t="s">
        <v>118</v>
      </c>
      <c r="B34" s="276"/>
      <c r="C34" s="289"/>
      <c r="D34" s="276"/>
      <c r="E34" s="289"/>
      <c r="F34" s="276"/>
      <c r="G34" s="276"/>
      <c r="H34" s="276"/>
      <c r="I34" s="289"/>
      <c r="J34" s="276"/>
      <c r="K34" s="289"/>
      <c r="L34" s="276"/>
      <c r="M34" s="289"/>
      <c r="N34" s="276"/>
      <c r="O34" s="290">
        <f t="shared" si="0"/>
        <v>0</v>
      </c>
      <c r="P34" s="114"/>
      <c r="Q34" s="113"/>
      <c r="R34" s="113"/>
      <c r="S34" s="113"/>
      <c r="T34" s="94"/>
    </row>
    <row r="35" spans="1:20" s="97" customFormat="1" ht="18" customHeight="1" x14ac:dyDescent="0.25">
      <c r="A35" s="275" t="s">
        <v>119</v>
      </c>
      <c r="B35" s="276"/>
      <c r="C35" s="289"/>
      <c r="D35" s="276"/>
      <c r="E35" s="289"/>
      <c r="F35" s="276"/>
      <c r="G35" s="276"/>
      <c r="H35" s="276"/>
      <c r="I35" s="289"/>
      <c r="J35" s="276"/>
      <c r="K35" s="289"/>
      <c r="L35" s="276"/>
      <c r="M35" s="289"/>
      <c r="N35" s="276"/>
      <c r="O35" s="290">
        <f t="shared" si="0"/>
        <v>0</v>
      </c>
      <c r="P35" s="114"/>
      <c r="Q35" s="113"/>
      <c r="R35" s="113"/>
      <c r="S35" s="113"/>
      <c r="T35" s="94"/>
    </row>
    <row r="36" spans="1:20" s="97" customFormat="1" ht="18" customHeight="1" x14ac:dyDescent="0.25">
      <c r="A36" s="275" t="s">
        <v>120</v>
      </c>
      <c r="B36" s="276"/>
      <c r="C36" s="289"/>
      <c r="D36" s="276"/>
      <c r="E36" s="289"/>
      <c r="F36" s="276"/>
      <c r="G36" s="276"/>
      <c r="H36" s="276"/>
      <c r="I36" s="289"/>
      <c r="J36" s="276"/>
      <c r="K36" s="289"/>
      <c r="L36" s="276"/>
      <c r="M36" s="289"/>
      <c r="N36" s="276"/>
      <c r="O36" s="290">
        <f t="shared" si="0"/>
        <v>0</v>
      </c>
      <c r="P36" s="114"/>
      <c r="Q36" s="113"/>
      <c r="R36" s="113"/>
      <c r="S36" s="113"/>
      <c r="T36" s="94"/>
    </row>
    <row r="37" spans="1:20" s="97" customFormat="1" ht="18" customHeight="1" x14ac:dyDescent="0.25">
      <c r="A37" s="275" t="s">
        <v>121</v>
      </c>
      <c r="B37" s="276"/>
      <c r="C37" s="289"/>
      <c r="D37" s="276"/>
      <c r="E37" s="289"/>
      <c r="F37" s="276"/>
      <c r="G37" s="276"/>
      <c r="H37" s="276"/>
      <c r="I37" s="289"/>
      <c r="J37" s="276"/>
      <c r="K37" s="289"/>
      <c r="L37" s="276"/>
      <c r="M37" s="289"/>
      <c r="N37" s="276"/>
      <c r="O37" s="290">
        <f t="shared" si="0"/>
        <v>0</v>
      </c>
      <c r="P37" s="114"/>
      <c r="Q37" s="113"/>
      <c r="R37" s="113"/>
      <c r="S37" s="113"/>
      <c r="T37" s="94"/>
    </row>
    <row r="38" spans="1:20" s="97" customFormat="1" ht="18" customHeight="1" x14ac:dyDescent="0.25">
      <c r="A38" s="275" t="s">
        <v>122</v>
      </c>
      <c r="B38" s="276"/>
      <c r="C38" s="289"/>
      <c r="D38" s="276"/>
      <c r="E38" s="289"/>
      <c r="F38" s="276"/>
      <c r="G38" s="276"/>
      <c r="H38" s="276"/>
      <c r="I38" s="289"/>
      <c r="J38" s="276"/>
      <c r="K38" s="289"/>
      <c r="L38" s="276"/>
      <c r="M38" s="289"/>
      <c r="N38" s="276"/>
      <c r="O38" s="290">
        <f t="shared" si="0"/>
        <v>0</v>
      </c>
      <c r="P38" s="114"/>
      <c r="Q38" s="113"/>
      <c r="R38" s="113"/>
      <c r="S38" s="113"/>
      <c r="T38" s="94"/>
    </row>
    <row r="39" spans="1:20" s="97" customFormat="1" ht="18" customHeight="1" x14ac:dyDescent="0.25">
      <c r="A39" s="275" t="s">
        <v>123</v>
      </c>
      <c r="B39" s="276"/>
      <c r="C39" s="289"/>
      <c r="D39" s="276"/>
      <c r="E39" s="289"/>
      <c r="F39" s="276"/>
      <c r="G39" s="276"/>
      <c r="H39" s="276"/>
      <c r="I39" s="289"/>
      <c r="J39" s="276"/>
      <c r="K39" s="289"/>
      <c r="L39" s="276"/>
      <c r="M39" s="289"/>
      <c r="N39" s="276"/>
      <c r="O39" s="290">
        <f t="shared" si="0"/>
        <v>0</v>
      </c>
      <c r="P39" s="114"/>
      <c r="Q39" s="113"/>
      <c r="R39" s="113"/>
      <c r="S39" s="113"/>
      <c r="T39" s="94"/>
    </row>
    <row r="40" spans="1:20" s="97" customFormat="1" ht="18" customHeight="1" x14ac:dyDescent="0.25">
      <c r="A40" s="275" t="s">
        <v>124</v>
      </c>
      <c r="B40" s="276"/>
      <c r="C40" s="289"/>
      <c r="D40" s="276"/>
      <c r="E40" s="289"/>
      <c r="F40" s="276"/>
      <c r="G40" s="276"/>
      <c r="H40" s="276"/>
      <c r="I40" s="289"/>
      <c r="J40" s="276"/>
      <c r="K40" s="289"/>
      <c r="L40" s="276"/>
      <c r="M40" s="289"/>
      <c r="N40" s="276"/>
      <c r="O40" s="290">
        <f t="shared" si="0"/>
        <v>0</v>
      </c>
      <c r="P40" s="114"/>
      <c r="Q40" s="113"/>
      <c r="R40" s="113"/>
      <c r="S40" s="113"/>
      <c r="T40" s="94"/>
    </row>
    <row r="41" spans="1:20" s="97" customFormat="1" ht="18" customHeight="1" x14ac:dyDescent="0.25">
      <c r="A41" s="275" t="s">
        <v>125</v>
      </c>
      <c r="B41" s="276"/>
      <c r="C41" s="289"/>
      <c r="D41" s="276"/>
      <c r="E41" s="289"/>
      <c r="F41" s="276"/>
      <c r="G41" s="276"/>
      <c r="H41" s="276"/>
      <c r="I41" s="289"/>
      <c r="J41" s="276"/>
      <c r="K41" s="289"/>
      <c r="L41" s="276"/>
      <c r="M41" s="289"/>
      <c r="N41" s="276"/>
      <c r="O41" s="290">
        <f t="shared" si="0"/>
        <v>0</v>
      </c>
      <c r="P41" s="114"/>
      <c r="Q41" s="113"/>
      <c r="R41" s="113"/>
      <c r="S41" s="113"/>
      <c r="T41" s="94"/>
    </row>
    <row r="42" spans="1:20" s="97" customFormat="1" ht="18" customHeight="1" x14ac:dyDescent="0.25">
      <c r="A42" s="275" t="s">
        <v>126</v>
      </c>
      <c r="B42" s="276"/>
      <c r="C42" s="289"/>
      <c r="D42" s="276"/>
      <c r="E42" s="289"/>
      <c r="F42" s="276"/>
      <c r="G42" s="276"/>
      <c r="H42" s="276"/>
      <c r="I42" s="289"/>
      <c r="J42" s="276"/>
      <c r="K42" s="289"/>
      <c r="L42" s="276"/>
      <c r="M42" s="289"/>
      <c r="N42" s="276"/>
      <c r="O42" s="290">
        <f t="shared" si="0"/>
        <v>0</v>
      </c>
      <c r="P42" s="114"/>
      <c r="Q42" s="113"/>
      <c r="R42" s="113"/>
      <c r="S42" s="113"/>
      <c r="T42" s="94"/>
    </row>
    <row r="43" spans="1:20" s="97" customFormat="1" ht="18" customHeight="1" x14ac:dyDescent="0.25">
      <c r="A43" s="291" t="s">
        <v>127</v>
      </c>
      <c r="B43" s="293"/>
      <c r="C43" s="293"/>
      <c r="D43" s="294">
        <f>SUMPRODUCT(ROUND(D31:D42,2))</f>
        <v>0</v>
      </c>
      <c r="E43" s="293"/>
      <c r="F43" s="294">
        <f>SUMPRODUCT(ROUND(F31:F42,2))</f>
        <v>0</v>
      </c>
      <c r="G43" s="294">
        <f t="shared" ref="G43:J43" si="1">SUMPRODUCT(ROUND(G31:G42,2))</f>
        <v>0</v>
      </c>
      <c r="H43" s="294">
        <f t="shared" si="1"/>
        <v>0</v>
      </c>
      <c r="I43" s="293"/>
      <c r="J43" s="294">
        <f t="shared" si="1"/>
        <v>0</v>
      </c>
      <c r="K43" s="293"/>
      <c r="L43" s="294">
        <f t="shared" ref="L43" si="2">SUMPRODUCT(ROUND(L31:L42,2))</f>
        <v>0</v>
      </c>
      <c r="M43" s="293"/>
      <c r="N43" s="295">
        <f t="shared" ref="N43" si="3">SUMPRODUCT(ROUND(N31:N42,2))</f>
        <v>0</v>
      </c>
      <c r="O43" s="294">
        <f>SUM(O31:O42)</f>
        <v>0</v>
      </c>
      <c r="P43" s="114"/>
      <c r="Q43" s="113"/>
      <c r="R43" s="113"/>
      <c r="S43" s="113"/>
      <c r="T43" s="94"/>
    </row>
    <row r="44" spans="1:20" ht="4" customHeight="1" x14ac:dyDescent="0.25">
      <c r="P44" s="114"/>
      <c r="Q44" s="113"/>
      <c r="R44" s="113"/>
      <c r="S44" s="113"/>
    </row>
    <row r="45" spans="1:20" s="97" customFormat="1" ht="18" customHeight="1" x14ac:dyDescent="0.25">
      <c r="A45" s="265" t="s">
        <v>128</v>
      </c>
      <c r="B45" s="297"/>
      <c r="C45" s="298"/>
      <c r="D45" s="299"/>
      <c r="E45" s="298"/>
      <c r="F45" s="299"/>
      <c r="G45" s="299"/>
      <c r="H45" s="299"/>
      <c r="I45" s="298"/>
      <c r="J45" s="298"/>
      <c r="K45" s="298"/>
      <c r="L45" s="298"/>
      <c r="M45" s="289"/>
      <c r="N45" s="302"/>
      <c r="O45" s="290">
        <f>ROUND(N45,2)</f>
        <v>0</v>
      </c>
      <c r="P45" s="114"/>
      <c r="Q45" s="113"/>
      <c r="R45" s="113"/>
      <c r="S45" s="113"/>
      <c r="T45" s="94"/>
    </row>
    <row r="46" spans="1:20" s="97" customFormat="1" ht="4" customHeight="1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4"/>
      <c r="Q46" s="113"/>
      <c r="R46" s="113"/>
      <c r="S46" s="113"/>
      <c r="T46" s="94"/>
    </row>
    <row r="47" spans="1:20" s="97" customFormat="1" ht="18" customHeight="1" x14ac:dyDescent="0.25">
      <c r="A47" s="291" t="s">
        <v>129</v>
      </c>
      <c r="B47" s="292"/>
      <c r="C47" s="300"/>
      <c r="D47" s="301"/>
      <c r="E47" s="300"/>
      <c r="F47" s="301"/>
      <c r="G47" s="301"/>
      <c r="H47" s="301"/>
      <c r="I47" s="300"/>
      <c r="J47" s="301"/>
      <c r="K47" s="300"/>
      <c r="L47" s="300"/>
      <c r="M47" s="300"/>
      <c r="N47" s="300"/>
      <c r="O47" s="371">
        <f>O43+O45</f>
        <v>0</v>
      </c>
      <c r="P47" s="114"/>
      <c r="Q47" s="113"/>
      <c r="R47" s="113"/>
      <c r="S47" s="113"/>
      <c r="T47" s="94"/>
    </row>
    <row r="48" spans="1:20" x14ac:dyDescent="0.25">
      <c r="P48" s="114"/>
      <c r="Q48" s="113"/>
      <c r="R48" s="113"/>
      <c r="S48" s="113"/>
    </row>
    <row r="49" spans="1:20" x14ac:dyDescent="0.25">
      <c r="P49" s="114"/>
      <c r="Q49" s="113"/>
      <c r="R49" s="113"/>
      <c r="S49" s="113"/>
    </row>
    <row r="50" spans="1:20" s="97" customFormat="1" ht="18" customHeight="1" x14ac:dyDescent="0.25">
      <c r="A50" s="261" t="s">
        <v>130</v>
      </c>
      <c r="B50" s="262"/>
      <c r="C50" s="262"/>
      <c r="D50" s="262"/>
      <c r="E50" s="262"/>
      <c r="F50" s="262"/>
      <c r="G50" s="262"/>
      <c r="H50" s="263"/>
      <c r="I50" s="263"/>
      <c r="J50" s="263"/>
      <c r="K50" s="263"/>
      <c r="L50" s="263"/>
      <c r="M50" s="263"/>
      <c r="N50" s="263"/>
      <c r="O50" s="264"/>
      <c r="P50" s="114"/>
      <c r="Q50" s="113"/>
      <c r="R50" s="113"/>
      <c r="S50" s="113"/>
      <c r="T50" s="94"/>
    </row>
    <row r="51" spans="1:20" ht="12" customHeight="1" x14ac:dyDescent="0.25">
      <c r="A51" s="214" t="s">
        <v>131</v>
      </c>
      <c r="B51" s="215"/>
      <c r="C51" s="215"/>
      <c r="D51" s="215"/>
      <c r="E51" s="215"/>
      <c r="F51" s="215"/>
      <c r="G51" s="215"/>
      <c r="H51" s="207"/>
      <c r="I51" s="207"/>
      <c r="J51" s="208"/>
      <c r="K51" s="37"/>
      <c r="P51" s="114"/>
      <c r="Q51" s="113"/>
      <c r="R51" s="113"/>
      <c r="S51" s="113"/>
    </row>
    <row r="52" spans="1:20" ht="12" customHeight="1" x14ac:dyDescent="0.25">
      <c r="A52" s="215"/>
      <c r="B52" s="215"/>
      <c r="C52" s="215"/>
      <c r="D52" s="215"/>
      <c r="E52" s="215"/>
      <c r="F52" s="215"/>
      <c r="G52" s="215"/>
      <c r="H52" s="207"/>
      <c r="I52" s="207"/>
      <c r="J52" s="208"/>
      <c r="K52" s="208"/>
      <c r="P52" s="114"/>
      <c r="Q52" s="113"/>
      <c r="R52" s="113"/>
      <c r="S52" s="113"/>
    </row>
    <row r="53" spans="1:20" s="97" customFormat="1" ht="8.15" customHeight="1" x14ac:dyDescent="0.25">
      <c r="A53" s="318"/>
      <c r="B53" s="319"/>
      <c r="C53" s="319"/>
      <c r="D53" s="319"/>
      <c r="E53" s="329"/>
      <c r="F53" s="319"/>
      <c r="G53" s="319"/>
      <c r="H53" s="320"/>
      <c r="I53" s="208"/>
      <c r="J53" s="208"/>
      <c r="K53" s="208"/>
      <c r="L53" s="208"/>
      <c r="M53" s="208"/>
      <c r="N53" s="208"/>
      <c r="O53" s="209"/>
      <c r="P53" s="114"/>
      <c r="Q53" s="113"/>
      <c r="R53" s="113"/>
      <c r="S53" s="113"/>
      <c r="T53" s="94"/>
    </row>
    <row r="54" spans="1:20" s="97" customFormat="1" ht="18" customHeight="1" x14ac:dyDescent="0.25">
      <c r="A54" s="321">
        <f>$A$12</f>
        <v>4</v>
      </c>
      <c r="B54" s="468" t="str">
        <f>$B$12</f>
        <v>Name, Vorname Mitarbeiter:in</v>
      </c>
      <c r="C54" s="307"/>
      <c r="D54" s="308"/>
      <c r="E54" s="265" t="str">
        <f>IF($E$12="","",$E$12)</f>
        <v/>
      </c>
      <c r="F54" s="272"/>
      <c r="G54" s="303"/>
      <c r="H54" s="323"/>
      <c r="O54" s="211"/>
      <c r="P54" s="114"/>
      <c r="Q54" s="113"/>
      <c r="R54" s="113"/>
      <c r="S54" s="113"/>
      <c r="T54" s="94"/>
    </row>
    <row r="55" spans="1:20" s="213" customFormat="1" ht="4" customHeight="1" x14ac:dyDescent="0.25">
      <c r="A55" s="306"/>
      <c r="B55" s="307"/>
      <c r="C55" s="307"/>
      <c r="D55" s="311"/>
      <c r="E55" s="330"/>
      <c r="F55" s="311"/>
      <c r="G55" s="311"/>
      <c r="H55" s="308"/>
      <c r="I55" s="211"/>
      <c r="J55" s="211"/>
      <c r="K55" s="211"/>
      <c r="L55" s="211"/>
      <c r="M55" s="211"/>
      <c r="N55" s="211"/>
      <c r="O55" s="211"/>
      <c r="P55" s="114"/>
      <c r="Q55" s="113"/>
      <c r="R55" s="113"/>
      <c r="S55" s="113"/>
      <c r="T55" s="94"/>
    </row>
    <row r="56" spans="1:20" s="213" customFormat="1" ht="18" customHeight="1" x14ac:dyDescent="0.25">
      <c r="A56" s="333"/>
      <c r="B56" s="468" t="str">
        <f>$B$14</f>
        <v>Beschäftigungszeitraum im Projekt vom</v>
      </c>
      <c r="C56" s="307"/>
      <c r="D56" s="308"/>
      <c r="E56" s="305" t="str">
        <f>IF($E$14="","",$E$14)</f>
        <v/>
      </c>
      <c r="F56" s="328" t="str">
        <f>F14</f>
        <v>bis</v>
      </c>
      <c r="G56" s="305" t="str">
        <f>IF($G$14="","",$G$14)</f>
        <v/>
      </c>
      <c r="H56" s="324"/>
      <c r="K56" s="211"/>
      <c r="P56" s="114"/>
      <c r="Q56" s="113"/>
      <c r="R56" s="113"/>
      <c r="S56" s="113"/>
      <c r="T56" s="94"/>
    </row>
    <row r="57" spans="1:20" s="213" customFormat="1" ht="4" customHeight="1" x14ac:dyDescent="0.25">
      <c r="A57" s="333"/>
      <c r="B57" s="307"/>
      <c r="C57" s="307"/>
      <c r="D57" s="311"/>
      <c r="E57" s="311"/>
      <c r="F57" s="311"/>
      <c r="G57" s="311"/>
      <c r="H57" s="324"/>
      <c r="K57" s="211"/>
      <c r="P57" s="114"/>
      <c r="Q57" s="113"/>
      <c r="R57" s="113"/>
      <c r="S57" s="113"/>
      <c r="T57" s="94"/>
    </row>
    <row r="58" spans="1:20" s="213" customFormat="1" ht="18" customHeight="1" x14ac:dyDescent="0.25">
      <c r="A58" s="333"/>
      <c r="B58" s="468" t="str">
        <f>$B$16</f>
        <v>Berufsausbildung/Qualifikation</v>
      </c>
      <c r="C58" s="307"/>
      <c r="D58" s="311"/>
      <c r="E58" s="265" t="str">
        <f>IF($E$16="","",$E$16)</f>
        <v/>
      </c>
      <c r="F58" s="272"/>
      <c r="G58" s="303"/>
      <c r="H58" s="324"/>
      <c r="K58" s="211"/>
      <c r="P58" s="114"/>
      <c r="Q58" s="113"/>
      <c r="R58" s="113"/>
      <c r="S58" s="113"/>
      <c r="T58" s="94"/>
    </row>
    <row r="59" spans="1:20" s="213" customFormat="1" ht="4" customHeight="1" x14ac:dyDescent="0.25">
      <c r="A59" s="333"/>
      <c r="B59" s="307"/>
      <c r="C59" s="307"/>
      <c r="D59" s="311"/>
      <c r="E59" s="311"/>
      <c r="F59" s="311"/>
      <c r="G59" s="311"/>
      <c r="H59" s="311"/>
      <c r="K59" s="211"/>
      <c r="P59" s="114"/>
      <c r="Q59" s="113"/>
      <c r="R59" s="113"/>
      <c r="S59" s="113"/>
      <c r="T59" s="94"/>
    </row>
    <row r="60" spans="1:20" s="213" customFormat="1" ht="18" customHeight="1" x14ac:dyDescent="0.25">
      <c r="A60" s="333"/>
      <c r="B60" s="468" t="str">
        <f>$B$18</f>
        <v>Funktion im Betreuungsverein</v>
      </c>
      <c r="C60" s="307"/>
      <c r="D60" s="311"/>
      <c r="E60" s="265" t="str">
        <f>IF($E$18="","",$E$18)</f>
        <v/>
      </c>
      <c r="F60" s="272"/>
      <c r="G60" s="303"/>
      <c r="H60" s="324"/>
      <c r="K60" s="211"/>
      <c r="P60" s="114"/>
      <c r="Q60" s="113"/>
      <c r="R60" s="113"/>
      <c r="S60" s="113"/>
      <c r="T60" s="94"/>
    </row>
    <row r="61" spans="1:20" s="213" customFormat="1" ht="8.15" customHeight="1" x14ac:dyDescent="0.25">
      <c r="A61" s="322"/>
      <c r="B61" s="309"/>
      <c r="C61" s="309"/>
      <c r="D61" s="325"/>
      <c r="E61" s="330"/>
      <c r="F61" s="325"/>
      <c r="G61" s="325"/>
      <c r="H61" s="310"/>
      <c r="I61" s="211"/>
      <c r="J61" s="211"/>
      <c r="K61" s="211"/>
      <c r="L61" s="211"/>
      <c r="M61" s="211"/>
      <c r="N61" s="211"/>
      <c r="O61" s="211"/>
      <c r="P61" s="114"/>
      <c r="Q61" s="113"/>
      <c r="R61" s="113"/>
      <c r="S61" s="113"/>
      <c r="T61" s="94"/>
    </row>
    <row r="62" spans="1:20" ht="12" customHeight="1" x14ac:dyDescent="0.25">
      <c r="P62" s="114"/>
      <c r="Q62" s="113"/>
      <c r="R62" s="113"/>
      <c r="S62" s="113"/>
    </row>
    <row r="63" spans="1:20" s="213" customFormat="1" ht="4" customHeight="1" x14ac:dyDescent="0.25">
      <c r="A63" s="269"/>
      <c r="B63" s="270"/>
      <c r="C63" s="278"/>
      <c r="D63" s="279"/>
      <c r="E63" s="278"/>
      <c r="F63" s="285"/>
      <c r="G63" s="285"/>
      <c r="H63" s="279"/>
      <c r="I63" s="278"/>
      <c r="J63" s="279"/>
      <c r="K63" s="278"/>
      <c r="L63" s="279"/>
      <c r="M63" s="278"/>
      <c r="N63" s="279"/>
      <c r="O63" s="280"/>
      <c r="P63" s="114"/>
      <c r="Q63" s="113"/>
      <c r="R63" s="113"/>
      <c r="S63" s="113"/>
      <c r="T63" s="94"/>
    </row>
    <row r="64" spans="1:20" s="97" customFormat="1" ht="12" customHeight="1" x14ac:dyDescent="0.25">
      <c r="A64" s="274" t="s">
        <v>112</v>
      </c>
      <c r="B64" s="277" t="s">
        <v>157</v>
      </c>
      <c r="C64" s="274" t="s">
        <v>159</v>
      </c>
      <c r="D64" s="281"/>
      <c r="E64" s="274" t="s">
        <v>169</v>
      </c>
      <c r="F64" s="286"/>
      <c r="G64" s="286"/>
      <c r="H64" s="281"/>
      <c r="I64" s="274" t="s">
        <v>171</v>
      </c>
      <c r="J64" s="281"/>
      <c r="K64" s="274" t="s">
        <v>113</v>
      </c>
      <c r="L64" s="281"/>
      <c r="M64" s="274" t="s">
        <v>114</v>
      </c>
      <c r="N64" s="281"/>
      <c r="O64" s="230" t="s">
        <v>173</v>
      </c>
      <c r="P64" s="114"/>
      <c r="Q64" s="113"/>
      <c r="R64" s="113"/>
      <c r="S64" s="113"/>
      <c r="T64" s="94"/>
    </row>
    <row r="65" spans="1:20" s="97" customFormat="1" ht="12" customHeight="1" x14ac:dyDescent="0.25">
      <c r="A65" s="273"/>
      <c r="B65" s="277" t="s">
        <v>158</v>
      </c>
      <c r="C65" s="274" t="s">
        <v>165</v>
      </c>
      <c r="D65" s="281"/>
      <c r="E65" s="296" t="s">
        <v>170</v>
      </c>
      <c r="F65" s="286"/>
      <c r="G65" s="286"/>
      <c r="H65" s="281"/>
      <c r="I65" s="296" t="s">
        <v>172</v>
      </c>
      <c r="J65" s="281"/>
      <c r="K65" s="273"/>
      <c r="L65" s="281"/>
      <c r="M65" s="273"/>
      <c r="N65" s="281"/>
      <c r="O65" s="230"/>
      <c r="P65" s="114"/>
      <c r="Q65" s="113"/>
      <c r="R65" s="113"/>
      <c r="S65" s="113"/>
      <c r="T65" s="94"/>
    </row>
    <row r="66" spans="1:20" s="97" customFormat="1" ht="12" customHeight="1" x14ac:dyDescent="0.25">
      <c r="A66" s="273"/>
      <c r="B66" s="277" t="s">
        <v>174</v>
      </c>
      <c r="C66" s="296" t="s">
        <v>211</v>
      </c>
      <c r="D66" s="281"/>
      <c r="E66" s="273"/>
      <c r="F66" s="286"/>
      <c r="G66" s="286"/>
      <c r="H66" s="281"/>
      <c r="I66" s="273"/>
      <c r="J66" s="281"/>
      <c r="K66" s="273"/>
      <c r="L66" s="281"/>
      <c r="M66" s="273"/>
      <c r="N66" s="281"/>
      <c r="O66" s="230"/>
      <c r="P66" s="114"/>
      <c r="Q66" s="113"/>
      <c r="R66" s="113"/>
      <c r="S66" s="113"/>
      <c r="T66" s="94"/>
    </row>
    <row r="67" spans="1:20" s="97" customFormat="1" ht="4" customHeight="1" x14ac:dyDescent="0.25">
      <c r="A67" s="273"/>
      <c r="B67" s="277"/>
      <c r="C67" s="315"/>
      <c r="D67" s="283"/>
      <c r="E67" s="282"/>
      <c r="F67" s="287"/>
      <c r="G67" s="287"/>
      <c r="H67" s="283"/>
      <c r="I67" s="282"/>
      <c r="J67" s="283"/>
      <c r="K67" s="282"/>
      <c r="L67" s="283"/>
      <c r="M67" s="282"/>
      <c r="N67" s="283"/>
      <c r="O67" s="230"/>
      <c r="P67" s="114"/>
      <c r="Q67" s="113"/>
      <c r="R67" s="113"/>
      <c r="S67" s="113"/>
      <c r="T67" s="94"/>
    </row>
    <row r="68" spans="1:20" s="97" customFormat="1" ht="4" customHeight="1" x14ac:dyDescent="0.25">
      <c r="A68" s="273"/>
      <c r="B68" s="277"/>
      <c r="C68" s="316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230"/>
      <c r="P68" s="114"/>
      <c r="Q68" s="113"/>
      <c r="R68" s="113"/>
      <c r="S68" s="113"/>
      <c r="T68" s="94"/>
    </row>
    <row r="69" spans="1:20" s="97" customFormat="1" ht="12" customHeight="1" x14ac:dyDescent="0.25">
      <c r="A69" s="273"/>
      <c r="B69" s="277"/>
      <c r="C69" s="277" t="s">
        <v>163</v>
      </c>
      <c r="D69" s="277" t="s">
        <v>99</v>
      </c>
      <c r="E69" s="277" t="s">
        <v>163</v>
      </c>
      <c r="F69" s="277" t="s">
        <v>166</v>
      </c>
      <c r="G69" s="277" t="s">
        <v>167</v>
      </c>
      <c r="H69" s="277" t="s">
        <v>168</v>
      </c>
      <c r="I69" s="277" t="s">
        <v>163</v>
      </c>
      <c r="J69" s="277" t="s">
        <v>99</v>
      </c>
      <c r="K69" s="277" t="s">
        <v>163</v>
      </c>
      <c r="L69" s="277" t="s">
        <v>99</v>
      </c>
      <c r="M69" s="277" t="s">
        <v>163</v>
      </c>
      <c r="N69" s="277" t="s">
        <v>99</v>
      </c>
      <c r="O69" s="230"/>
      <c r="P69" s="114"/>
      <c r="Q69" s="113"/>
      <c r="R69" s="113"/>
      <c r="S69" s="113"/>
      <c r="T69" s="94"/>
    </row>
    <row r="70" spans="1:20" s="97" customFormat="1" ht="12" customHeight="1" x14ac:dyDescent="0.25">
      <c r="A70" s="273"/>
      <c r="B70" s="277"/>
      <c r="C70" s="277" t="s">
        <v>164</v>
      </c>
      <c r="D70" s="277"/>
      <c r="E70" s="277" t="s">
        <v>164</v>
      </c>
      <c r="F70" s="277"/>
      <c r="G70" s="277"/>
      <c r="H70" s="277"/>
      <c r="I70" s="277" t="s">
        <v>164</v>
      </c>
      <c r="J70" s="277"/>
      <c r="K70" s="277" t="s">
        <v>164</v>
      </c>
      <c r="L70" s="277"/>
      <c r="M70" s="277" t="s">
        <v>164</v>
      </c>
      <c r="N70" s="277"/>
      <c r="O70" s="230"/>
      <c r="P70" s="114"/>
      <c r="Q70" s="113"/>
      <c r="R70" s="472" t="s">
        <v>199</v>
      </c>
      <c r="S70" s="472" t="s">
        <v>199</v>
      </c>
      <c r="T70" s="94"/>
    </row>
    <row r="71" spans="1:20" s="97" customFormat="1" ht="12" customHeight="1" x14ac:dyDescent="0.25">
      <c r="A71" s="273"/>
      <c r="B71" s="277" t="s">
        <v>162</v>
      </c>
      <c r="C71" s="277"/>
      <c r="D71" s="277" t="s">
        <v>21</v>
      </c>
      <c r="E71" s="277"/>
      <c r="F71" s="277" t="s">
        <v>21</v>
      </c>
      <c r="G71" s="277" t="s">
        <v>21</v>
      </c>
      <c r="H71" s="277" t="s">
        <v>21</v>
      </c>
      <c r="I71" s="277"/>
      <c r="J71" s="277" t="s">
        <v>21</v>
      </c>
      <c r="K71" s="277"/>
      <c r="L71" s="277" t="s">
        <v>21</v>
      </c>
      <c r="M71" s="277"/>
      <c r="N71" s="277" t="s">
        <v>21</v>
      </c>
      <c r="O71" s="230" t="s">
        <v>21</v>
      </c>
      <c r="P71" s="114"/>
      <c r="Q71" s="113"/>
      <c r="R71" s="472" t="s">
        <v>112</v>
      </c>
      <c r="S71" s="472" t="s">
        <v>195</v>
      </c>
      <c r="T71" s="94"/>
    </row>
    <row r="72" spans="1:20" s="97" customFormat="1" ht="4" customHeight="1" x14ac:dyDescent="0.25">
      <c r="A72" s="282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8"/>
      <c r="P72" s="114"/>
      <c r="Q72" s="113"/>
      <c r="R72" s="113"/>
      <c r="S72" s="113"/>
      <c r="T72" s="94"/>
    </row>
    <row r="73" spans="1:20" s="97" customFormat="1" ht="18" customHeight="1" x14ac:dyDescent="0.25">
      <c r="A73" s="275" t="s">
        <v>115</v>
      </c>
      <c r="B73" s="312"/>
      <c r="C73" s="313">
        <f t="shared" ref="C73:C84" si="4">C31</f>
        <v>0</v>
      </c>
      <c r="D73" s="290">
        <f>IFERROR(ROUND(ROUND(D31,2)/ROUND($B31,2)*ROUND($B73,2),2),0)</f>
        <v>0</v>
      </c>
      <c r="E73" s="313">
        <f t="shared" ref="E73:E84" si="5">E31</f>
        <v>0</v>
      </c>
      <c r="F73" s="290">
        <f>IFERROR(ROUND(ROUND(F31,2)/ROUND($B31,2)*ROUND($B73,2),2),0)</f>
        <v>0</v>
      </c>
      <c r="G73" s="290">
        <f>IFERROR(ROUND(ROUND(G31,2)/ROUND($B31,2)*ROUND($B73,2),2),0)</f>
        <v>0</v>
      </c>
      <c r="H73" s="290">
        <f>IFERROR(ROUND(ROUND(H31,2)/ROUND($B31,2)*ROUND($B73,2),2),0)</f>
        <v>0</v>
      </c>
      <c r="I73" s="313">
        <f>I31</f>
        <v>0</v>
      </c>
      <c r="J73" s="290">
        <f>IFERROR(ROUND(ROUND(J31,2)/ROUND($B31,2)*ROUND($B73,2),2),0)</f>
        <v>0</v>
      </c>
      <c r="K73" s="313">
        <f>K31</f>
        <v>0</v>
      </c>
      <c r="L73" s="290">
        <f>IFERROR(ROUND(ROUND(L31,2)/ROUND($B31,2)*ROUND($B73,2),2),0)</f>
        <v>0</v>
      </c>
      <c r="M73" s="313">
        <f>M31</f>
        <v>0</v>
      </c>
      <c r="N73" s="314">
        <f>IFERROR(ROUND(ROUND(N31,2)/ROUND($B31,2)*ROUND($B73,2),2),0)</f>
        <v>0</v>
      </c>
      <c r="O73" s="290">
        <f>ROUND(D73,2)+ROUND(F73,2)+ROUND(G73,2)+ROUND(H73,2)+ROUND(J73,2)+ROUND(L73,2)-ROUND(N73,2)</f>
        <v>0</v>
      </c>
      <c r="P73" s="114"/>
      <c r="Q73" s="113"/>
      <c r="R73" s="471">
        <f>ROUND(B73,2)/40</f>
        <v>0</v>
      </c>
      <c r="S73" s="471">
        <f>R73/12</f>
        <v>0</v>
      </c>
      <c r="T73" s="94"/>
    </row>
    <row r="74" spans="1:20" s="97" customFormat="1" ht="18" customHeight="1" x14ac:dyDescent="0.25">
      <c r="A74" s="275" t="s">
        <v>116</v>
      </c>
      <c r="B74" s="312"/>
      <c r="C74" s="313">
        <f t="shared" si="4"/>
        <v>0</v>
      </c>
      <c r="D74" s="290">
        <f t="shared" ref="D74:D84" si="6">IFERROR(ROUND(ROUND(D32,2)/ROUND($B32,2)*ROUND($B74,2),2),0)</f>
        <v>0</v>
      </c>
      <c r="E74" s="313">
        <f t="shared" si="5"/>
        <v>0</v>
      </c>
      <c r="F74" s="290">
        <f t="shared" ref="F74:H84" si="7">IFERROR(ROUND(ROUND(F32,2)/ROUND($B32,2)*ROUND($B74,2),2),0)</f>
        <v>0</v>
      </c>
      <c r="G74" s="290">
        <f t="shared" si="7"/>
        <v>0</v>
      </c>
      <c r="H74" s="290">
        <f t="shared" si="7"/>
        <v>0</v>
      </c>
      <c r="I74" s="313">
        <f t="shared" ref="I74:K84" si="8">I32</f>
        <v>0</v>
      </c>
      <c r="J74" s="290">
        <f t="shared" ref="J74:J84" si="9">IFERROR(ROUND(ROUND(J32,2)/ROUND($B32,2)*ROUND($B74,2),2),0)</f>
        <v>0</v>
      </c>
      <c r="K74" s="313">
        <f t="shared" si="8"/>
        <v>0</v>
      </c>
      <c r="L74" s="290">
        <f t="shared" ref="L74:L84" si="10">IFERROR(ROUND(ROUND(L32,2)/ROUND($B32,2)*ROUND($B74,2),2),0)</f>
        <v>0</v>
      </c>
      <c r="M74" s="313">
        <f t="shared" ref="M74:M84" si="11">M32</f>
        <v>0</v>
      </c>
      <c r="N74" s="314">
        <f t="shared" ref="N74:N84" si="12">IFERROR(ROUND(ROUND(N32,2)/ROUND($B32,2)*ROUND($B74,2),2),0)</f>
        <v>0</v>
      </c>
      <c r="O74" s="290">
        <f t="shared" ref="O74:O84" si="13">ROUND(D74,2)+ROUND(F74,2)+ROUND(G74,2)+ROUND(H74,2)+ROUND(J74,2)+ROUND(L74,2)-ROUND(N74,2)</f>
        <v>0</v>
      </c>
      <c r="P74" s="114"/>
      <c r="Q74" s="113"/>
      <c r="R74" s="471">
        <f t="shared" ref="R74:R84" si="14">ROUND(B74,2)/40</f>
        <v>0</v>
      </c>
      <c r="S74" s="471">
        <f t="shared" ref="S74:S84" si="15">R74/12</f>
        <v>0</v>
      </c>
      <c r="T74" s="94"/>
    </row>
    <row r="75" spans="1:20" s="97" customFormat="1" ht="18" customHeight="1" x14ac:dyDescent="0.25">
      <c r="A75" s="275" t="s">
        <v>117</v>
      </c>
      <c r="B75" s="312"/>
      <c r="C75" s="313">
        <f t="shared" si="4"/>
        <v>0</v>
      </c>
      <c r="D75" s="290">
        <f t="shared" si="6"/>
        <v>0</v>
      </c>
      <c r="E75" s="313">
        <f t="shared" si="5"/>
        <v>0</v>
      </c>
      <c r="F75" s="290">
        <f t="shared" si="7"/>
        <v>0</v>
      </c>
      <c r="G75" s="290">
        <f t="shared" si="7"/>
        <v>0</v>
      </c>
      <c r="H75" s="290">
        <f t="shared" si="7"/>
        <v>0</v>
      </c>
      <c r="I75" s="313">
        <f t="shared" si="8"/>
        <v>0</v>
      </c>
      <c r="J75" s="290">
        <f t="shared" si="9"/>
        <v>0</v>
      </c>
      <c r="K75" s="313">
        <f t="shared" si="8"/>
        <v>0</v>
      </c>
      <c r="L75" s="290">
        <f t="shared" si="10"/>
        <v>0</v>
      </c>
      <c r="M75" s="313">
        <f t="shared" si="11"/>
        <v>0</v>
      </c>
      <c r="N75" s="314">
        <f t="shared" si="12"/>
        <v>0</v>
      </c>
      <c r="O75" s="290">
        <f t="shared" si="13"/>
        <v>0</v>
      </c>
      <c r="P75" s="114"/>
      <c r="Q75" s="113"/>
      <c r="R75" s="471">
        <f t="shared" si="14"/>
        <v>0</v>
      </c>
      <c r="S75" s="471">
        <f t="shared" si="15"/>
        <v>0</v>
      </c>
      <c r="T75" s="94"/>
    </row>
    <row r="76" spans="1:20" s="97" customFormat="1" ht="18" customHeight="1" x14ac:dyDescent="0.25">
      <c r="A76" s="275" t="s">
        <v>118</v>
      </c>
      <c r="B76" s="312"/>
      <c r="C76" s="313">
        <f t="shared" si="4"/>
        <v>0</v>
      </c>
      <c r="D76" s="290">
        <f t="shared" si="6"/>
        <v>0</v>
      </c>
      <c r="E76" s="313">
        <f t="shared" si="5"/>
        <v>0</v>
      </c>
      <c r="F76" s="290">
        <f t="shared" si="7"/>
        <v>0</v>
      </c>
      <c r="G76" s="290">
        <f t="shared" si="7"/>
        <v>0</v>
      </c>
      <c r="H76" s="290">
        <f t="shared" si="7"/>
        <v>0</v>
      </c>
      <c r="I76" s="313">
        <f t="shared" si="8"/>
        <v>0</v>
      </c>
      <c r="J76" s="290">
        <f t="shared" si="9"/>
        <v>0</v>
      </c>
      <c r="K76" s="313">
        <f t="shared" si="8"/>
        <v>0</v>
      </c>
      <c r="L76" s="290">
        <f t="shared" si="10"/>
        <v>0</v>
      </c>
      <c r="M76" s="313">
        <f t="shared" si="11"/>
        <v>0</v>
      </c>
      <c r="N76" s="314">
        <f t="shared" si="12"/>
        <v>0</v>
      </c>
      <c r="O76" s="290">
        <f t="shared" si="13"/>
        <v>0</v>
      </c>
      <c r="P76" s="114"/>
      <c r="Q76" s="113"/>
      <c r="R76" s="471">
        <f t="shared" si="14"/>
        <v>0</v>
      </c>
      <c r="S76" s="471">
        <f t="shared" si="15"/>
        <v>0</v>
      </c>
      <c r="T76" s="94"/>
    </row>
    <row r="77" spans="1:20" s="97" customFormat="1" ht="18" customHeight="1" x14ac:dyDescent="0.25">
      <c r="A77" s="275" t="s">
        <v>119</v>
      </c>
      <c r="B77" s="312"/>
      <c r="C77" s="313">
        <f t="shared" si="4"/>
        <v>0</v>
      </c>
      <c r="D77" s="290">
        <f t="shared" si="6"/>
        <v>0</v>
      </c>
      <c r="E77" s="313">
        <f t="shared" si="5"/>
        <v>0</v>
      </c>
      <c r="F77" s="290">
        <f t="shared" si="7"/>
        <v>0</v>
      </c>
      <c r="G77" s="290">
        <f t="shared" si="7"/>
        <v>0</v>
      </c>
      <c r="H77" s="290">
        <f t="shared" si="7"/>
        <v>0</v>
      </c>
      <c r="I77" s="313">
        <f t="shared" si="8"/>
        <v>0</v>
      </c>
      <c r="J77" s="290">
        <f t="shared" si="9"/>
        <v>0</v>
      </c>
      <c r="K77" s="313">
        <f t="shared" si="8"/>
        <v>0</v>
      </c>
      <c r="L77" s="290">
        <f t="shared" si="10"/>
        <v>0</v>
      </c>
      <c r="M77" s="313">
        <f t="shared" si="11"/>
        <v>0</v>
      </c>
      <c r="N77" s="314">
        <f t="shared" si="12"/>
        <v>0</v>
      </c>
      <c r="O77" s="290">
        <f t="shared" si="13"/>
        <v>0</v>
      </c>
      <c r="P77" s="114"/>
      <c r="Q77" s="113"/>
      <c r="R77" s="471">
        <f t="shared" si="14"/>
        <v>0</v>
      </c>
      <c r="S77" s="471">
        <f t="shared" si="15"/>
        <v>0</v>
      </c>
      <c r="T77" s="94"/>
    </row>
    <row r="78" spans="1:20" s="97" customFormat="1" ht="18" customHeight="1" x14ac:dyDescent="0.25">
      <c r="A78" s="275" t="s">
        <v>120</v>
      </c>
      <c r="B78" s="312"/>
      <c r="C78" s="313">
        <f t="shared" si="4"/>
        <v>0</v>
      </c>
      <c r="D78" s="290">
        <f t="shared" si="6"/>
        <v>0</v>
      </c>
      <c r="E78" s="313">
        <f t="shared" si="5"/>
        <v>0</v>
      </c>
      <c r="F78" s="290">
        <f t="shared" si="7"/>
        <v>0</v>
      </c>
      <c r="G78" s="290">
        <f t="shared" si="7"/>
        <v>0</v>
      </c>
      <c r="H78" s="290">
        <f t="shared" si="7"/>
        <v>0</v>
      </c>
      <c r="I78" s="313">
        <f t="shared" si="8"/>
        <v>0</v>
      </c>
      <c r="J78" s="290">
        <f t="shared" si="9"/>
        <v>0</v>
      </c>
      <c r="K78" s="313">
        <f t="shared" si="8"/>
        <v>0</v>
      </c>
      <c r="L78" s="290">
        <f t="shared" si="10"/>
        <v>0</v>
      </c>
      <c r="M78" s="313">
        <f t="shared" si="11"/>
        <v>0</v>
      </c>
      <c r="N78" s="314">
        <f t="shared" si="12"/>
        <v>0</v>
      </c>
      <c r="O78" s="290">
        <f t="shared" si="13"/>
        <v>0</v>
      </c>
      <c r="P78" s="114"/>
      <c r="Q78" s="113"/>
      <c r="R78" s="471">
        <f t="shared" si="14"/>
        <v>0</v>
      </c>
      <c r="S78" s="471">
        <f t="shared" si="15"/>
        <v>0</v>
      </c>
      <c r="T78" s="94"/>
    </row>
    <row r="79" spans="1:20" s="97" customFormat="1" ht="18" customHeight="1" x14ac:dyDescent="0.25">
      <c r="A79" s="275" t="s">
        <v>121</v>
      </c>
      <c r="B79" s="312"/>
      <c r="C79" s="313">
        <f t="shared" si="4"/>
        <v>0</v>
      </c>
      <c r="D79" s="290">
        <f t="shared" si="6"/>
        <v>0</v>
      </c>
      <c r="E79" s="313">
        <f t="shared" si="5"/>
        <v>0</v>
      </c>
      <c r="F79" s="290">
        <f t="shared" si="7"/>
        <v>0</v>
      </c>
      <c r="G79" s="290">
        <f t="shared" si="7"/>
        <v>0</v>
      </c>
      <c r="H79" s="290">
        <f t="shared" si="7"/>
        <v>0</v>
      </c>
      <c r="I79" s="313">
        <f t="shared" si="8"/>
        <v>0</v>
      </c>
      <c r="J79" s="290">
        <f t="shared" si="9"/>
        <v>0</v>
      </c>
      <c r="K79" s="313">
        <f t="shared" si="8"/>
        <v>0</v>
      </c>
      <c r="L79" s="290">
        <f t="shared" si="10"/>
        <v>0</v>
      </c>
      <c r="M79" s="313">
        <f t="shared" si="11"/>
        <v>0</v>
      </c>
      <c r="N79" s="314">
        <f t="shared" si="12"/>
        <v>0</v>
      </c>
      <c r="O79" s="290">
        <f t="shared" si="13"/>
        <v>0</v>
      </c>
      <c r="P79" s="114"/>
      <c r="Q79" s="113"/>
      <c r="R79" s="471">
        <f t="shared" si="14"/>
        <v>0</v>
      </c>
      <c r="S79" s="471">
        <f t="shared" si="15"/>
        <v>0</v>
      </c>
      <c r="T79" s="94"/>
    </row>
    <row r="80" spans="1:20" s="97" customFormat="1" ht="18" customHeight="1" x14ac:dyDescent="0.25">
      <c r="A80" s="275" t="s">
        <v>122</v>
      </c>
      <c r="B80" s="312"/>
      <c r="C80" s="313">
        <f t="shared" si="4"/>
        <v>0</v>
      </c>
      <c r="D80" s="290">
        <f t="shared" si="6"/>
        <v>0</v>
      </c>
      <c r="E80" s="313">
        <f t="shared" si="5"/>
        <v>0</v>
      </c>
      <c r="F80" s="290">
        <f t="shared" si="7"/>
        <v>0</v>
      </c>
      <c r="G80" s="290">
        <f t="shared" si="7"/>
        <v>0</v>
      </c>
      <c r="H80" s="290">
        <f t="shared" si="7"/>
        <v>0</v>
      </c>
      <c r="I80" s="313">
        <f t="shared" si="8"/>
        <v>0</v>
      </c>
      <c r="J80" s="290">
        <f t="shared" si="9"/>
        <v>0</v>
      </c>
      <c r="K80" s="313">
        <f t="shared" si="8"/>
        <v>0</v>
      </c>
      <c r="L80" s="290">
        <f t="shared" si="10"/>
        <v>0</v>
      </c>
      <c r="M80" s="313">
        <f t="shared" si="11"/>
        <v>0</v>
      </c>
      <c r="N80" s="314">
        <f t="shared" si="12"/>
        <v>0</v>
      </c>
      <c r="O80" s="290">
        <f t="shared" si="13"/>
        <v>0</v>
      </c>
      <c r="P80" s="114"/>
      <c r="Q80" s="113"/>
      <c r="R80" s="471">
        <f t="shared" si="14"/>
        <v>0</v>
      </c>
      <c r="S80" s="471">
        <f t="shared" si="15"/>
        <v>0</v>
      </c>
      <c r="T80" s="94"/>
    </row>
    <row r="81" spans="1:20" s="97" customFormat="1" ht="18" customHeight="1" x14ac:dyDescent="0.25">
      <c r="A81" s="275" t="s">
        <v>123</v>
      </c>
      <c r="B81" s="312"/>
      <c r="C81" s="313">
        <f t="shared" si="4"/>
        <v>0</v>
      </c>
      <c r="D81" s="290">
        <f t="shared" si="6"/>
        <v>0</v>
      </c>
      <c r="E81" s="313">
        <f t="shared" si="5"/>
        <v>0</v>
      </c>
      <c r="F81" s="290">
        <f t="shared" si="7"/>
        <v>0</v>
      </c>
      <c r="G81" s="290">
        <f t="shared" si="7"/>
        <v>0</v>
      </c>
      <c r="H81" s="290">
        <f t="shared" si="7"/>
        <v>0</v>
      </c>
      <c r="I81" s="313">
        <f t="shared" si="8"/>
        <v>0</v>
      </c>
      <c r="J81" s="290">
        <f t="shared" si="9"/>
        <v>0</v>
      </c>
      <c r="K81" s="313">
        <f t="shared" si="8"/>
        <v>0</v>
      </c>
      <c r="L81" s="290">
        <f t="shared" si="10"/>
        <v>0</v>
      </c>
      <c r="M81" s="313">
        <f t="shared" si="11"/>
        <v>0</v>
      </c>
      <c r="N81" s="314">
        <f t="shared" si="12"/>
        <v>0</v>
      </c>
      <c r="O81" s="290">
        <f t="shared" si="13"/>
        <v>0</v>
      </c>
      <c r="P81" s="114"/>
      <c r="Q81" s="113"/>
      <c r="R81" s="471">
        <f t="shared" si="14"/>
        <v>0</v>
      </c>
      <c r="S81" s="471">
        <f t="shared" si="15"/>
        <v>0</v>
      </c>
      <c r="T81" s="94"/>
    </row>
    <row r="82" spans="1:20" s="97" customFormat="1" ht="18" customHeight="1" x14ac:dyDescent="0.25">
      <c r="A82" s="275" t="s">
        <v>124</v>
      </c>
      <c r="B82" s="312"/>
      <c r="C82" s="313">
        <f t="shared" si="4"/>
        <v>0</v>
      </c>
      <c r="D82" s="290">
        <f t="shared" si="6"/>
        <v>0</v>
      </c>
      <c r="E82" s="313">
        <f t="shared" si="5"/>
        <v>0</v>
      </c>
      <c r="F82" s="290">
        <f t="shared" si="7"/>
        <v>0</v>
      </c>
      <c r="G82" s="290">
        <f t="shared" si="7"/>
        <v>0</v>
      </c>
      <c r="H82" s="290">
        <f t="shared" si="7"/>
        <v>0</v>
      </c>
      <c r="I82" s="313">
        <f t="shared" si="8"/>
        <v>0</v>
      </c>
      <c r="J82" s="290">
        <f t="shared" si="9"/>
        <v>0</v>
      </c>
      <c r="K82" s="313">
        <f t="shared" si="8"/>
        <v>0</v>
      </c>
      <c r="L82" s="290">
        <f t="shared" si="10"/>
        <v>0</v>
      </c>
      <c r="M82" s="313">
        <f t="shared" si="11"/>
        <v>0</v>
      </c>
      <c r="N82" s="314">
        <f t="shared" si="12"/>
        <v>0</v>
      </c>
      <c r="O82" s="290">
        <f t="shared" si="13"/>
        <v>0</v>
      </c>
      <c r="P82" s="114"/>
      <c r="Q82" s="113"/>
      <c r="R82" s="471">
        <f t="shared" si="14"/>
        <v>0</v>
      </c>
      <c r="S82" s="471">
        <f t="shared" si="15"/>
        <v>0</v>
      </c>
      <c r="T82" s="94"/>
    </row>
    <row r="83" spans="1:20" s="97" customFormat="1" ht="18" customHeight="1" x14ac:dyDescent="0.25">
      <c r="A83" s="275" t="s">
        <v>125</v>
      </c>
      <c r="B83" s="312"/>
      <c r="C83" s="313">
        <f t="shared" si="4"/>
        <v>0</v>
      </c>
      <c r="D83" s="290">
        <f t="shared" si="6"/>
        <v>0</v>
      </c>
      <c r="E83" s="313">
        <f t="shared" si="5"/>
        <v>0</v>
      </c>
      <c r="F83" s="290">
        <f t="shared" si="7"/>
        <v>0</v>
      </c>
      <c r="G83" s="290">
        <f t="shared" si="7"/>
        <v>0</v>
      </c>
      <c r="H83" s="290">
        <f t="shared" si="7"/>
        <v>0</v>
      </c>
      <c r="I83" s="313">
        <f t="shared" si="8"/>
        <v>0</v>
      </c>
      <c r="J83" s="290">
        <f t="shared" si="9"/>
        <v>0</v>
      </c>
      <c r="K83" s="313">
        <f t="shared" si="8"/>
        <v>0</v>
      </c>
      <c r="L83" s="290">
        <f t="shared" si="10"/>
        <v>0</v>
      </c>
      <c r="M83" s="313">
        <f t="shared" si="11"/>
        <v>0</v>
      </c>
      <c r="N83" s="314">
        <f t="shared" si="12"/>
        <v>0</v>
      </c>
      <c r="O83" s="290">
        <f t="shared" si="13"/>
        <v>0</v>
      </c>
      <c r="P83" s="114"/>
      <c r="Q83" s="113"/>
      <c r="R83" s="471">
        <f t="shared" si="14"/>
        <v>0</v>
      </c>
      <c r="S83" s="471">
        <f t="shared" si="15"/>
        <v>0</v>
      </c>
      <c r="T83" s="94"/>
    </row>
    <row r="84" spans="1:20" s="97" customFormat="1" ht="18" customHeight="1" x14ac:dyDescent="0.25">
      <c r="A84" s="275" t="s">
        <v>126</v>
      </c>
      <c r="B84" s="312"/>
      <c r="C84" s="313">
        <f t="shared" si="4"/>
        <v>0</v>
      </c>
      <c r="D84" s="290">
        <f t="shared" si="6"/>
        <v>0</v>
      </c>
      <c r="E84" s="313">
        <f t="shared" si="5"/>
        <v>0</v>
      </c>
      <c r="F84" s="290">
        <f t="shared" si="7"/>
        <v>0</v>
      </c>
      <c r="G84" s="290">
        <f t="shared" si="7"/>
        <v>0</v>
      </c>
      <c r="H84" s="290">
        <f t="shared" si="7"/>
        <v>0</v>
      </c>
      <c r="I84" s="313">
        <f t="shared" si="8"/>
        <v>0</v>
      </c>
      <c r="J84" s="290">
        <f t="shared" si="9"/>
        <v>0</v>
      </c>
      <c r="K84" s="313">
        <f t="shared" si="8"/>
        <v>0</v>
      </c>
      <c r="L84" s="290">
        <f t="shared" si="10"/>
        <v>0</v>
      </c>
      <c r="M84" s="313">
        <f t="shared" si="11"/>
        <v>0</v>
      </c>
      <c r="N84" s="314">
        <f t="shared" si="12"/>
        <v>0</v>
      </c>
      <c r="O84" s="290">
        <f t="shared" si="13"/>
        <v>0</v>
      </c>
      <c r="P84" s="114"/>
      <c r="Q84" s="113"/>
      <c r="R84" s="471">
        <f t="shared" si="14"/>
        <v>0</v>
      </c>
      <c r="S84" s="471">
        <f t="shared" si="15"/>
        <v>0</v>
      </c>
      <c r="T84" s="94"/>
    </row>
    <row r="85" spans="1:20" s="97" customFormat="1" ht="18" customHeight="1" x14ac:dyDescent="0.25">
      <c r="A85" s="291" t="s">
        <v>127</v>
      </c>
      <c r="B85" s="293"/>
      <c r="C85" s="293"/>
      <c r="D85" s="294">
        <f>SUMPRODUCT(ROUND(D73:D84,2))</f>
        <v>0</v>
      </c>
      <c r="E85" s="293"/>
      <c r="F85" s="294">
        <f>SUMPRODUCT(ROUND(F73:F84,2))</f>
        <v>0</v>
      </c>
      <c r="G85" s="294">
        <f t="shared" ref="G85:H85" si="16">SUMPRODUCT(ROUND(G73:G84,2))</f>
        <v>0</v>
      </c>
      <c r="H85" s="294">
        <f t="shared" si="16"/>
        <v>0</v>
      </c>
      <c r="I85" s="293"/>
      <c r="J85" s="294">
        <f t="shared" ref="J85" si="17">SUMPRODUCT(ROUND(J73:J84,2))</f>
        <v>0</v>
      </c>
      <c r="K85" s="293"/>
      <c r="L85" s="294">
        <f t="shared" ref="L85" si="18">SUMPRODUCT(ROUND(L73:L84,2))</f>
        <v>0</v>
      </c>
      <c r="M85" s="293"/>
      <c r="N85" s="295">
        <f t="shared" ref="N85" si="19">SUMPRODUCT(ROUND(N73:N84,2))</f>
        <v>0</v>
      </c>
      <c r="O85" s="294">
        <f>SUM(O73:O84)</f>
        <v>0</v>
      </c>
      <c r="P85" s="114"/>
      <c r="Q85" s="113"/>
      <c r="R85" s="113"/>
      <c r="S85" s="473">
        <f>SUM(S73:S84)</f>
        <v>0</v>
      </c>
      <c r="T85" s="94"/>
    </row>
    <row r="86" spans="1:20" ht="4" customHeight="1" x14ac:dyDescent="0.25">
      <c r="P86" s="114"/>
      <c r="Q86" s="113"/>
      <c r="R86" s="113"/>
      <c r="S86" s="113"/>
    </row>
    <row r="87" spans="1:20" s="97" customFormat="1" ht="18" customHeight="1" x14ac:dyDescent="0.25">
      <c r="A87" s="265" t="s">
        <v>128</v>
      </c>
      <c r="B87" s="297"/>
      <c r="C87" s="298"/>
      <c r="D87" s="299"/>
      <c r="E87" s="298"/>
      <c r="F87" s="299"/>
      <c r="G87" s="299"/>
      <c r="H87" s="299"/>
      <c r="I87" s="298"/>
      <c r="J87" s="298"/>
      <c r="K87" s="298"/>
      <c r="L87" s="298"/>
      <c r="M87" s="313">
        <f>M45</f>
        <v>0</v>
      </c>
      <c r="N87" s="290">
        <f>IF(O43=0,0,ROUND(N45/O43*O85,2))</f>
        <v>0</v>
      </c>
      <c r="O87" s="370">
        <f>ROUND(N87,2)</f>
        <v>0</v>
      </c>
      <c r="P87" s="114"/>
      <c r="Q87" s="113"/>
      <c r="R87" s="113"/>
      <c r="S87" s="113"/>
      <c r="T87" s="94"/>
    </row>
    <row r="88" spans="1:20" s="97" customFormat="1" ht="4" customHeight="1" x14ac:dyDescent="0.2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334"/>
      <c r="N88" s="335"/>
      <c r="O88" s="335"/>
      <c r="P88" s="114"/>
      <c r="Q88" s="113"/>
      <c r="R88" s="113"/>
      <c r="S88" s="113"/>
      <c r="T88" s="94"/>
    </row>
    <row r="89" spans="1:20" s="97" customFormat="1" ht="18" customHeight="1" x14ac:dyDescent="0.25">
      <c r="A89" s="291" t="s">
        <v>129</v>
      </c>
      <c r="B89" s="292"/>
      <c r="C89" s="300"/>
      <c r="D89" s="301"/>
      <c r="E89" s="300"/>
      <c r="F89" s="301"/>
      <c r="G89" s="301"/>
      <c r="H89" s="301"/>
      <c r="I89" s="300"/>
      <c r="J89" s="301"/>
      <c r="K89" s="300"/>
      <c r="L89" s="300"/>
      <c r="M89" s="300"/>
      <c r="N89" s="300"/>
      <c r="O89" s="371">
        <f>O85+O87</f>
        <v>0</v>
      </c>
      <c r="P89" s="114"/>
      <c r="Q89" s="345" t="s">
        <v>132</v>
      </c>
      <c r="R89" s="113"/>
      <c r="S89" s="113"/>
    </row>
    <row r="90" spans="1:20" ht="12" customHeight="1" x14ac:dyDescent="0.25">
      <c r="P90" s="114"/>
      <c r="Q90" s="113"/>
      <c r="R90" s="113"/>
      <c r="S90" s="113"/>
    </row>
    <row r="91" spans="1:20" s="213" customFormat="1" ht="18" customHeight="1" x14ac:dyDescent="0.25">
      <c r="A91" s="265" t="s">
        <v>179</v>
      </c>
      <c r="B91" s="266"/>
      <c r="C91" s="304"/>
      <c r="D91" s="304"/>
      <c r="E91" s="268"/>
      <c r="F91" s="268"/>
      <c r="G91" s="268"/>
      <c r="H91" s="268"/>
      <c r="I91" s="268"/>
      <c r="J91" s="268"/>
      <c r="K91" s="268"/>
      <c r="L91" s="268"/>
      <c r="M91" s="268"/>
      <c r="N91" s="336"/>
      <c r="O91" s="338" t="s">
        <v>133</v>
      </c>
      <c r="P91" s="114"/>
      <c r="Q91" s="113"/>
      <c r="R91" s="113"/>
      <c r="S91" s="113"/>
    </row>
    <row r="92" spans="1:20" s="213" customFormat="1" ht="4" customHeight="1" x14ac:dyDescent="0.25">
      <c r="A92" s="212"/>
      <c r="B92" s="212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114"/>
      <c r="Q92" s="113"/>
      <c r="R92" s="113"/>
      <c r="S92" s="113"/>
    </row>
    <row r="93" spans="1:20" s="213" customFormat="1" ht="18" customHeight="1" x14ac:dyDescent="0.25">
      <c r="A93" s="337" t="s">
        <v>175</v>
      </c>
      <c r="B93" s="266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267"/>
      <c r="O93" s="339"/>
      <c r="P93" s="346">
        <f t="shared" ref="P93:P137" si="20">IF($O$91="nein",1,0)</f>
        <v>0</v>
      </c>
      <c r="Q93" s="345" t="s">
        <v>134</v>
      </c>
      <c r="R93" s="113"/>
      <c r="S93" s="113"/>
    </row>
    <row r="94" spans="1:20" s="213" customFormat="1" ht="4" customHeight="1" x14ac:dyDescent="0.25">
      <c r="A94" s="212"/>
      <c r="B94" s="212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346">
        <f t="shared" si="20"/>
        <v>0</v>
      </c>
      <c r="Q94" s="113"/>
      <c r="R94" s="113"/>
      <c r="S94" s="113"/>
    </row>
    <row r="95" spans="1:20" s="213" customFormat="1" ht="18" customHeight="1" x14ac:dyDescent="0.25">
      <c r="A95" s="337" t="s">
        <v>176</v>
      </c>
      <c r="B95" s="266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267"/>
      <c r="O95" s="339"/>
      <c r="P95" s="346">
        <f t="shared" si="20"/>
        <v>0</v>
      </c>
      <c r="Q95" s="345" t="s">
        <v>135</v>
      </c>
      <c r="R95" s="113"/>
      <c r="S95" s="113"/>
    </row>
    <row r="96" spans="1:20" x14ac:dyDescent="0.25">
      <c r="P96" s="346">
        <f t="shared" si="20"/>
        <v>0</v>
      </c>
      <c r="Q96" s="113"/>
      <c r="R96" s="113"/>
      <c r="S96" s="113"/>
    </row>
    <row r="97" spans="1:20" x14ac:dyDescent="0.25">
      <c r="P97" s="346">
        <f t="shared" si="20"/>
        <v>0</v>
      </c>
      <c r="Q97" s="113"/>
      <c r="R97" s="113"/>
      <c r="S97" s="113"/>
    </row>
    <row r="98" spans="1:20" s="97" customFormat="1" ht="18" customHeight="1" x14ac:dyDescent="0.25">
      <c r="A98" s="261" t="s">
        <v>212</v>
      </c>
      <c r="B98" s="262"/>
      <c r="C98" s="262"/>
      <c r="D98" s="262"/>
      <c r="E98" s="262"/>
      <c r="F98" s="262"/>
      <c r="G98" s="262"/>
      <c r="H98" s="263"/>
      <c r="I98" s="263"/>
      <c r="J98" s="263"/>
      <c r="K98" s="263"/>
      <c r="L98" s="263"/>
      <c r="M98" s="263"/>
      <c r="N98" s="263"/>
      <c r="O98" s="264"/>
      <c r="P98" s="346">
        <f t="shared" si="20"/>
        <v>0</v>
      </c>
      <c r="Q98" s="113"/>
      <c r="R98" s="113"/>
      <c r="S98" s="113"/>
      <c r="T98" s="94"/>
    </row>
    <row r="99" spans="1:20" ht="12" customHeight="1" x14ac:dyDescent="0.25">
      <c r="A99" s="214" t="s">
        <v>136</v>
      </c>
      <c r="B99" s="210"/>
      <c r="C99" s="210"/>
      <c r="D99" s="210"/>
      <c r="E99" s="210"/>
      <c r="F99" s="210"/>
      <c r="G99" s="210"/>
      <c r="H99" s="207"/>
      <c r="I99" s="207"/>
      <c r="J99" s="208"/>
      <c r="K99" s="37"/>
      <c r="P99" s="346">
        <f t="shared" si="20"/>
        <v>0</v>
      </c>
      <c r="Q99" s="113"/>
      <c r="R99" s="113"/>
      <c r="S99" s="113"/>
    </row>
    <row r="100" spans="1:20" ht="12" customHeight="1" x14ac:dyDescent="0.25">
      <c r="A100" s="210"/>
      <c r="B100" s="210"/>
      <c r="C100" s="210"/>
      <c r="D100" s="210"/>
      <c r="E100" s="210"/>
      <c r="F100" s="210"/>
      <c r="G100" s="210"/>
      <c r="H100" s="207"/>
      <c r="I100" s="207"/>
      <c r="J100" s="208"/>
      <c r="K100" s="208"/>
      <c r="P100" s="346">
        <f t="shared" si="20"/>
        <v>0</v>
      </c>
      <c r="Q100" s="113"/>
      <c r="R100" s="113"/>
      <c r="S100" s="113"/>
    </row>
    <row r="101" spans="1:20" ht="8.15" customHeight="1" x14ac:dyDescent="0.25">
      <c r="A101" s="318"/>
      <c r="B101" s="319"/>
      <c r="C101" s="319"/>
      <c r="D101" s="319"/>
      <c r="E101" s="329"/>
      <c r="F101" s="319"/>
      <c r="G101" s="319"/>
      <c r="H101" s="320"/>
      <c r="I101" s="207"/>
      <c r="J101" s="208"/>
      <c r="K101" s="208"/>
      <c r="P101" s="346">
        <f t="shared" si="20"/>
        <v>0</v>
      </c>
      <c r="Q101" s="113"/>
      <c r="R101" s="113"/>
      <c r="S101" s="113"/>
    </row>
    <row r="102" spans="1:20" s="97" customFormat="1" ht="18" customHeight="1" x14ac:dyDescent="0.25">
      <c r="A102" s="321">
        <f>$A$12</f>
        <v>4</v>
      </c>
      <c r="B102" s="468" t="str">
        <f>$B$12</f>
        <v>Name, Vorname Mitarbeiter:in</v>
      </c>
      <c r="C102" s="307"/>
      <c r="D102" s="308"/>
      <c r="E102" s="265" t="str">
        <f>IF($E$12="","",$E$12)</f>
        <v/>
      </c>
      <c r="F102" s="272"/>
      <c r="G102" s="303"/>
      <c r="H102" s="323"/>
      <c r="O102" s="211"/>
      <c r="P102" s="346">
        <f t="shared" si="20"/>
        <v>0</v>
      </c>
      <c r="Q102" s="113"/>
      <c r="R102" s="113"/>
      <c r="S102" s="113"/>
    </row>
    <row r="103" spans="1:20" s="213" customFormat="1" ht="4" customHeight="1" x14ac:dyDescent="0.25">
      <c r="A103" s="306"/>
      <c r="B103" s="307"/>
      <c r="C103" s="307"/>
      <c r="D103" s="311"/>
      <c r="E103" s="330"/>
      <c r="F103" s="311"/>
      <c r="G103" s="311"/>
      <c r="H103" s="308"/>
      <c r="I103" s="211"/>
      <c r="J103" s="211"/>
      <c r="K103" s="211"/>
      <c r="L103" s="211"/>
      <c r="M103" s="211"/>
      <c r="N103" s="211"/>
      <c r="O103" s="211"/>
      <c r="P103" s="346">
        <f t="shared" si="20"/>
        <v>0</v>
      </c>
      <c r="Q103" s="113"/>
      <c r="R103" s="113"/>
      <c r="S103" s="113"/>
    </row>
    <row r="104" spans="1:20" s="213" customFormat="1" ht="18" customHeight="1" x14ac:dyDescent="0.25">
      <c r="A104" s="333"/>
      <c r="B104" s="468" t="str">
        <f>$B$14</f>
        <v>Beschäftigungszeitraum im Projekt vom</v>
      </c>
      <c r="C104" s="307"/>
      <c r="D104" s="308"/>
      <c r="E104" s="305" t="str">
        <f>IF($E$14="","",$E$14)</f>
        <v/>
      </c>
      <c r="F104" s="328" t="s">
        <v>1</v>
      </c>
      <c r="G104" s="305" t="str">
        <f>IF($G$14="","",$G$14)</f>
        <v/>
      </c>
      <c r="H104" s="324"/>
      <c r="O104" s="211"/>
      <c r="P104" s="346">
        <f t="shared" si="20"/>
        <v>0</v>
      </c>
      <c r="Q104" s="113"/>
      <c r="R104" s="113"/>
      <c r="S104" s="113"/>
    </row>
    <row r="105" spans="1:20" s="213" customFormat="1" ht="4" customHeight="1" x14ac:dyDescent="0.25">
      <c r="A105" s="333"/>
      <c r="B105" s="307"/>
      <c r="C105" s="307"/>
      <c r="D105" s="311"/>
      <c r="E105" s="311"/>
      <c r="F105" s="311"/>
      <c r="G105" s="311"/>
      <c r="H105" s="324"/>
      <c r="O105" s="211"/>
      <c r="P105" s="346">
        <f t="shared" si="20"/>
        <v>0</v>
      </c>
      <c r="Q105" s="113"/>
      <c r="R105" s="113"/>
      <c r="S105" s="113"/>
    </row>
    <row r="106" spans="1:20" s="213" customFormat="1" ht="18" customHeight="1" x14ac:dyDescent="0.25">
      <c r="A106" s="333"/>
      <c r="B106" s="468" t="str">
        <f>$B$16</f>
        <v>Berufsausbildung/Qualifikation</v>
      </c>
      <c r="C106" s="307"/>
      <c r="D106" s="311"/>
      <c r="E106" s="265" t="str">
        <f>IF($E$16="","",$E$16)</f>
        <v/>
      </c>
      <c r="F106" s="272"/>
      <c r="G106" s="303"/>
      <c r="H106" s="324"/>
      <c r="O106" s="211"/>
      <c r="P106" s="346">
        <f t="shared" si="20"/>
        <v>0</v>
      </c>
      <c r="Q106" s="113"/>
      <c r="R106" s="113"/>
      <c r="S106" s="113"/>
    </row>
    <row r="107" spans="1:20" s="213" customFormat="1" ht="4" customHeight="1" x14ac:dyDescent="0.25">
      <c r="A107" s="333"/>
      <c r="B107" s="307"/>
      <c r="C107" s="307"/>
      <c r="D107" s="311"/>
      <c r="E107" s="311"/>
      <c r="F107" s="311"/>
      <c r="G107" s="311"/>
      <c r="H107" s="324"/>
      <c r="O107" s="211"/>
      <c r="P107" s="346">
        <f t="shared" si="20"/>
        <v>0</v>
      </c>
      <c r="Q107" s="113"/>
      <c r="R107" s="113"/>
      <c r="S107" s="113"/>
    </row>
    <row r="108" spans="1:20" s="213" customFormat="1" ht="18" customHeight="1" x14ac:dyDescent="0.25">
      <c r="A108" s="333"/>
      <c r="B108" s="468" t="str">
        <f>$B$18</f>
        <v>Funktion im Betreuungsverein</v>
      </c>
      <c r="C108" s="307"/>
      <c r="D108" s="311"/>
      <c r="E108" s="265" t="str">
        <f>IF($E$18="","",$E$18)</f>
        <v/>
      </c>
      <c r="F108" s="272"/>
      <c r="G108" s="303"/>
      <c r="H108" s="324"/>
      <c r="J108" s="340" t="str">
        <f>IF(OR(O93=0,O95=0,O89=0),"Bitte füllen Sie die Felder zu den Personalausgaben auf Seite 2 aus.",CONCATENATE("Die prozentuale Kürzung der Personalausgaben erfolgt um ",TEXT(1-S121,"0,00%"),"."))</f>
        <v>Bitte füllen Sie die Felder zu den Personalausgaben auf Seite 2 aus.</v>
      </c>
      <c r="K108" s="341"/>
      <c r="L108" s="341"/>
      <c r="M108" s="341"/>
      <c r="N108" s="342"/>
      <c r="O108" s="211"/>
      <c r="P108" s="346">
        <f t="shared" si="20"/>
        <v>0</v>
      </c>
      <c r="Q108" s="113"/>
      <c r="R108" s="113"/>
      <c r="S108" s="113"/>
    </row>
    <row r="109" spans="1:20" ht="8.15" customHeight="1" x14ac:dyDescent="0.25">
      <c r="A109" s="322"/>
      <c r="B109" s="309"/>
      <c r="C109" s="309"/>
      <c r="D109" s="325"/>
      <c r="E109" s="330"/>
      <c r="F109" s="325"/>
      <c r="G109" s="325"/>
      <c r="H109" s="310"/>
      <c r="P109" s="346">
        <f t="shared" si="20"/>
        <v>0</v>
      </c>
      <c r="Q109" s="347"/>
      <c r="R109" s="113"/>
      <c r="S109" s="113"/>
    </row>
    <row r="110" spans="1:20" ht="12" customHeight="1" x14ac:dyDescent="0.25">
      <c r="P110" s="346">
        <f t="shared" si="20"/>
        <v>0</v>
      </c>
      <c r="Q110" s="347"/>
      <c r="R110" s="113"/>
      <c r="S110" s="113"/>
    </row>
    <row r="111" spans="1:20" s="213" customFormat="1" ht="4" customHeight="1" x14ac:dyDescent="0.25">
      <c r="A111" s="269"/>
      <c r="B111" s="270"/>
      <c r="C111" s="278"/>
      <c r="D111" s="279"/>
      <c r="E111" s="278"/>
      <c r="F111" s="285"/>
      <c r="G111" s="285"/>
      <c r="H111" s="279"/>
      <c r="I111" s="278"/>
      <c r="J111" s="279"/>
      <c r="K111" s="278"/>
      <c r="L111" s="279"/>
      <c r="M111" s="278"/>
      <c r="N111" s="279"/>
      <c r="O111" s="280"/>
      <c r="P111" s="346">
        <f t="shared" si="20"/>
        <v>0</v>
      </c>
      <c r="Q111" s="348"/>
      <c r="R111" s="349"/>
      <c r="S111" s="350"/>
      <c r="T111" s="94"/>
    </row>
    <row r="112" spans="1:20" s="97" customFormat="1" ht="12" customHeight="1" x14ac:dyDescent="0.25">
      <c r="A112" s="274" t="s">
        <v>112</v>
      </c>
      <c r="B112" s="277" t="s">
        <v>157</v>
      </c>
      <c r="C112" s="274" t="s">
        <v>159</v>
      </c>
      <c r="D112" s="281"/>
      <c r="E112" s="274" t="s">
        <v>169</v>
      </c>
      <c r="F112" s="286"/>
      <c r="G112" s="286"/>
      <c r="H112" s="281"/>
      <c r="I112" s="274" t="s">
        <v>171</v>
      </c>
      <c r="J112" s="281"/>
      <c r="K112" s="274" t="s">
        <v>113</v>
      </c>
      <c r="L112" s="281"/>
      <c r="M112" s="274" t="s">
        <v>114</v>
      </c>
      <c r="N112" s="281"/>
      <c r="O112" s="230" t="s">
        <v>173</v>
      </c>
      <c r="P112" s="346">
        <f t="shared" si="20"/>
        <v>0</v>
      </c>
      <c r="Q112" s="351" t="s">
        <v>137</v>
      </c>
      <c r="R112" s="114"/>
      <c r="S112" s="352"/>
    </row>
    <row r="113" spans="1:19" s="97" customFormat="1" ht="12" customHeight="1" x14ac:dyDescent="0.25">
      <c r="A113" s="273"/>
      <c r="B113" s="277" t="s">
        <v>158</v>
      </c>
      <c r="C113" s="274" t="s">
        <v>165</v>
      </c>
      <c r="D113" s="281"/>
      <c r="E113" s="296" t="s">
        <v>170</v>
      </c>
      <c r="F113" s="286"/>
      <c r="G113" s="286"/>
      <c r="H113" s="281"/>
      <c r="I113" s="296" t="s">
        <v>172</v>
      </c>
      <c r="J113" s="281"/>
      <c r="K113" s="273"/>
      <c r="L113" s="281"/>
      <c r="M113" s="273"/>
      <c r="N113" s="281"/>
      <c r="O113" s="230"/>
      <c r="P113" s="346">
        <f t="shared" si="20"/>
        <v>0</v>
      </c>
      <c r="Q113" s="353" t="s">
        <v>139</v>
      </c>
      <c r="R113" s="354" t="s">
        <v>138</v>
      </c>
      <c r="S113" s="355">
        <f>IF(O89&gt;=O93,IF(O89=0,0,O95/O89),0)</f>
        <v>0</v>
      </c>
    </row>
    <row r="114" spans="1:19" s="97" customFormat="1" ht="12" customHeight="1" x14ac:dyDescent="0.25">
      <c r="A114" s="273"/>
      <c r="B114" s="277" t="s">
        <v>174</v>
      </c>
      <c r="C114" s="296" t="s">
        <v>211</v>
      </c>
      <c r="D114" s="281"/>
      <c r="E114" s="273"/>
      <c r="F114" s="286"/>
      <c r="G114" s="286"/>
      <c r="H114" s="281"/>
      <c r="I114" s="273"/>
      <c r="J114" s="281"/>
      <c r="K114" s="273"/>
      <c r="L114" s="281"/>
      <c r="M114" s="273"/>
      <c r="N114" s="281"/>
      <c r="O114" s="230"/>
      <c r="P114" s="346">
        <f t="shared" si="20"/>
        <v>0</v>
      </c>
      <c r="Q114" s="356" t="s">
        <v>177</v>
      </c>
      <c r="R114" s="354"/>
      <c r="S114" s="355"/>
    </row>
    <row r="115" spans="1:19" s="97" customFormat="1" ht="4" customHeight="1" x14ac:dyDescent="0.25">
      <c r="A115" s="273"/>
      <c r="B115" s="277"/>
      <c r="C115" s="315"/>
      <c r="D115" s="283"/>
      <c r="E115" s="282"/>
      <c r="F115" s="287"/>
      <c r="G115" s="287"/>
      <c r="H115" s="283"/>
      <c r="I115" s="282"/>
      <c r="J115" s="283"/>
      <c r="K115" s="282"/>
      <c r="L115" s="283"/>
      <c r="M115" s="282"/>
      <c r="N115" s="283"/>
      <c r="O115" s="230"/>
      <c r="P115" s="346">
        <f t="shared" si="20"/>
        <v>0</v>
      </c>
      <c r="Q115" s="357"/>
      <c r="R115" s="358"/>
      <c r="S115" s="359"/>
    </row>
    <row r="116" spans="1:19" s="97" customFormat="1" ht="4" customHeight="1" x14ac:dyDescent="0.25">
      <c r="A116" s="273"/>
      <c r="B116" s="277"/>
      <c r="C116" s="316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230"/>
      <c r="P116" s="346">
        <f t="shared" si="20"/>
        <v>0</v>
      </c>
      <c r="Q116" s="360"/>
      <c r="R116" s="361"/>
      <c r="S116" s="362"/>
    </row>
    <row r="117" spans="1:19" s="97" customFormat="1" ht="12" customHeight="1" x14ac:dyDescent="0.25">
      <c r="A117" s="273"/>
      <c r="B117" s="277"/>
      <c r="C117" s="277" t="s">
        <v>163</v>
      </c>
      <c r="D117" s="277" t="s">
        <v>99</v>
      </c>
      <c r="E117" s="277" t="s">
        <v>163</v>
      </c>
      <c r="F117" s="277" t="s">
        <v>166</v>
      </c>
      <c r="G117" s="277" t="s">
        <v>167</v>
      </c>
      <c r="H117" s="277" t="s">
        <v>168</v>
      </c>
      <c r="I117" s="277" t="s">
        <v>163</v>
      </c>
      <c r="J117" s="277" t="s">
        <v>99</v>
      </c>
      <c r="K117" s="277" t="s">
        <v>163</v>
      </c>
      <c r="L117" s="277" t="s">
        <v>99</v>
      </c>
      <c r="M117" s="277" t="s">
        <v>163</v>
      </c>
      <c r="N117" s="277" t="s">
        <v>99</v>
      </c>
      <c r="O117" s="230"/>
      <c r="P117" s="346">
        <f t="shared" si="20"/>
        <v>0</v>
      </c>
      <c r="Q117" s="351" t="s">
        <v>140</v>
      </c>
      <c r="R117" s="114"/>
      <c r="S117" s="352"/>
    </row>
    <row r="118" spans="1:19" s="97" customFormat="1" ht="12" customHeight="1" x14ac:dyDescent="0.25">
      <c r="A118" s="273"/>
      <c r="B118" s="277"/>
      <c r="C118" s="277" t="s">
        <v>164</v>
      </c>
      <c r="D118" s="277"/>
      <c r="E118" s="277" t="s">
        <v>164</v>
      </c>
      <c r="F118" s="277"/>
      <c r="G118" s="277"/>
      <c r="H118" s="277"/>
      <c r="I118" s="277" t="s">
        <v>164</v>
      </c>
      <c r="J118" s="277"/>
      <c r="K118" s="277" t="s">
        <v>164</v>
      </c>
      <c r="L118" s="277"/>
      <c r="M118" s="277" t="s">
        <v>164</v>
      </c>
      <c r="N118" s="277"/>
      <c r="O118" s="230"/>
      <c r="P118" s="346">
        <f t="shared" si="20"/>
        <v>0</v>
      </c>
      <c r="Q118" s="353" t="s">
        <v>139</v>
      </c>
      <c r="R118" s="354" t="s">
        <v>141</v>
      </c>
      <c r="S118" s="355">
        <f>IF(O89&lt;O93,O95/O93,0)</f>
        <v>0</v>
      </c>
    </row>
    <row r="119" spans="1:19" s="97" customFormat="1" ht="12" customHeight="1" x14ac:dyDescent="0.25">
      <c r="A119" s="273"/>
      <c r="B119" s="277" t="s">
        <v>162</v>
      </c>
      <c r="C119" s="277"/>
      <c r="D119" s="277" t="s">
        <v>21</v>
      </c>
      <c r="E119" s="277"/>
      <c r="F119" s="277" t="s">
        <v>21</v>
      </c>
      <c r="G119" s="277" t="s">
        <v>21</v>
      </c>
      <c r="H119" s="277" t="s">
        <v>21</v>
      </c>
      <c r="I119" s="277"/>
      <c r="J119" s="277" t="s">
        <v>21</v>
      </c>
      <c r="K119" s="277"/>
      <c r="L119" s="277" t="s">
        <v>21</v>
      </c>
      <c r="M119" s="277"/>
      <c r="N119" s="277" t="s">
        <v>21</v>
      </c>
      <c r="O119" s="230" t="s">
        <v>21</v>
      </c>
      <c r="P119" s="346">
        <f t="shared" si="20"/>
        <v>0</v>
      </c>
      <c r="Q119" s="356" t="s">
        <v>178</v>
      </c>
      <c r="R119" s="354"/>
      <c r="S119" s="355"/>
    </row>
    <row r="120" spans="1:19" s="97" customFormat="1" ht="4" customHeight="1" x14ac:dyDescent="0.25">
      <c r="A120" s="282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8"/>
      <c r="P120" s="346">
        <f t="shared" si="20"/>
        <v>0</v>
      </c>
      <c r="Q120" s="363"/>
      <c r="R120" s="364"/>
      <c r="S120" s="365"/>
    </row>
    <row r="121" spans="1:19" s="97" customFormat="1" ht="18" customHeight="1" x14ac:dyDescent="0.25">
      <c r="A121" s="275" t="s">
        <v>115</v>
      </c>
      <c r="B121" s="290">
        <f t="shared" ref="B121:C132" si="21">B73</f>
        <v>0</v>
      </c>
      <c r="C121" s="313">
        <f t="shared" si="21"/>
        <v>0</v>
      </c>
      <c r="D121" s="369">
        <f>IFERROR(ROUND(D73*$S$121,2),0)</f>
        <v>0</v>
      </c>
      <c r="E121" s="313">
        <f>E73</f>
        <v>0</v>
      </c>
      <c r="F121" s="369">
        <f>IFERROR(ROUND(F73*$S$121,2),0)</f>
        <v>0</v>
      </c>
      <c r="G121" s="369">
        <f>IFERROR(ROUND(G73*$S$121,2),0)</f>
        <v>0</v>
      </c>
      <c r="H121" s="369">
        <f>IFERROR(ROUND(H73*$S$121,2),0)</f>
        <v>0</v>
      </c>
      <c r="I121" s="313">
        <f t="shared" ref="I121:I132" si="22">I73</f>
        <v>0</v>
      </c>
      <c r="J121" s="369">
        <f>IFERROR(ROUND(J73*$S$121,2),0)</f>
        <v>0</v>
      </c>
      <c r="K121" s="313">
        <f t="shared" ref="K121:K132" si="23">K73</f>
        <v>0</v>
      </c>
      <c r="L121" s="369">
        <f>IFERROR(ROUND(L73*$S$121,2),0)</f>
        <v>0</v>
      </c>
      <c r="M121" s="313">
        <f>M73</f>
        <v>0</v>
      </c>
      <c r="N121" s="369">
        <f>IFERROR(ROUND(N73*$S$121,2),0)</f>
        <v>0</v>
      </c>
      <c r="O121" s="369">
        <f>ROUND(D121,2)+ROUND(F121,2)+ROUND(G121,2)+ROUND(H121,2)+ROUND(J121,2)+ROUND(L121,2)-ROUND(N121,2)</f>
        <v>0</v>
      </c>
      <c r="P121" s="346">
        <f t="shared" si="20"/>
        <v>0</v>
      </c>
      <c r="Q121" s="366" t="s">
        <v>142</v>
      </c>
      <c r="R121" s="367" t="str">
        <f>IF(O89&gt;=O93,"Fall 1","Fall 2")</f>
        <v>Fall 1</v>
      </c>
      <c r="S121" s="368">
        <f>VLOOKUP(R121,R112:S119,2,FALSE)</f>
        <v>0</v>
      </c>
    </row>
    <row r="122" spans="1:19" s="97" customFormat="1" ht="18" customHeight="1" x14ac:dyDescent="0.25">
      <c r="A122" s="275" t="s">
        <v>116</v>
      </c>
      <c r="B122" s="290">
        <f t="shared" si="21"/>
        <v>0</v>
      </c>
      <c r="C122" s="313">
        <f t="shared" si="21"/>
        <v>0</v>
      </c>
      <c r="D122" s="369">
        <f t="shared" ref="D122:D132" si="24">IFERROR(ROUND(D74*$S$121,2),0)</f>
        <v>0</v>
      </c>
      <c r="E122" s="313">
        <f t="shared" ref="E122:E132" si="25">E74</f>
        <v>0</v>
      </c>
      <c r="F122" s="369">
        <f t="shared" ref="F122:H132" si="26">IFERROR(ROUND(F74*$S$121,2),0)</f>
        <v>0</v>
      </c>
      <c r="G122" s="369">
        <f t="shared" si="26"/>
        <v>0</v>
      </c>
      <c r="H122" s="369">
        <f t="shared" si="26"/>
        <v>0</v>
      </c>
      <c r="I122" s="313">
        <f t="shared" si="22"/>
        <v>0</v>
      </c>
      <c r="J122" s="369">
        <f t="shared" ref="J122:J132" si="27">IFERROR(ROUND(J74*$S$121,2),0)</f>
        <v>0</v>
      </c>
      <c r="K122" s="313">
        <f t="shared" si="23"/>
        <v>0</v>
      </c>
      <c r="L122" s="369">
        <f t="shared" ref="L122:L132" si="28">IFERROR(ROUND(L74*$S$121,2),0)</f>
        <v>0</v>
      </c>
      <c r="M122" s="313">
        <f t="shared" ref="M122:M132" si="29">M74</f>
        <v>0</v>
      </c>
      <c r="N122" s="369">
        <f t="shared" ref="N122:N132" si="30">IFERROR(ROUND(N74*$S$121,2),0)</f>
        <v>0</v>
      </c>
      <c r="O122" s="369">
        <f t="shared" ref="O122:O132" si="31">ROUND(D122,2)+ROUND(F122,2)+ROUND(G122,2)+ROUND(H122,2)+ROUND(J122,2)+ROUND(L122,2)-ROUND(N122,2)</f>
        <v>0</v>
      </c>
      <c r="P122" s="346">
        <f t="shared" si="20"/>
        <v>0</v>
      </c>
      <c r="Q122" s="113"/>
      <c r="R122" s="113"/>
      <c r="S122" s="113"/>
    </row>
    <row r="123" spans="1:19" s="97" customFormat="1" ht="18" customHeight="1" x14ac:dyDescent="0.25">
      <c r="A123" s="275" t="s">
        <v>117</v>
      </c>
      <c r="B123" s="290">
        <f t="shared" si="21"/>
        <v>0</v>
      </c>
      <c r="C123" s="313">
        <f t="shared" si="21"/>
        <v>0</v>
      </c>
      <c r="D123" s="369">
        <f t="shared" si="24"/>
        <v>0</v>
      </c>
      <c r="E123" s="313">
        <f t="shared" si="25"/>
        <v>0</v>
      </c>
      <c r="F123" s="369">
        <f t="shared" si="26"/>
        <v>0</v>
      </c>
      <c r="G123" s="369">
        <f t="shared" si="26"/>
        <v>0</v>
      </c>
      <c r="H123" s="369">
        <f t="shared" si="26"/>
        <v>0</v>
      </c>
      <c r="I123" s="313">
        <f t="shared" si="22"/>
        <v>0</v>
      </c>
      <c r="J123" s="369">
        <f t="shared" si="27"/>
        <v>0</v>
      </c>
      <c r="K123" s="313">
        <f t="shared" si="23"/>
        <v>0</v>
      </c>
      <c r="L123" s="369">
        <f t="shared" si="28"/>
        <v>0</v>
      </c>
      <c r="M123" s="313">
        <f t="shared" si="29"/>
        <v>0</v>
      </c>
      <c r="N123" s="369">
        <f t="shared" si="30"/>
        <v>0</v>
      </c>
      <c r="O123" s="369">
        <f t="shared" si="31"/>
        <v>0</v>
      </c>
      <c r="P123" s="346">
        <f t="shared" si="20"/>
        <v>0</v>
      </c>
      <c r="Q123" s="113"/>
      <c r="R123" s="113"/>
      <c r="S123" s="113"/>
    </row>
    <row r="124" spans="1:19" s="97" customFormat="1" ht="18" customHeight="1" x14ac:dyDescent="0.25">
      <c r="A124" s="275" t="s">
        <v>118</v>
      </c>
      <c r="B124" s="290">
        <f t="shared" si="21"/>
        <v>0</v>
      </c>
      <c r="C124" s="313">
        <f t="shared" si="21"/>
        <v>0</v>
      </c>
      <c r="D124" s="369">
        <f t="shared" si="24"/>
        <v>0</v>
      </c>
      <c r="E124" s="313">
        <f t="shared" si="25"/>
        <v>0</v>
      </c>
      <c r="F124" s="369">
        <f t="shared" si="26"/>
        <v>0</v>
      </c>
      <c r="G124" s="369">
        <f t="shared" si="26"/>
        <v>0</v>
      </c>
      <c r="H124" s="369">
        <f t="shared" si="26"/>
        <v>0</v>
      </c>
      <c r="I124" s="313">
        <f t="shared" si="22"/>
        <v>0</v>
      </c>
      <c r="J124" s="369">
        <f t="shared" si="27"/>
        <v>0</v>
      </c>
      <c r="K124" s="313">
        <f t="shared" si="23"/>
        <v>0</v>
      </c>
      <c r="L124" s="369">
        <f t="shared" si="28"/>
        <v>0</v>
      </c>
      <c r="M124" s="313">
        <f t="shared" si="29"/>
        <v>0</v>
      </c>
      <c r="N124" s="369">
        <f t="shared" si="30"/>
        <v>0</v>
      </c>
      <c r="O124" s="369">
        <f t="shared" si="31"/>
        <v>0</v>
      </c>
      <c r="P124" s="346">
        <f t="shared" si="20"/>
        <v>0</v>
      </c>
      <c r="Q124" s="113"/>
      <c r="R124" s="113"/>
      <c r="S124" s="113"/>
    </row>
    <row r="125" spans="1:19" s="97" customFormat="1" ht="18" customHeight="1" x14ac:dyDescent="0.25">
      <c r="A125" s="275" t="s">
        <v>119</v>
      </c>
      <c r="B125" s="290">
        <f t="shared" si="21"/>
        <v>0</v>
      </c>
      <c r="C125" s="313">
        <f t="shared" si="21"/>
        <v>0</v>
      </c>
      <c r="D125" s="369">
        <f t="shared" si="24"/>
        <v>0</v>
      </c>
      <c r="E125" s="313">
        <f t="shared" si="25"/>
        <v>0</v>
      </c>
      <c r="F125" s="369">
        <f t="shared" si="26"/>
        <v>0</v>
      </c>
      <c r="G125" s="369">
        <f t="shared" si="26"/>
        <v>0</v>
      </c>
      <c r="H125" s="369">
        <f t="shared" si="26"/>
        <v>0</v>
      </c>
      <c r="I125" s="313">
        <f t="shared" si="22"/>
        <v>0</v>
      </c>
      <c r="J125" s="369">
        <f t="shared" si="27"/>
        <v>0</v>
      </c>
      <c r="K125" s="313">
        <f t="shared" si="23"/>
        <v>0</v>
      </c>
      <c r="L125" s="369">
        <f t="shared" si="28"/>
        <v>0</v>
      </c>
      <c r="M125" s="313">
        <f t="shared" si="29"/>
        <v>0</v>
      </c>
      <c r="N125" s="369">
        <f t="shared" si="30"/>
        <v>0</v>
      </c>
      <c r="O125" s="369">
        <f t="shared" si="31"/>
        <v>0</v>
      </c>
      <c r="P125" s="346">
        <f t="shared" si="20"/>
        <v>0</v>
      </c>
      <c r="Q125" s="113"/>
      <c r="R125" s="113"/>
      <c r="S125" s="113"/>
    </row>
    <row r="126" spans="1:19" s="97" customFormat="1" ht="18" customHeight="1" x14ac:dyDescent="0.25">
      <c r="A126" s="275" t="s">
        <v>120</v>
      </c>
      <c r="B126" s="290">
        <f t="shared" si="21"/>
        <v>0</v>
      </c>
      <c r="C126" s="313">
        <f t="shared" si="21"/>
        <v>0</v>
      </c>
      <c r="D126" s="369">
        <f t="shared" si="24"/>
        <v>0</v>
      </c>
      <c r="E126" s="313">
        <f t="shared" si="25"/>
        <v>0</v>
      </c>
      <c r="F126" s="369">
        <f t="shared" si="26"/>
        <v>0</v>
      </c>
      <c r="G126" s="369">
        <f t="shared" si="26"/>
        <v>0</v>
      </c>
      <c r="H126" s="369">
        <f t="shared" si="26"/>
        <v>0</v>
      </c>
      <c r="I126" s="313">
        <f t="shared" si="22"/>
        <v>0</v>
      </c>
      <c r="J126" s="369">
        <f t="shared" si="27"/>
        <v>0</v>
      </c>
      <c r="K126" s="313">
        <f t="shared" si="23"/>
        <v>0</v>
      </c>
      <c r="L126" s="369">
        <f t="shared" si="28"/>
        <v>0</v>
      </c>
      <c r="M126" s="313">
        <f t="shared" si="29"/>
        <v>0</v>
      </c>
      <c r="N126" s="369">
        <f t="shared" si="30"/>
        <v>0</v>
      </c>
      <c r="O126" s="369">
        <f t="shared" si="31"/>
        <v>0</v>
      </c>
      <c r="P126" s="346">
        <f t="shared" si="20"/>
        <v>0</v>
      </c>
      <c r="Q126" s="113"/>
      <c r="R126" s="113"/>
      <c r="S126" s="113"/>
    </row>
    <row r="127" spans="1:19" s="97" customFormat="1" ht="18" customHeight="1" x14ac:dyDescent="0.25">
      <c r="A127" s="275" t="s">
        <v>121</v>
      </c>
      <c r="B127" s="290">
        <f t="shared" si="21"/>
        <v>0</v>
      </c>
      <c r="C127" s="313">
        <f t="shared" si="21"/>
        <v>0</v>
      </c>
      <c r="D127" s="369">
        <f t="shared" si="24"/>
        <v>0</v>
      </c>
      <c r="E127" s="313">
        <f t="shared" si="25"/>
        <v>0</v>
      </c>
      <c r="F127" s="369">
        <f t="shared" si="26"/>
        <v>0</v>
      </c>
      <c r="G127" s="369">
        <f t="shared" si="26"/>
        <v>0</v>
      </c>
      <c r="H127" s="369">
        <f t="shared" si="26"/>
        <v>0</v>
      </c>
      <c r="I127" s="313">
        <f t="shared" si="22"/>
        <v>0</v>
      </c>
      <c r="J127" s="369">
        <f t="shared" si="27"/>
        <v>0</v>
      </c>
      <c r="K127" s="313">
        <f t="shared" si="23"/>
        <v>0</v>
      </c>
      <c r="L127" s="369">
        <f t="shared" si="28"/>
        <v>0</v>
      </c>
      <c r="M127" s="313">
        <f t="shared" si="29"/>
        <v>0</v>
      </c>
      <c r="N127" s="369">
        <f t="shared" si="30"/>
        <v>0</v>
      </c>
      <c r="O127" s="369">
        <f t="shared" si="31"/>
        <v>0</v>
      </c>
      <c r="P127" s="346">
        <f t="shared" si="20"/>
        <v>0</v>
      </c>
      <c r="Q127" s="113"/>
      <c r="R127" s="113"/>
      <c r="S127" s="113"/>
    </row>
    <row r="128" spans="1:19" s="97" customFormat="1" ht="18" customHeight="1" x14ac:dyDescent="0.25">
      <c r="A128" s="275" t="s">
        <v>122</v>
      </c>
      <c r="B128" s="290">
        <f t="shared" si="21"/>
        <v>0</v>
      </c>
      <c r="C128" s="313">
        <f t="shared" si="21"/>
        <v>0</v>
      </c>
      <c r="D128" s="369">
        <f t="shared" si="24"/>
        <v>0</v>
      </c>
      <c r="E128" s="313">
        <f t="shared" si="25"/>
        <v>0</v>
      </c>
      <c r="F128" s="369">
        <f t="shared" si="26"/>
        <v>0</v>
      </c>
      <c r="G128" s="369">
        <f t="shared" si="26"/>
        <v>0</v>
      </c>
      <c r="H128" s="369">
        <f t="shared" si="26"/>
        <v>0</v>
      </c>
      <c r="I128" s="313">
        <f t="shared" si="22"/>
        <v>0</v>
      </c>
      <c r="J128" s="369">
        <f t="shared" si="27"/>
        <v>0</v>
      </c>
      <c r="K128" s="313">
        <f t="shared" si="23"/>
        <v>0</v>
      </c>
      <c r="L128" s="369">
        <f t="shared" si="28"/>
        <v>0</v>
      </c>
      <c r="M128" s="313">
        <f t="shared" si="29"/>
        <v>0</v>
      </c>
      <c r="N128" s="369">
        <f t="shared" si="30"/>
        <v>0</v>
      </c>
      <c r="O128" s="369">
        <f t="shared" si="31"/>
        <v>0</v>
      </c>
      <c r="P128" s="346">
        <f t="shared" si="20"/>
        <v>0</v>
      </c>
      <c r="Q128" s="113"/>
      <c r="R128" s="113"/>
      <c r="S128" s="113"/>
    </row>
    <row r="129" spans="1:20" s="97" customFormat="1" ht="18" customHeight="1" x14ac:dyDescent="0.25">
      <c r="A129" s="275" t="s">
        <v>123</v>
      </c>
      <c r="B129" s="290">
        <f t="shared" si="21"/>
        <v>0</v>
      </c>
      <c r="C129" s="313">
        <f t="shared" si="21"/>
        <v>0</v>
      </c>
      <c r="D129" s="369">
        <f t="shared" si="24"/>
        <v>0</v>
      </c>
      <c r="E129" s="313">
        <f t="shared" si="25"/>
        <v>0</v>
      </c>
      <c r="F129" s="369">
        <f t="shared" si="26"/>
        <v>0</v>
      </c>
      <c r="G129" s="369">
        <f t="shared" si="26"/>
        <v>0</v>
      </c>
      <c r="H129" s="369">
        <f t="shared" si="26"/>
        <v>0</v>
      </c>
      <c r="I129" s="313">
        <f t="shared" si="22"/>
        <v>0</v>
      </c>
      <c r="J129" s="369">
        <f t="shared" si="27"/>
        <v>0</v>
      </c>
      <c r="K129" s="313">
        <f t="shared" si="23"/>
        <v>0</v>
      </c>
      <c r="L129" s="369">
        <f t="shared" si="28"/>
        <v>0</v>
      </c>
      <c r="M129" s="313">
        <f t="shared" si="29"/>
        <v>0</v>
      </c>
      <c r="N129" s="369">
        <f t="shared" si="30"/>
        <v>0</v>
      </c>
      <c r="O129" s="369">
        <f t="shared" si="31"/>
        <v>0</v>
      </c>
      <c r="P129" s="346">
        <f t="shared" si="20"/>
        <v>0</v>
      </c>
      <c r="Q129" s="113"/>
      <c r="R129" s="113"/>
      <c r="S129" s="113"/>
    </row>
    <row r="130" spans="1:20" s="97" customFormat="1" ht="18" customHeight="1" x14ac:dyDescent="0.25">
      <c r="A130" s="275" t="s">
        <v>124</v>
      </c>
      <c r="B130" s="290">
        <f t="shared" si="21"/>
        <v>0</v>
      </c>
      <c r="C130" s="313">
        <f t="shared" si="21"/>
        <v>0</v>
      </c>
      <c r="D130" s="369">
        <f t="shared" si="24"/>
        <v>0</v>
      </c>
      <c r="E130" s="313">
        <f t="shared" si="25"/>
        <v>0</v>
      </c>
      <c r="F130" s="369">
        <f t="shared" si="26"/>
        <v>0</v>
      </c>
      <c r="G130" s="369">
        <f t="shared" si="26"/>
        <v>0</v>
      </c>
      <c r="H130" s="369">
        <f t="shared" si="26"/>
        <v>0</v>
      </c>
      <c r="I130" s="313">
        <f t="shared" si="22"/>
        <v>0</v>
      </c>
      <c r="J130" s="369">
        <f t="shared" si="27"/>
        <v>0</v>
      </c>
      <c r="K130" s="313">
        <f t="shared" si="23"/>
        <v>0</v>
      </c>
      <c r="L130" s="369">
        <f t="shared" si="28"/>
        <v>0</v>
      </c>
      <c r="M130" s="313">
        <f t="shared" si="29"/>
        <v>0</v>
      </c>
      <c r="N130" s="369">
        <f t="shared" si="30"/>
        <v>0</v>
      </c>
      <c r="O130" s="369">
        <f t="shared" si="31"/>
        <v>0</v>
      </c>
      <c r="P130" s="346">
        <f t="shared" si="20"/>
        <v>0</v>
      </c>
      <c r="Q130" s="113"/>
      <c r="R130" s="113"/>
      <c r="S130" s="113"/>
    </row>
    <row r="131" spans="1:20" s="97" customFormat="1" ht="18" customHeight="1" x14ac:dyDescent="0.25">
      <c r="A131" s="275" t="s">
        <v>125</v>
      </c>
      <c r="B131" s="290">
        <f t="shared" si="21"/>
        <v>0</v>
      </c>
      <c r="C131" s="313">
        <f t="shared" si="21"/>
        <v>0</v>
      </c>
      <c r="D131" s="369">
        <f t="shared" si="24"/>
        <v>0</v>
      </c>
      <c r="E131" s="313">
        <f t="shared" si="25"/>
        <v>0</v>
      </c>
      <c r="F131" s="369">
        <f t="shared" si="26"/>
        <v>0</v>
      </c>
      <c r="G131" s="369">
        <f t="shared" si="26"/>
        <v>0</v>
      </c>
      <c r="H131" s="369">
        <f t="shared" si="26"/>
        <v>0</v>
      </c>
      <c r="I131" s="313">
        <f t="shared" si="22"/>
        <v>0</v>
      </c>
      <c r="J131" s="369">
        <f t="shared" si="27"/>
        <v>0</v>
      </c>
      <c r="K131" s="313">
        <f t="shared" si="23"/>
        <v>0</v>
      </c>
      <c r="L131" s="369">
        <f t="shared" si="28"/>
        <v>0</v>
      </c>
      <c r="M131" s="313">
        <f t="shared" si="29"/>
        <v>0</v>
      </c>
      <c r="N131" s="369">
        <f t="shared" si="30"/>
        <v>0</v>
      </c>
      <c r="O131" s="369">
        <f t="shared" si="31"/>
        <v>0</v>
      </c>
      <c r="P131" s="346">
        <f t="shared" si="20"/>
        <v>0</v>
      </c>
      <c r="Q131" s="113"/>
      <c r="R131" s="113"/>
      <c r="S131" s="113"/>
    </row>
    <row r="132" spans="1:20" s="97" customFormat="1" ht="18" customHeight="1" x14ac:dyDescent="0.25">
      <c r="A132" s="275" t="s">
        <v>126</v>
      </c>
      <c r="B132" s="290">
        <f t="shared" si="21"/>
        <v>0</v>
      </c>
      <c r="C132" s="313">
        <f t="shared" si="21"/>
        <v>0</v>
      </c>
      <c r="D132" s="369">
        <f t="shared" si="24"/>
        <v>0</v>
      </c>
      <c r="E132" s="313">
        <f t="shared" si="25"/>
        <v>0</v>
      </c>
      <c r="F132" s="369">
        <f t="shared" si="26"/>
        <v>0</v>
      </c>
      <c r="G132" s="369">
        <f t="shared" si="26"/>
        <v>0</v>
      </c>
      <c r="H132" s="369">
        <f t="shared" si="26"/>
        <v>0</v>
      </c>
      <c r="I132" s="313">
        <f t="shared" si="22"/>
        <v>0</v>
      </c>
      <c r="J132" s="369">
        <f t="shared" si="27"/>
        <v>0</v>
      </c>
      <c r="K132" s="313">
        <f t="shared" si="23"/>
        <v>0</v>
      </c>
      <c r="L132" s="369">
        <f t="shared" si="28"/>
        <v>0</v>
      </c>
      <c r="M132" s="313">
        <f t="shared" si="29"/>
        <v>0</v>
      </c>
      <c r="N132" s="369">
        <f t="shared" si="30"/>
        <v>0</v>
      </c>
      <c r="O132" s="369">
        <f t="shared" si="31"/>
        <v>0</v>
      </c>
      <c r="P132" s="346">
        <f t="shared" si="20"/>
        <v>0</v>
      </c>
      <c r="Q132" s="113"/>
      <c r="R132" s="113"/>
      <c r="S132" s="113"/>
    </row>
    <row r="133" spans="1:20" s="97" customFormat="1" ht="18" customHeight="1" x14ac:dyDescent="0.25">
      <c r="A133" s="291" t="s">
        <v>127</v>
      </c>
      <c r="B133" s="293"/>
      <c r="C133" s="293"/>
      <c r="D133" s="294">
        <f>SUMPRODUCT(ROUND(D121:D132,2))</f>
        <v>0</v>
      </c>
      <c r="E133" s="293"/>
      <c r="F133" s="294">
        <f>SUMPRODUCT(ROUND(F121:F132,2))</f>
        <v>0</v>
      </c>
      <c r="G133" s="294">
        <f>SUMPRODUCT(ROUND(G121:G132,2))</f>
        <v>0</v>
      </c>
      <c r="H133" s="294">
        <f>SUMPRODUCT(ROUND(H121:H132,2))</f>
        <v>0</v>
      </c>
      <c r="I133" s="293"/>
      <c r="J133" s="294">
        <f>SUMPRODUCT(ROUND(J121:J132,2))</f>
        <v>0</v>
      </c>
      <c r="K133" s="293"/>
      <c r="L133" s="294">
        <f>SUMPRODUCT(ROUND(L121:L132,2))</f>
        <v>0</v>
      </c>
      <c r="M133" s="293"/>
      <c r="N133" s="295">
        <f>SUMPRODUCT(ROUND(N121:N132,2))</f>
        <v>0</v>
      </c>
      <c r="O133" s="294">
        <f>SUM(O121:O132)</f>
        <v>0</v>
      </c>
      <c r="P133" s="346">
        <f t="shared" si="20"/>
        <v>0</v>
      </c>
      <c r="Q133" s="113"/>
      <c r="R133" s="113"/>
      <c r="S133" s="113"/>
    </row>
    <row r="134" spans="1:20" s="97" customFormat="1" ht="4" customHeight="1" x14ac:dyDescent="0.25">
      <c r="A134" s="101"/>
      <c r="B134" s="101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346">
        <f t="shared" si="20"/>
        <v>0</v>
      </c>
      <c r="Q134" s="113"/>
      <c r="R134" s="113"/>
      <c r="S134" s="113"/>
      <c r="T134" s="94"/>
    </row>
    <row r="135" spans="1:20" s="97" customFormat="1" ht="18" customHeight="1" x14ac:dyDescent="0.25">
      <c r="A135" s="265" t="s">
        <v>128</v>
      </c>
      <c r="B135" s="297"/>
      <c r="C135" s="298"/>
      <c r="D135" s="299"/>
      <c r="E135" s="298"/>
      <c r="F135" s="299"/>
      <c r="G135" s="299"/>
      <c r="H135" s="299"/>
      <c r="I135" s="298"/>
      <c r="J135" s="298"/>
      <c r="K135" s="298"/>
      <c r="L135" s="298"/>
      <c r="M135" s="313">
        <f>M87</f>
        <v>0</v>
      </c>
      <c r="N135" s="290">
        <f>IF(N87=0,0,ROUND(N87*$S$121,2))</f>
        <v>0</v>
      </c>
      <c r="O135" s="370">
        <f>ROUND(N135,2)</f>
        <v>0</v>
      </c>
      <c r="P135" s="346">
        <f t="shared" si="20"/>
        <v>0</v>
      </c>
      <c r="Q135" s="113"/>
      <c r="R135" s="113"/>
      <c r="S135" s="113"/>
    </row>
    <row r="136" spans="1:20" s="97" customFormat="1" ht="4" customHeight="1" x14ac:dyDescent="0.2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334"/>
      <c r="N136" s="335"/>
      <c r="O136" s="335"/>
      <c r="P136" s="346">
        <f t="shared" si="20"/>
        <v>0</v>
      </c>
      <c r="Q136" s="113"/>
      <c r="R136" s="113"/>
      <c r="S136" s="113"/>
    </row>
    <row r="137" spans="1:20" s="97" customFormat="1" ht="18" customHeight="1" x14ac:dyDescent="0.25">
      <c r="A137" s="291" t="s">
        <v>129</v>
      </c>
      <c r="B137" s="292"/>
      <c r="C137" s="300"/>
      <c r="D137" s="301"/>
      <c r="E137" s="300"/>
      <c r="F137" s="301"/>
      <c r="G137" s="301"/>
      <c r="H137" s="301"/>
      <c r="I137" s="300"/>
      <c r="J137" s="301"/>
      <c r="K137" s="300"/>
      <c r="L137" s="300"/>
      <c r="M137" s="300"/>
      <c r="N137" s="300"/>
      <c r="O137" s="371">
        <f>O133+O135</f>
        <v>0</v>
      </c>
      <c r="P137" s="346">
        <f t="shared" si="20"/>
        <v>0</v>
      </c>
      <c r="Q137" s="113"/>
      <c r="R137" s="113"/>
      <c r="S137" s="113"/>
    </row>
    <row r="138" spans="1:20" s="97" customFormat="1" x14ac:dyDescent="0.25">
      <c r="A138" s="101"/>
      <c r="B138" s="101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216"/>
      <c r="T138" s="94"/>
    </row>
  </sheetData>
  <sheetProtection password="EDE9" sheet="1" objects="1" scenarios="1"/>
  <conditionalFormatting sqref="A93:O137">
    <cfRule type="expression" dxfId="8" priority="1" stopIfTrue="1">
      <formula>$P93=1</formula>
    </cfRule>
  </conditionalFormatting>
  <dataValidations count="1">
    <dataValidation type="list" allowBlank="1" showErrorMessage="1" errorTitle="Ergebnis" error="Bitte auswählen!" sqref="O91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6" fitToHeight="0" orientation="landscape" useFirstPageNumber="1" r:id="rId1"/>
  <headerFooter alignWithMargins="0">
    <oddFooter>&amp;C&amp;9&amp;A - Seite &amp;P</oddFooter>
  </headerFooter>
  <rowBreaks count="2" manualBreakCount="2">
    <brk id="49" max="16383" man="1"/>
    <brk id="97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T138"/>
  <sheetViews>
    <sheetView showGridLines="0" zoomScaleNormal="100" workbookViewId="0">
      <selection activeCell="E12" sqref="E12"/>
    </sheetView>
  </sheetViews>
  <sheetFormatPr baseColWidth="10" defaultColWidth="11.453125" defaultRowHeight="11.5" x14ac:dyDescent="0.25"/>
  <cols>
    <col min="1" max="2" width="12.54296875" style="101" customWidth="1"/>
    <col min="3" max="14" width="12.54296875" style="94" customWidth="1"/>
    <col min="15" max="15" width="15.54296875" style="94" customWidth="1"/>
    <col min="16" max="16" width="12.54296875" style="94" hidden="1" customWidth="1"/>
    <col min="17" max="17" width="60.54296875" style="216" hidden="1" customWidth="1"/>
    <col min="18" max="19" width="10.54296875" style="97" hidden="1" customWidth="1"/>
    <col min="20" max="21" width="11.453125" style="94" customWidth="1"/>
    <col min="22" max="16384" width="11.453125" style="94"/>
  </cols>
  <sheetData>
    <row r="1" spans="1:20" ht="15" customHeight="1" x14ac:dyDescent="0.25">
      <c r="A1" s="458" t="str">
        <f>CONCATENATE('Anlage 1 | Ausgaben'!A1,".",$A$12)</f>
        <v>Anlage 1.5</v>
      </c>
      <c r="B1" s="96"/>
      <c r="C1" s="38"/>
      <c r="D1" s="38"/>
      <c r="E1" s="93"/>
      <c r="F1" s="37"/>
      <c r="G1" s="37"/>
      <c r="H1" s="37"/>
      <c r="I1" s="37"/>
      <c r="J1" s="37"/>
      <c r="K1" s="37"/>
      <c r="M1" s="206"/>
      <c r="P1" s="343" t="str">
        <f>"$A$1:$O$"&amp;IF(O91="nein",ROW($P$91),ROW($P$137))</f>
        <v>$A$1:$O$137</v>
      </c>
      <c r="Q1" s="113"/>
      <c r="R1" s="113"/>
      <c r="S1" s="113"/>
    </row>
    <row r="2" spans="1:20" ht="15" customHeight="1" x14ac:dyDescent="0.2">
      <c r="A2" s="96" t="s">
        <v>50</v>
      </c>
      <c r="B2" s="94"/>
      <c r="H2" s="207"/>
      <c r="I2" s="207"/>
      <c r="J2" s="208"/>
      <c r="K2" s="37"/>
      <c r="M2" s="197"/>
      <c r="P2" s="344"/>
      <c r="Q2" s="113"/>
      <c r="R2" s="113"/>
      <c r="S2" s="113"/>
    </row>
    <row r="3" spans="1:20" ht="15" customHeight="1" x14ac:dyDescent="0.2">
      <c r="A3" s="411" t="str">
        <f>CONCATENATE("Aktenzeichen ",IF('Seite 1'!$G$17="F-BV","F-BV____________",'Seite 1'!$G$17))</f>
        <v>Aktenzeichen F-BV____________</v>
      </c>
      <c r="B3" s="94"/>
      <c r="H3" s="207"/>
      <c r="I3" s="207"/>
      <c r="J3" s="208"/>
      <c r="K3" s="208"/>
      <c r="L3" s="208"/>
      <c r="M3" s="208"/>
      <c r="P3" s="344"/>
      <c r="Q3" s="113"/>
      <c r="R3" s="113"/>
      <c r="S3" s="113"/>
    </row>
    <row r="4" spans="1:20" ht="15" customHeight="1" x14ac:dyDescent="0.2">
      <c r="A4" s="95" t="str">
        <f ca="1">CONCATENATE("Verwendungsnachweis vom ",IF('Seite 1'!$G$16="","__.__.____",TEXT('Seite 1'!$G$16,"TT.MM.JJJJ")))</f>
        <v>Verwendungsnachweis vom 31.01.2024</v>
      </c>
      <c r="B4" s="94"/>
      <c r="H4" s="207"/>
      <c r="I4" s="207"/>
      <c r="J4" s="208"/>
      <c r="K4" s="208"/>
      <c r="L4" s="208"/>
      <c r="M4" s="208"/>
      <c r="P4" s="344"/>
      <c r="Q4" s="113"/>
      <c r="R4" s="113"/>
      <c r="S4" s="113"/>
    </row>
    <row r="5" spans="1:20" ht="15" customHeight="1" x14ac:dyDescent="0.2">
      <c r="A5" s="464" t="str">
        <f>'Seite 1'!$A$63</f>
        <v>VWN Förderung von Betreuungsvereinen</v>
      </c>
      <c r="B5" s="100"/>
      <c r="C5" s="100"/>
      <c r="D5" s="100"/>
      <c r="E5" s="100"/>
      <c r="F5" s="100"/>
      <c r="G5" s="100"/>
      <c r="H5" s="207"/>
      <c r="I5" s="207"/>
      <c r="J5" s="208"/>
      <c r="K5" s="208"/>
      <c r="L5" s="208"/>
      <c r="M5" s="208"/>
      <c r="N5" s="100"/>
      <c r="O5" s="100"/>
      <c r="P5" s="344"/>
      <c r="Q5" s="113"/>
      <c r="R5" s="113"/>
      <c r="S5" s="113"/>
    </row>
    <row r="6" spans="1:20" ht="15" customHeight="1" thickBot="1" x14ac:dyDescent="0.25">
      <c r="A6" s="408" t="str">
        <f>'Seite 1'!$A$64</f>
        <v>Formularversion: V 2.1 vom 31.01.24 - öffentlich -</v>
      </c>
      <c r="B6" s="409"/>
      <c r="C6" s="409"/>
      <c r="D6" s="409"/>
      <c r="E6" s="409"/>
      <c r="F6" s="409"/>
      <c r="G6" s="409"/>
      <c r="H6" s="466"/>
      <c r="I6" s="466"/>
      <c r="J6" s="467"/>
      <c r="K6" s="467"/>
      <c r="L6" s="467"/>
      <c r="M6" s="467"/>
      <c r="N6" s="409"/>
      <c r="O6" s="409"/>
      <c r="P6" s="344"/>
      <c r="Q6" s="113"/>
      <c r="R6" s="113"/>
      <c r="S6" s="113"/>
    </row>
    <row r="7" spans="1:20" s="97" customFormat="1" ht="12" customHeight="1" thickTop="1" x14ac:dyDescent="0.25">
      <c r="B7" s="207"/>
      <c r="C7" s="207"/>
      <c r="D7" s="207"/>
      <c r="E7" s="207"/>
      <c r="F7" s="207"/>
      <c r="G7" s="207"/>
      <c r="H7" s="208"/>
      <c r="I7" s="208"/>
      <c r="J7" s="208"/>
      <c r="K7" s="208"/>
      <c r="L7" s="208"/>
      <c r="M7" s="208"/>
      <c r="P7" s="114"/>
      <c r="Q7" s="113"/>
      <c r="R7" s="113"/>
      <c r="S7" s="113"/>
      <c r="T7" s="94"/>
    </row>
    <row r="8" spans="1:20" s="97" customFormat="1" ht="18" customHeight="1" x14ac:dyDescent="0.25">
      <c r="A8" s="261" t="s">
        <v>203</v>
      </c>
      <c r="B8" s="262"/>
      <c r="C8" s="262"/>
      <c r="D8" s="262"/>
      <c r="E8" s="262"/>
      <c r="F8" s="262"/>
      <c r="G8" s="262"/>
      <c r="H8" s="263"/>
      <c r="I8" s="263"/>
      <c r="J8" s="263"/>
      <c r="K8" s="263"/>
      <c r="L8" s="263"/>
      <c r="M8" s="263"/>
      <c r="N8" s="263"/>
      <c r="O8" s="264"/>
      <c r="P8" s="114"/>
      <c r="Q8" s="113"/>
      <c r="R8" s="113"/>
      <c r="S8" s="113"/>
      <c r="T8" s="94"/>
    </row>
    <row r="9" spans="1:20" s="97" customFormat="1" ht="12" customHeight="1" x14ac:dyDescent="0.25">
      <c r="A9" s="214" t="s">
        <v>156</v>
      </c>
      <c r="B9" s="210"/>
      <c r="C9" s="210"/>
      <c r="D9" s="210"/>
      <c r="E9" s="210"/>
      <c r="F9" s="210"/>
      <c r="G9" s="210"/>
      <c r="H9" s="208"/>
      <c r="I9" s="208"/>
      <c r="J9" s="208"/>
      <c r="K9" s="208"/>
      <c r="L9" s="208"/>
      <c r="M9" s="208"/>
      <c r="N9" s="208"/>
      <c r="O9" s="209"/>
      <c r="P9" s="114"/>
      <c r="Q9" s="113"/>
      <c r="R9" s="113"/>
      <c r="S9" s="113"/>
      <c r="T9" s="94"/>
    </row>
    <row r="10" spans="1:20" s="97" customFormat="1" ht="12" customHeight="1" x14ac:dyDescent="0.25">
      <c r="A10" s="210"/>
      <c r="B10" s="210"/>
      <c r="C10" s="210"/>
      <c r="D10" s="210"/>
      <c r="E10" s="210"/>
      <c r="F10" s="210"/>
      <c r="G10" s="210"/>
      <c r="H10" s="208"/>
      <c r="I10" s="208"/>
      <c r="J10" s="208"/>
      <c r="K10" s="208"/>
      <c r="L10" s="208"/>
      <c r="M10" s="208"/>
      <c r="N10" s="208"/>
      <c r="O10" s="209"/>
      <c r="P10" s="114"/>
      <c r="Q10" s="113"/>
      <c r="R10" s="113"/>
      <c r="S10" s="113"/>
      <c r="T10" s="94"/>
    </row>
    <row r="11" spans="1:20" s="97" customFormat="1" ht="8.15" customHeight="1" x14ac:dyDescent="0.25">
      <c r="A11" s="318"/>
      <c r="B11" s="319"/>
      <c r="C11" s="319"/>
      <c r="D11" s="319"/>
      <c r="E11" s="329"/>
      <c r="F11" s="319"/>
      <c r="G11" s="319"/>
      <c r="H11" s="320"/>
      <c r="I11" s="208"/>
      <c r="J11" s="208"/>
      <c r="K11" s="208"/>
      <c r="L11" s="208"/>
      <c r="M11" s="208"/>
      <c r="N11" s="208"/>
      <c r="O11" s="209"/>
      <c r="P11" s="114"/>
      <c r="Q11" s="113"/>
      <c r="R11" s="113"/>
      <c r="S11" s="113"/>
      <c r="T11" s="94"/>
    </row>
    <row r="12" spans="1:20" s="97" customFormat="1" ht="18" customHeight="1" x14ac:dyDescent="0.25">
      <c r="A12" s="321">
        <v>5</v>
      </c>
      <c r="B12" s="468" t="s">
        <v>160</v>
      </c>
      <c r="C12" s="307"/>
      <c r="D12" s="308"/>
      <c r="E12" s="326"/>
      <c r="F12" s="331"/>
      <c r="G12" s="332"/>
      <c r="H12" s="323"/>
      <c r="O12" s="211"/>
      <c r="P12" s="114"/>
      <c r="Q12" s="113"/>
      <c r="R12" s="113"/>
      <c r="S12" s="113"/>
      <c r="T12" s="94"/>
    </row>
    <row r="13" spans="1:20" s="213" customFormat="1" ht="4" customHeight="1" x14ac:dyDescent="0.25">
      <c r="A13" s="306"/>
      <c r="B13" s="307"/>
      <c r="C13" s="307"/>
      <c r="D13" s="311"/>
      <c r="E13" s="330"/>
      <c r="F13" s="311"/>
      <c r="G13" s="311"/>
      <c r="H13" s="308"/>
      <c r="I13" s="211"/>
      <c r="J13" s="211"/>
      <c r="K13" s="211"/>
      <c r="L13" s="211"/>
      <c r="M13" s="211"/>
      <c r="N13" s="211"/>
      <c r="O13" s="211"/>
      <c r="P13" s="114"/>
      <c r="Q13" s="113"/>
      <c r="R13" s="113"/>
      <c r="S13" s="113"/>
      <c r="T13" s="94"/>
    </row>
    <row r="14" spans="1:20" s="213" customFormat="1" ht="18" customHeight="1" x14ac:dyDescent="0.25">
      <c r="A14" s="333"/>
      <c r="B14" s="468" t="s">
        <v>161</v>
      </c>
      <c r="C14" s="307"/>
      <c r="D14" s="308"/>
      <c r="E14" s="327"/>
      <c r="F14" s="328" t="s">
        <v>45</v>
      </c>
      <c r="G14" s="327"/>
      <c r="H14" s="324"/>
      <c r="K14" s="211"/>
      <c r="P14" s="114"/>
      <c r="Q14" s="113"/>
      <c r="R14" s="113"/>
      <c r="S14" s="113"/>
      <c r="T14" s="94"/>
    </row>
    <row r="15" spans="1:20" s="213" customFormat="1" ht="4" customHeight="1" x14ac:dyDescent="0.25">
      <c r="A15" s="333"/>
      <c r="B15" s="307"/>
      <c r="C15" s="307"/>
      <c r="D15" s="307"/>
      <c r="E15" s="307"/>
      <c r="F15" s="307"/>
      <c r="G15" s="307"/>
      <c r="H15" s="324"/>
      <c r="K15" s="211"/>
      <c r="P15" s="114"/>
      <c r="Q15" s="113"/>
      <c r="R15" s="113"/>
      <c r="S15" s="113"/>
      <c r="T15" s="94"/>
    </row>
    <row r="16" spans="1:20" s="213" customFormat="1" ht="18" customHeight="1" x14ac:dyDescent="0.25">
      <c r="A16" s="333"/>
      <c r="B16" s="468" t="s">
        <v>196</v>
      </c>
      <c r="C16" s="307"/>
      <c r="D16" s="307"/>
      <c r="E16" s="326"/>
      <c r="F16" s="331"/>
      <c r="G16" s="332"/>
      <c r="H16" s="324"/>
      <c r="K16" s="211"/>
      <c r="P16" s="114"/>
      <c r="Q16" s="113"/>
      <c r="R16" s="113"/>
      <c r="S16" s="113"/>
      <c r="T16" s="94"/>
    </row>
    <row r="17" spans="1:20" s="213" customFormat="1" ht="4" customHeight="1" x14ac:dyDescent="0.25">
      <c r="A17" s="333"/>
      <c r="B17" s="307"/>
      <c r="C17" s="307"/>
      <c r="D17" s="307"/>
      <c r="E17" s="307"/>
      <c r="F17" s="307"/>
      <c r="G17" s="307"/>
      <c r="H17" s="324"/>
      <c r="K17" s="211"/>
      <c r="P17" s="114"/>
      <c r="Q17" s="113"/>
      <c r="R17" s="113"/>
      <c r="S17" s="113"/>
      <c r="T17" s="94"/>
    </row>
    <row r="18" spans="1:20" s="213" customFormat="1" ht="18" customHeight="1" x14ac:dyDescent="0.25">
      <c r="A18" s="333"/>
      <c r="B18" s="468" t="s">
        <v>197</v>
      </c>
      <c r="C18" s="307"/>
      <c r="D18" s="307"/>
      <c r="E18" s="326"/>
      <c r="F18" s="331"/>
      <c r="G18" s="332"/>
      <c r="H18" s="324"/>
      <c r="K18" s="211"/>
      <c r="P18" s="114"/>
      <c r="Q18" s="113"/>
      <c r="R18" s="113"/>
      <c r="S18" s="113"/>
      <c r="T18" s="94"/>
    </row>
    <row r="19" spans="1:20" s="213" customFormat="1" ht="8.15" customHeight="1" x14ac:dyDescent="0.25">
      <c r="A19" s="322"/>
      <c r="B19" s="309"/>
      <c r="C19" s="309"/>
      <c r="D19" s="325"/>
      <c r="E19" s="330"/>
      <c r="F19" s="325"/>
      <c r="G19" s="325"/>
      <c r="H19" s="310"/>
      <c r="I19" s="211"/>
      <c r="J19" s="211"/>
      <c r="K19" s="211"/>
      <c r="L19" s="211"/>
      <c r="M19" s="211"/>
      <c r="N19" s="211"/>
      <c r="O19" s="211"/>
      <c r="P19" s="114"/>
      <c r="Q19" s="113"/>
      <c r="R19" s="113"/>
      <c r="S19" s="113"/>
      <c r="T19" s="94"/>
    </row>
    <row r="20" spans="1:20" s="213" customFormat="1" ht="12" customHeight="1" x14ac:dyDescent="0.25">
      <c r="A20" s="212"/>
      <c r="B20" s="212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114"/>
      <c r="Q20" s="113"/>
      <c r="R20" s="113"/>
      <c r="S20" s="113"/>
      <c r="T20" s="94"/>
    </row>
    <row r="21" spans="1:20" s="213" customFormat="1" ht="4" customHeight="1" x14ac:dyDescent="0.25">
      <c r="A21" s="269"/>
      <c r="B21" s="270"/>
      <c r="C21" s="278"/>
      <c r="D21" s="279"/>
      <c r="E21" s="278"/>
      <c r="F21" s="285"/>
      <c r="G21" s="285"/>
      <c r="H21" s="279"/>
      <c r="I21" s="278"/>
      <c r="J21" s="279"/>
      <c r="K21" s="278"/>
      <c r="L21" s="279"/>
      <c r="M21" s="278"/>
      <c r="N21" s="279"/>
      <c r="O21" s="280"/>
      <c r="P21" s="114"/>
      <c r="Q21" s="113"/>
      <c r="R21" s="113"/>
      <c r="S21" s="113"/>
      <c r="T21" s="94"/>
    </row>
    <row r="22" spans="1:20" s="97" customFormat="1" ht="12" customHeight="1" x14ac:dyDescent="0.25">
      <c r="A22" s="274" t="s">
        <v>112</v>
      </c>
      <c r="B22" s="277" t="s">
        <v>157</v>
      </c>
      <c r="C22" s="274" t="s">
        <v>159</v>
      </c>
      <c r="D22" s="281"/>
      <c r="E22" s="274" t="s">
        <v>169</v>
      </c>
      <c r="F22" s="286"/>
      <c r="G22" s="286"/>
      <c r="H22" s="281"/>
      <c r="I22" s="274" t="s">
        <v>171</v>
      </c>
      <c r="J22" s="281"/>
      <c r="K22" s="274" t="s">
        <v>113</v>
      </c>
      <c r="L22" s="281"/>
      <c r="M22" s="274" t="s">
        <v>114</v>
      </c>
      <c r="N22" s="281"/>
      <c r="O22" s="230" t="s">
        <v>173</v>
      </c>
      <c r="P22" s="114"/>
      <c r="Q22" s="113"/>
      <c r="R22" s="113"/>
      <c r="S22" s="113"/>
      <c r="T22" s="94"/>
    </row>
    <row r="23" spans="1:20" s="97" customFormat="1" ht="12" customHeight="1" x14ac:dyDescent="0.25">
      <c r="A23" s="273"/>
      <c r="B23" s="277" t="s">
        <v>158</v>
      </c>
      <c r="C23" s="274" t="s">
        <v>165</v>
      </c>
      <c r="D23" s="281"/>
      <c r="E23" s="296" t="s">
        <v>170</v>
      </c>
      <c r="F23" s="286"/>
      <c r="G23" s="286"/>
      <c r="H23" s="281"/>
      <c r="I23" s="296" t="s">
        <v>172</v>
      </c>
      <c r="J23" s="281"/>
      <c r="K23" s="273"/>
      <c r="L23" s="281"/>
      <c r="M23" s="273"/>
      <c r="N23" s="281"/>
      <c r="O23" s="230"/>
      <c r="P23" s="114"/>
      <c r="Q23" s="113"/>
      <c r="R23" s="113"/>
      <c r="S23" s="113"/>
      <c r="T23" s="94"/>
    </row>
    <row r="24" spans="1:20" s="97" customFormat="1" ht="12" customHeight="1" x14ac:dyDescent="0.25">
      <c r="A24" s="273"/>
      <c r="B24" s="277" t="s">
        <v>174</v>
      </c>
      <c r="C24" s="296" t="s">
        <v>211</v>
      </c>
      <c r="D24" s="281"/>
      <c r="E24" s="273"/>
      <c r="F24" s="286"/>
      <c r="G24" s="286"/>
      <c r="H24" s="281"/>
      <c r="I24" s="273"/>
      <c r="J24" s="281"/>
      <c r="K24" s="273"/>
      <c r="L24" s="281"/>
      <c r="M24" s="273"/>
      <c r="N24" s="281"/>
      <c r="O24" s="230"/>
      <c r="P24" s="114"/>
      <c r="Q24" s="113"/>
      <c r="R24" s="113"/>
      <c r="S24" s="113"/>
      <c r="T24" s="94"/>
    </row>
    <row r="25" spans="1:20" s="97" customFormat="1" ht="4" customHeight="1" x14ac:dyDescent="0.25">
      <c r="A25" s="273"/>
      <c r="B25" s="277"/>
      <c r="C25" s="315"/>
      <c r="D25" s="283"/>
      <c r="E25" s="282"/>
      <c r="F25" s="287"/>
      <c r="G25" s="287"/>
      <c r="H25" s="283"/>
      <c r="I25" s="282"/>
      <c r="J25" s="283"/>
      <c r="K25" s="282"/>
      <c r="L25" s="283"/>
      <c r="M25" s="282"/>
      <c r="N25" s="283"/>
      <c r="O25" s="230"/>
      <c r="P25" s="114"/>
      <c r="Q25" s="113"/>
      <c r="R25" s="113"/>
      <c r="S25" s="113"/>
      <c r="T25" s="94"/>
    </row>
    <row r="26" spans="1:20" s="97" customFormat="1" ht="4" customHeight="1" x14ac:dyDescent="0.25">
      <c r="A26" s="273"/>
      <c r="B26" s="277"/>
      <c r="C26" s="316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230"/>
      <c r="P26" s="114"/>
      <c r="Q26" s="113"/>
      <c r="R26" s="113"/>
      <c r="S26" s="113"/>
      <c r="T26" s="94"/>
    </row>
    <row r="27" spans="1:20" s="97" customFormat="1" ht="12" customHeight="1" x14ac:dyDescent="0.25">
      <c r="A27" s="273"/>
      <c r="B27" s="277"/>
      <c r="C27" s="277" t="s">
        <v>163</v>
      </c>
      <c r="D27" s="277" t="s">
        <v>99</v>
      </c>
      <c r="E27" s="277" t="s">
        <v>163</v>
      </c>
      <c r="F27" s="277" t="s">
        <v>166</v>
      </c>
      <c r="G27" s="277" t="s">
        <v>167</v>
      </c>
      <c r="H27" s="277" t="s">
        <v>168</v>
      </c>
      <c r="I27" s="277" t="s">
        <v>163</v>
      </c>
      <c r="J27" s="277" t="s">
        <v>99</v>
      </c>
      <c r="K27" s="277" t="s">
        <v>163</v>
      </c>
      <c r="L27" s="277" t="s">
        <v>99</v>
      </c>
      <c r="M27" s="277" t="s">
        <v>163</v>
      </c>
      <c r="N27" s="277" t="s">
        <v>99</v>
      </c>
      <c r="O27" s="230"/>
      <c r="P27" s="114"/>
      <c r="Q27" s="113"/>
      <c r="R27" s="113"/>
      <c r="S27" s="113"/>
      <c r="T27" s="94"/>
    </row>
    <row r="28" spans="1:20" s="97" customFormat="1" ht="12" customHeight="1" x14ac:dyDescent="0.25">
      <c r="A28" s="273"/>
      <c r="B28" s="277"/>
      <c r="C28" s="277" t="s">
        <v>164</v>
      </c>
      <c r="D28" s="277"/>
      <c r="E28" s="277" t="s">
        <v>164</v>
      </c>
      <c r="F28" s="277"/>
      <c r="G28" s="277"/>
      <c r="H28" s="277"/>
      <c r="I28" s="277" t="s">
        <v>164</v>
      </c>
      <c r="J28" s="277"/>
      <c r="K28" s="277" t="s">
        <v>164</v>
      </c>
      <c r="L28" s="277"/>
      <c r="M28" s="277" t="s">
        <v>164</v>
      </c>
      <c r="N28" s="277"/>
      <c r="O28" s="230"/>
      <c r="P28" s="114"/>
      <c r="Q28" s="113"/>
      <c r="R28" s="113"/>
      <c r="S28" s="113"/>
      <c r="T28" s="94"/>
    </row>
    <row r="29" spans="1:20" s="97" customFormat="1" ht="12" customHeight="1" x14ac:dyDescent="0.25">
      <c r="A29" s="273"/>
      <c r="B29" s="277" t="s">
        <v>162</v>
      </c>
      <c r="C29" s="277"/>
      <c r="D29" s="277" t="s">
        <v>21</v>
      </c>
      <c r="E29" s="277"/>
      <c r="F29" s="277" t="s">
        <v>21</v>
      </c>
      <c r="G29" s="277" t="s">
        <v>21</v>
      </c>
      <c r="H29" s="277" t="s">
        <v>21</v>
      </c>
      <c r="I29" s="277"/>
      <c r="J29" s="277" t="s">
        <v>21</v>
      </c>
      <c r="K29" s="277"/>
      <c r="L29" s="277" t="s">
        <v>21</v>
      </c>
      <c r="M29" s="277"/>
      <c r="N29" s="277" t="s">
        <v>21</v>
      </c>
      <c r="O29" s="230" t="s">
        <v>21</v>
      </c>
      <c r="P29" s="114"/>
      <c r="Q29" s="113"/>
      <c r="R29" s="113"/>
      <c r="S29" s="113"/>
      <c r="T29" s="94"/>
    </row>
    <row r="30" spans="1:20" s="97" customFormat="1" ht="4" customHeight="1" x14ac:dyDescent="0.25">
      <c r="A30" s="282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8"/>
      <c r="P30" s="114"/>
      <c r="Q30" s="113"/>
      <c r="R30" s="113"/>
      <c r="S30" s="113"/>
      <c r="T30" s="94"/>
    </row>
    <row r="31" spans="1:20" s="97" customFormat="1" ht="18" customHeight="1" x14ac:dyDescent="0.25">
      <c r="A31" s="275" t="s">
        <v>115</v>
      </c>
      <c r="B31" s="276"/>
      <c r="C31" s="289"/>
      <c r="D31" s="276"/>
      <c r="E31" s="289"/>
      <c r="F31" s="276"/>
      <c r="G31" s="276"/>
      <c r="H31" s="276"/>
      <c r="I31" s="289"/>
      <c r="J31" s="276"/>
      <c r="K31" s="289"/>
      <c r="L31" s="276"/>
      <c r="M31" s="289"/>
      <c r="N31" s="276"/>
      <c r="O31" s="290">
        <f>ROUND(D31,2)+ROUND(F31,2)+ROUND(G31,2)+ROUND(H31,2)+ROUND(J31,2)+ROUND(L31,2)-ROUND(N31,2)</f>
        <v>0</v>
      </c>
      <c r="P31" s="114"/>
      <c r="Q31" s="113"/>
      <c r="R31" s="113"/>
      <c r="S31" s="113"/>
      <c r="T31" s="94"/>
    </row>
    <row r="32" spans="1:20" s="97" customFormat="1" ht="18" customHeight="1" x14ac:dyDescent="0.25">
      <c r="A32" s="275" t="s">
        <v>116</v>
      </c>
      <c r="B32" s="276"/>
      <c r="C32" s="289"/>
      <c r="D32" s="276"/>
      <c r="E32" s="289"/>
      <c r="F32" s="276"/>
      <c r="G32" s="276"/>
      <c r="H32" s="276"/>
      <c r="I32" s="289"/>
      <c r="J32" s="276"/>
      <c r="K32" s="289"/>
      <c r="L32" s="276"/>
      <c r="M32" s="289"/>
      <c r="N32" s="276"/>
      <c r="O32" s="290">
        <f t="shared" ref="O32:O42" si="0">ROUND(D32,2)+ROUND(F32,2)+ROUND(G32,2)+ROUND(H32,2)+ROUND(J32,2)+ROUND(L32,2)-ROUND(N32,2)</f>
        <v>0</v>
      </c>
      <c r="P32" s="114"/>
      <c r="Q32" s="113"/>
      <c r="R32" s="113"/>
      <c r="S32" s="113"/>
      <c r="T32" s="94"/>
    </row>
    <row r="33" spans="1:20" s="97" customFormat="1" ht="18" customHeight="1" x14ac:dyDescent="0.25">
      <c r="A33" s="275" t="s">
        <v>117</v>
      </c>
      <c r="B33" s="276"/>
      <c r="C33" s="289"/>
      <c r="D33" s="276"/>
      <c r="E33" s="289"/>
      <c r="F33" s="276"/>
      <c r="G33" s="276"/>
      <c r="H33" s="276"/>
      <c r="I33" s="289"/>
      <c r="J33" s="276"/>
      <c r="K33" s="289"/>
      <c r="L33" s="276"/>
      <c r="M33" s="289"/>
      <c r="N33" s="276"/>
      <c r="O33" s="290">
        <f t="shared" si="0"/>
        <v>0</v>
      </c>
      <c r="P33" s="114"/>
      <c r="Q33" s="113"/>
      <c r="R33" s="113"/>
      <c r="S33" s="113"/>
      <c r="T33" s="94"/>
    </row>
    <row r="34" spans="1:20" s="97" customFormat="1" ht="18" customHeight="1" x14ac:dyDescent="0.25">
      <c r="A34" s="275" t="s">
        <v>118</v>
      </c>
      <c r="B34" s="276"/>
      <c r="C34" s="289"/>
      <c r="D34" s="276"/>
      <c r="E34" s="289"/>
      <c r="F34" s="276"/>
      <c r="G34" s="276"/>
      <c r="H34" s="276"/>
      <c r="I34" s="289"/>
      <c r="J34" s="276"/>
      <c r="K34" s="289"/>
      <c r="L34" s="276"/>
      <c r="M34" s="289"/>
      <c r="N34" s="276"/>
      <c r="O34" s="290">
        <f t="shared" si="0"/>
        <v>0</v>
      </c>
      <c r="P34" s="114"/>
      <c r="Q34" s="113"/>
      <c r="R34" s="113"/>
      <c r="S34" s="113"/>
      <c r="T34" s="94"/>
    </row>
    <row r="35" spans="1:20" s="97" customFormat="1" ht="18" customHeight="1" x14ac:dyDescent="0.25">
      <c r="A35" s="275" t="s">
        <v>119</v>
      </c>
      <c r="B35" s="276"/>
      <c r="C35" s="289"/>
      <c r="D35" s="276"/>
      <c r="E35" s="289"/>
      <c r="F35" s="276"/>
      <c r="G35" s="276"/>
      <c r="H35" s="276"/>
      <c r="I35" s="289"/>
      <c r="J35" s="276"/>
      <c r="K35" s="289"/>
      <c r="L35" s="276"/>
      <c r="M35" s="289"/>
      <c r="N35" s="276"/>
      <c r="O35" s="290">
        <f t="shared" si="0"/>
        <v>0</v>
      </c>
      <c r="P35" s="114"/>
      <c r="Q35" s="113"/>
      <c r="R35" s="113"/>
      <c r="S35" s="113"/>
      <c r="T35" s="94"/>
    </row>
    <row r="36" spans="1:20" s="97" customFormat="1" ht="18" customHeight="1" x14ac:dyDescent="0.25">
      <c r="A36" s="275" t="s">
        <v>120</v>
      </c>
      <c r="B36" s="276"/>
      <c r="C36" s="289"/>
      <c r="D36" s="276"/>
      <c r="E36" s="289"/>
      <c r="F36" s="276"/>
      <c r="G36" s="276"/>
      <c r="H36" s="276"/>
      <c r="I36" s="289"/>
      <c r="J36" s="276"/>
      <c r="K36" s="289"/>
      <c r="L36" s="276"/>
      <c r="M36" s="289"/>
      <c r="N36" s="276"/>
      <c r="O36" s="290">
        <f t="shared" si="0"/>
        <v>0</v>
      </c>
      <c r="P36" s="114"/>
      <c r="Q36" s="113"/>
      <c r="R36" s="113"/>
      <c r="S36" s="113"/>
      <c r="T36" s="94"/>
    </row>
    <row r="37" spans="1:20" s="97" customFormat="1" ht="18" customHeight="1" x14ac:dyDescent="0.25">
      <c r="A37" s="275" t="s">
        <v>121</v>
      </c>
      <c r="B37" s="276"/>
      <c r="C37" s="289"/>
      <c r="D37" s="276"/>
      <c r="E37" s="289"/>
      <c r="F37" s="276"/>
      <c r="G37" s="276"/>
      <c r="H37" s="276"/>
      <c r="I37" s="289"/>
      <c r="J37" s="276"/>
      <c r="K37" s="289"/>
      <c r="L37" s="276"/>
      <c r="M37" s="289"/>
      <c r="N37" s="276"/>
      <c r="O37" s="290">
        <f t="shared" si="0"/>
        <v>0</v>
      </c>
      <c r="P37" s="114"/>
      <c r="Q37" s="113"/>
      <c r="R37" s="113"/>
      <c r="S37" s="113"/>
      <c r="T37" s="94"/>
    </row>
    <row r="38" spans="1:20" s="97" customFormat="1" ht="18" customHeight="1" x14ac:dyDescent="0.25">
      <c r="A38" s="275" t="s">
        <v>122</v>
      </c>
      <c r="B38" s="276"/>
      <c r="C38" s="289"/>
      <c r="D38" s="276"/>
      <c r="E38" s="289"/>
      <c r="F38" s="276"/>
      <c r="G38" s="276"/>
      <c r="H38" s="276"/>
      <c r="I38" s="289"/>
      <c r="J38" s="276"/>
      <c r="K38" s="289"/>
      <c r="L38" s="276"/>
      <c r="M38" s="289"/>
      <c r="N38" s="276"/>
      <c r="O38" s="290">
        <f t="shared" si="0"/>
        <v>0</v>
      </c>
      <c r="P38" s="114"/>
      <c r="Q38" s="113"/>
      <c r="R38" s="113"/>
      <c r="S38" s="113"/>
      <c r="T38" s="94"/>
    </row>
    <row r="39" spans="1:20" s="97" customFormat="1" ht="18" customHeight="1" x14ac:dyDescent="0.25">
      <c r="A39" s="275" t="s">
        <v>123</v>
      </c>
      <c r="B39" s="276"/>
      <c r="C39" s="289"/>
      <c r="D39" s="276"/>
      <c r="E39" s="289"/>
      <c r="F39" s="276"/>
      <c r="G39" s="276"/>
      <c r="H39" s="276"/>
      <c r="I39" s="289"/>
      <c r="J39" s="276"/>
      <c r="K39" s="289"/>
      <c r="L39" s="276"/>
      <c r="M39" s="289"/>
      <c r="N39" s="276"/>
      <c r="O39" s="290">
        <f t="shared" si="0"/>
        <v>0</v>
      </c>
      <c r="P39" s="114"/>
      <c r="Q39" s="113"/>
      <c r="R39" s="113"/>
      <c r="S39" s="113"/>
      <c r="T39" s="94"/>
    </row>
    <row r="40" spans="1:20" s="97" customFormat="1" ht="18" customHeight="1" x14ac:dyDescent="0.25">
      <c r="A40" s="275" t="s">
        <v>124</v>
      </c>
      <c r="B40" s="276"/>
      <c r="C40" s="289"/>
      <c r="D40" s="276"/>
      <c r="E40" s="289"/>
      <c r="F40" s="276"/>
      <c r="G40" s="276"/>
      <c r="H40" s="276"/>
      <c r="I40" s="289"/>
      <c r="J40" s="276"/>
      <c r="K40" s="289"/>
      <c r="L40" s="276"/>
      <c r="M40" s="289"/>
      <c r="N40" s="276"/>
      <c r="O40" s="290">
        <f t="shared" si="0"/>
        <v>0</v>
      </c>
      <c r="P40" s="114"/>
      <c r="Q40" s="113"/>
      <c r="R40" s="113"/>
      <c r="S40" s="113"/>
      <c r="T40" s="94"/>
    </row>
    <row r="41" spans="1:20" s="97" customFormat="1" ht="18" customHeight="1" x14ac:dyDescent="0.25">
      <c r="A41" s="275" t="s">
        <v>125</v>
      </c>
      <c r="B41" s="276"/>
      <c r="C41" s="289"/>
      <c r="D41" s="276"/>
      <c r="E41" s="289"/>
      <c r="F41" s="276"/>
      <c r="G41" s="276"/>
      <c r="H41" s="276"/>
      <c r="I41" s="289"/>
      <c r="J41" s="276"/>
      <c r="K41" s="289"/>
      <c r="L41" s="276"/>
      <c r="M41" s="289"/>
      <c r="N41" s="276"/>
      <c r="O41" s="290">
        <f t="shared" si="0"/>
        <v>0</v>
      </c>
      <c r="P41" s="114"/>
      <c r="Q41" s="113"/>
      <c r="R41" s="113"/>
      <c r="S41" s="113"/>
      <c r="T41" s="94"/>
    </row>
    <row r="42" spans="1:20" s="97" customFormat="1" ht="18" customHeight="1" x14ac:dyDescent="0.25">
      <c r="A42" s="275" t="s">
        <v>126</v>
      </c>
      <c r="B42" s="276"/>
      <c r="C42" s="289"/>
      <c r="D42" s="276"/>
      <c r="E42" s="289"/>
      <c r="F42" s="276"/>
      <c r="G42" s="276"/>
      <c r="H42" s="276"/>
      <c r="I42" s="289"/>
      <c r="J42" s="276"/>
      <c r="K42" s="289"/>
      <c r="L42" s="276"/>
      <c r="M42" s="289"/>
      <c r="N42" s="276"/>
      <c r="O42" s="290">
        <f t="shared" si="0"/>
        <v>0</v>
      </c>
      <c r="P42" s="114"/>
      <c r="Q42" s="113"/>
      <c r="R42" s="113"/>
      <c r="S42" s="113"/>
      <c r="T42" s="94"/>
    </row>
    <row r="43" spans="1:20" s="97" customFormat="1" ht="18" customHeight="1" x14ac:dyDescent="0.25">
      <c r="A43" s="291" t="s">
        <v>127</v>
      </c>
      <c r="B43" s="293"/>
      <c r="C43" s="293"/>
      <c r="D43" s="294">
        <f>SUMPRODUCT(ROUND(D31:D42,2))</f>
        <v>0</v>
      </c>
      <c r="E43" s="293"/>
      <c r="F43" s="294">
        <f>SUMPRODUCT(ROUND(F31:F42,2))</f>
        <v>0</v>
      </c>
      <c r="G43" s="294">
        <f t="shared" ref="G43:J43" si="1">SUMPRODUCT(ROUND(G31:G42,2))</f>
        <v>0</v>
      </c>
      <c r="H43" s="294">
        <f t="shared" si="1"/>
        <v>0</v>
      </c>
      <c r="I43" s="293"/>
      <c r="J43" s="294">
        <f t="shared" si="1"/>
        <v>0</v>
      </c>
      <c r="K43" s="293"/>
      <c r="L43" s="294">
        <f t="shared" ref="L43" si="2">SUMPRODUCT(ROUND(L31:L42,2))</f>
        <v>0</v>
      </c>
      <c r="M43" s="293"/>
      <c r="N43" s="295">
        <f t="shared" ref="N43" si="3">SUMPRODUCT(ROUND(N31:N42,2))</f>
        <v>0</v>
      </c>
      <c r="O43" s="294">
        <f>SUM(O31:O42)</f>
        <v>0</v>
      </c>
      <c r="P43" s="114"/>
      <c r="Q43" s="113"/>
      <c r="R43" s="113"/>
      <c r="S43" s="113"/>
      <c r="T43" s="94"/>
    </row>
    <row r="44" spans="1:20" ht="4" customHeight="1" x14ac:dyDescent="0.25">
      <c r="P44" s="114"/>
      <c r="Q44" s="113"/>
      <c r="R44" s="113"/>
      <c r="S44" s="113"/>
    </row>
    <row r="45" spans="1:20" s="97" customFormat="1" ht="18" customHeight="1" x14ac:dyDescent="0.25">
      <c r="A45" s="265" t="s">
        <v>128</v>
      </c>
      <c r="B45" s="297"/>
      <c r="C45" s="298"/>
      <c r="D45" s="299"/>
      <c r="E45" s="298"/>
      <c r="F45" s="299"/>
      <c r="G45" s="299"/>
      <c r="H45" s="299"/>
      <c r="I45" s="298"/>
      <c r="J45" s="298"/>
      <c r="K45" s="298"/>
      <c r="L45" s="298"/>
      <c r="M45" s="289"/>
      <c r="N45" s="302"/>
      <c r="O45" s="290">
        <f>ROUND(N45,2)</f>
        <v>0</v>
      </c>
      <c r="P45" s="114"/>
      <c r="Q45" s="113"/>
      <c r="R45" s="113"/>
      <c r="S45" s="113"/>
      <c r="T45" s="94"/>
    </row>
    <row r="46" spans="1:20" s="97" customFormat="1" ht="4" customHeight="1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4"/>
      <c r="Q46" s="113"/>
      <c r="R46" s="113"/>
      <c r="S46" s="113"/>
      <c r="T46" s="94"/>
    </row>
    <row r="47" spans="1:20" s="97" customFormat="1" ht="18" customHeight="1" x14ac:dyDescent="0.25">
      <c r="A47" s="291" t="s">
        <v>129</v>
      </c>
      <c r="B47" s="292"/>
      <c r="C47" s="300"/>
      <c r="D47" s="301"/>
      <c r="E47" s="300"/>
      <c r="F47" s="301"/>
      <c r="G47" s="301"/>
      <c r="H47" s="301"/>
      <c r="I47" s="300"/>
      <c r="J47" s="301"/>
      <c r="K47" s="300"/>
      <c r="L47" s="300"/>
      <c r="M47" s="300"/>
      <c r="N47" s="300"/>
      <c r="O47" s="371">
        <f>O43+O45</f>
        <v>0</v>
      </c>
      <c r="P47" s="114"/>
      <c r="Q47" s="113"/>
      <c r="R47" s="113"/>
      <c r="S47" s="113"/>
      <c r="T47" s="94"/>
    </row>
    <row r="48" spans="1:20" x14ac:dyDescent="0.25">
      <c r="P48" s="114"/>
      <c r="Q48" s="113"/>
      <c r="R48" s="113"/>
      <c r="S48" s="113"/>
    </row>
    <row r="49" spans="1:20" x14ac:dyDescent="0.25">
      <c r="P49" s="114"/>
      <c r="Q49" s="113"/>
      <c r="R49" s="113"/>
      <c r="S49" s="113"/>
    </row>
    <row r="50" spans="1:20" s="97" customFormat="1" ht="18" customHeight="1" x14ac:dyDescent="0.25">
      <c r="A50" s="261" t="s">
        <v>130</v>
      </c>
      <c r="B50" s="262"/>
      <c r="C50" s="262"/>
      <c r="D50" s="262"/>
      <c r="E50" s="262"/>
      <c r="F50" s="262"/>
      <c r="G50" s="262"/>
      <c r="H50" s="263"/>
      <c r="I50" s="263"/>
      <c r="J50" s="263"/>
      <c r="K50" s="263"/>
      <c r="L50" s="263"/>
      <c r="M50" s="263"/>
      <c r="N50" s="263"/>
      <c r="O50" s="264"/>
      <c r="P50" s="114"/>
      <c r="Q50" s="113"/>
      <c r="R50" s="113"/>
      <c r="S50" s="113"/>
      <c r="T50" s="94"/>
    </row>
    <row r="51" spans="1:20" ht="12" customHeight="1" x14ac:dyDescent="0.25">
      <c r="A51" s="214" t="s">
        <v>131</v>
      </c>
      <c r="B51" s="215"/>
      <c r="C51" s="215"/>
      <c r="D51" s="215"/>
      <c r="E51" s="215"/>
      <c r="F51" s="215"/>
      <c r="G51" s="215"/>
      <c r="H51" s="207"/>
      <c r="I51" s="207"/>
      <c r="J51" s="208"/>
      <c r="K51" s="37"/>
      <c r="P51" s="114"/>
      <c r="Q51" s="113"/>
      <c r="R51" s="113"/>
      <c r="S51" s="113"/>
    </row>
    <row r="52" spans="1:20" ht="12" customHeight="1" x14ac:dyDescent="0.25">
      <c r="A52" s="215"/>
      <c r="B52" s="215"/>
      <c r="C52" s="215"/>
      <c r="D52" s="215"/>
      <c r="E52" s="215"/>
      <c r="F52" s="215"/>
      <c r="G52" s="215"/>
      <c r="H52" s="207"/>
      <c r="I52" s="207"/>
      <c r="J52" s="208"/>
      <c r="K52" s="208"/>
      <c r="P52" s="114"/>
      <c r="Q52" s="113"/>
      <c r="R52" s="113"/>
      <c r="S52" s="113"/>
    </row>
    <row r="53" spans="1:20" s="97" customFormat="1" ht="8.15" customHeight="1" x14ac:dyDescent="0.25">
      <c r="A53" s="318"/>
      <c r="B53" s="319"/>
      <c r="C53" s="319"/>
      <c r="D53" s="319"/>
      <c r="E53" s="329"/>
      <c r="F53" s="319"/>
      <c r="G53" s="319"/>
      <c r="H53" s="320"/>
      <c r="I53" s="208"/>
      <c r="J53" s="208"/>
      <c r="K53" s="208"/>
      <c r="L53" s="208"/>
      <c r="M53" s="208"/>
      <c r="N53" s="208"/>
      <c r="O53" s="209"/>
      <c r="P53" s="114"/>
      <c r="Q53" s="113"/>
      <c r="R53" s="113"/>
      <c r="S53" s="113"/>
      <c r="T53" s="94"/>
    </row>
    <row r="54" spans="1:20" s="97" customFormat="1" ht="18" customHeight="1" x14ac:dyDescent="0.25">
      <c r="A54" s="321">
        <f>$A$12</f>
        <v>5</v>
      </c>
      <c r="B54" s="468" t="str">
        <f>$B$12</f>
        <v>Name, Vorname Mitarbeiter:in</v>
      </c>
      <c r="C54" s="307"/>
      <c r="D54" s="308"/>
      <c r="E54" s="265" t="str">
        <f>IF($E$12="","",$E$12)</f>
        <v/>
      </c>
      <c r="F54" s="272"/>
      <c r="G54" s="303"/>
      <c r="H54" s="323"/>
      <c r="O54" s="211"/>
      <c r="P54" s="114"/>
      <c r="Q54" s="113"/>
      <c r="R54" s="113"/>
      <c r="S54" s="113"/>
      <c r="T54" s="94"/>
    </row>
    <row r="55" spans="1:20" s="213" customFormat="1" ht="4" customHeight="1" x14ac:dyDescent="0.25">
      <c r="A55" s="306"/>
      <c r="B55" s="307"/>
      <c r="C55" s="307"/>
      <c r="D55" s="311"/>
      <c r="E55" s="330"/>
      <c r="F55" s="311"/>
      <c r="G55" s="311"/>
      <c r="H55" s="308"/>
      <c r="I55" s="211"/>
      <c r="J55" s="211"/>
      <c r="K55" s="211"/>
      <c r="L55" s="211"/>
      <c r="M55" s="211"/>
      <c r="N55" s="211"/>
      <c r="O55" s="211"/>
      <c r="P55" s="114"/>
      <c r="Q55" s="113"/>
      <c r="R55" s="113"/>
      <c r="S55" s="113"/>
      <c r="T55" s="94"/>
    </row>
    <row r="56" spans="1:20" s="213" customFormat="1" ht="18" customHeight="1" x14ac:dyDescent="0.25">
      <c r="A56" s="333"/>
      <c r="B56" s="468" t="str">
        <f>$B$14</f>
        <v>Beschäftigungszeitraum im Projekt vom</v>
      </c>
      <c r="C56" s="307"/>
      <c r="D56" s="308"/>
      <c r="E56" s="305" t="str">
        <f>IF($E$14="","",$E$14)</f>
        <v/>
      </c>
      <c r="F56" s="328" t="str">
        <f>F14</f>
        <v>bis</v>
      </c>
      <c r="G56" s="305" t="str">
        <f>IF($G$14="","",$G$14)</f>
        <v/>
      </c>
      <c r="H56" s="324"/>
      <c r="K56" s="211"/>
      <c r="P56" s="114"/>
      <c r="Q56" s="113"/>
      <c r="R56" s="113"/>
      <c r="S56" s="113"/>
      <c r="T56" s="94"/>
    </row>
    <row r="57" spans="1:20" s="213" customFormat="1" ht="4" customHeight="1" x14ac:dyDescent="0.25">
      <c r="A57" s="333"/>
      <c r="B57" s="307"/>
      <c r="C57" s="307"/>
      <c r="D57" s="311"/>
      <c r="E57" s="311"/>
      <c r="F57" s="311"/>
      <c r="G57" s="311"/>
      <c r="H57" s="324"/>
      <c r="K57" s="211"/>
      <c r="P57" s="114"/>
      <c r="Q57" s="113"/>
      <c r="R57" s="113"/>
      <c r="S57" s="113"/>
      <c r="T57" s="94"/>
    </row>
    <row r="58" spans="1:20" s="213" customFormat="1" ht="18" customHeight="1" x14ac:dyDescent="0.25">
      <c r="A58" s="333"/>
      <c r="B58" s="468" t="str">
        <f>$B$16</f>
        <v>Berufsausbildung/Qualifikation</v>
      </c>
      <c r="C58" s="307"/>
      <c r="D58" s="311"/>
      <c r="E58" s="265" t="str">
        <f>IF($E$16="","",$E$16)</f>
        <v/>
      </c>
      <c r="F58" s="272"/>
      <c r="G58" s="303"/>
      <c r="H58" s="324"/>
      <c r="K58" s="211"/>
      <c r="P58" s="114"/>
      <c r="Q58" s="113"/>
      <c r="R58" s="113"/>
      <c r="S58" s="113"/>
      <c r="T58" s="94"/>
    </row>
    <row r="59" spans="1:20" s="213" customFormat="1" ht="4" customHeight="1" x14ac:dyDescent="0.25">
      <c r="A59" s="333"/>
      <c r="B59" s="307"/>
      <c r="C59" s="307"/>
      <c r="D59" s="311"/>
      <c r="E59" s="311"/>
      <c r="F59" s="311"/>
      <c r="G59" s="311"/>
      <c r="H59" s="311"/>
      <c r="K59" s="211"/>
      <c r="P59" s="114"/>
      <c r="Q59" s="113"/>
      <c r="R59" s="113"/>
      <c r="S59" s="113"/>
      <c r="T59" s="94"/>
    </row>
    <row r="60" spans="1:20" s="213" customFormat="1" ht="18" customHeight="1" x14ac:dyDescent="0.25">
      <c r="A60" s="333"/>
      <c r="B60" s="468" t="str">
        <f>$B$18</f>
        <v>Funktion im Betreuungsverein</v>
      </c>
      <c r="C60" s="307"/>
      <c r="D60" s="311"/>
      <c r="E60" s="265" t="str">
        <f>IF($E$18="","",$E$18)</f>
        <v/>
      </c>
      <c r="F60" s="272"/>
      <c r="G60" s="303"/>
      <c r="H60" s="324"/>
      <c r="K60" s="211"/>
      <c r="P60" s="114"/>
      <c r="Q60" s="113"/>
      <c r="R60" s="113"/>
      <c r="S60" s="113"/>
      <c r="T60" s="94"/>
    </row>
    <row r="61" spans="1:20" s="213" customFormat="1" ht="8.15" customHeight="1" x14ac:dyDescent="0.25">
      <c r="A61" s="322"/>
      <c r="B61" s="309"/>
      <c r="C61" s="309"/>
      <c r="D61" s="325"/>
      <c r="E61" s="330"/>
      <c r="F61" s="325"/>
      <c r="G61" s="325"/>
      <c r="H61" s="310"/>
      <c r="I61" s="211"/>
      <c r="J61" s="211"/>
      <c r="K61" s="211"/>
      <c r="L61" s="211"/>
      <c r="M61" s="211"/>
      <c r="N61" s="211"/>
      <c r="O61" s="211"/>
      <c r="P61" s="114"/>
      <c r="Q61" s="113"/>
      <c r="R61" s="113"/>
      <c r="S61" s="113"/>
      <c r="T61" s="94"/>
    </row>
    <row r="62" spans="1:20" ht="12" customHeight="1" x14ac:dyDescent="0.25">
      <c r="P62" s="114"/>
      <c r="Q62" s="113"/>
      <c r="R62" s="113"/>
      <c r="S62" s="113"/>
    </row>
    <row r="63" spans="1:20" s="213" customFormat="1" ht="4" customHeight="1" x14ac:dyDescent="0.25">
      <c r="A63" s="269"/>
      <c r="B63" s="270"/>
      <c r="C63" s="278"/>
      <c r="D63" s="279"/>
      <c r="E63" s="278"/>
      <c r="F63" s="285"/>
      <c r="G63" s="285"/>
      <c r="H63" s="279"/>
      <c r="I63" s="278"/>
      <c r="J63" s="279"/>
      <c r="K63" s="278"/>
      <c r="L63" s="279"/>
      <c r="M63" s="278"/>
      <c r="N63" s="279"/>
      <c r="O63" s="280"/>
      <c r="P63" s="114"/>
      <c r="Q63" s="113"/>
      <c r="R63" s="113"/>
      <c r="S63" s="113"/>
      <c r="T63" s="94"/>
    </row>
    <row r="64" spans="1:20" s="97" customFormat="1" ht="12" customHeight="1" x14ac:dyDescent="0.25">
      <c r="A64" s="274" t="s">
        <v>112</v>
      </c>
      <c r="B64" s="277" t="s">
        <v>157</v>
      </c>
      <c r="C64" s="274" t="s">
        <v>159</v>
      </c>
      <c r="D64" s="281"/>
      <c r="E64" s="274" t="s">
        <v>169</v>
      </c>
      <c r="F64" s="286"/>
      <c r="G64" s="286"/>
      <c r="H64" s="281"/>
      <c r="I64" s="274" t="s">
        <v>171</v>
      </c>
      <c r="J64" s="281"/>
      <c r="K64" s="274" t="s">
        <v>113</v>
      </c>
      <c r="L64" s="281"/>
      <c r="M64" s="274" t="s">
        <v>114</v>
      </c>
      <c r="N64" s="281"/>
      <c r="O64" s="230" t="s">
        <v>173</v>
      </c>
      <c r="P64" s="114"/>
      <c r="Q64" s="113"/>
      <c r="R64" s="113"/>
      <c r="S64" s="113"/>
      <c r="T64" s="94"/>
    </row>
    <row r="65" spans="1:20" s="97" customFormat="1" ht="12" customHeight="1" x14ac:dyDescent="0.25">
      <c r="A65" s="273"/>
      <c r="B65" s="277" t="s">
        <v>158</v>
      </c>
      <c r="C65" s="274" t="s">
        <v>165</v>
      </c>
      <c r="D65" s="281"/>
      <c r="E65" s="296" t="s">
        <v>170</v>
      </c>
      <c r="F65" s="286"/>
      <c r="G65" s="286"/>
      <c r="H65" s="281"/>
      <c r="I65" s="296" t="s">
        <v>172</v>
      </c>
      <c r="J65" s="281"/>
      <c r="K65" s="273"/>
      <c r="L65" s="281"/>
      <c r="M65" s="273"/>
      <c r="N65" s="281"/>
      <c r="O65" s="230"/>
      <c r="P65" s="114"/>
      <c r="Q65" s="113"/>
      <c r="R65" s="113"/>
      <c r="S65" s="113"/>
      <c r="T65" s="94"/>
    </row>
    <row r="66" spans="1:20" s="97" customFormat="1" ht="12" customHeight="1" x14ac:dyDescent="0.25">
      <c r="A66" s="273"/>
      <c r="B66" s="277" t="s">
        <v>174</v>
      </c>
      <c r="C66" s="296" t="s">
        <v>211</v>
      </c>
      <c r="D66" s="281"/>
      <c r="E66" s="273"/>
      <c r="F66" s="286"/>
      <c r="G66" s="286"/>
      <c r="H66" s="281"/>
      <c r="I66" s="273"/>
      <c r="J66" s="281"/>
      <c r="K66" s="273"/>
      <c r="L66" s="281"/>
      <c r="M66" s="273"/>
      <c r="N66" s="281"/>
      <c r="O66" s="230"/>
      <c r="P66" s="114"/>
      <c r="Q66" s="113"/>
      <c r="R66" s="113"/>
      <c r="S66" s="113"/>
      <c r="T66" s="94"/>
    </row>
    <row r="67" spans="1:20" s="97" customFormat="1" ht="4" customHeight="1" x14ac:dyDescent="0.25">
      <c r="A67" s="273"/>
      <c r="B67" s="277"/>
      <c r="C67" s="315"/>
      <c r="D67" s="283"/>
      <c r="E67" s="282"/>
      <c r="F67" s="287"/>
      <c r="G67" s="287"/>
      <c r="H67" s="283"/>
      <c r="I67" s="282"/>
      <c r="J67" s="283"/>
      <c r="K67" s="282"/>
      <c r="L67" s="283"/>
      <c r="M67" s="282"/>
      <c r="N67" s="283"/>
      <c r="O67" s="230"/>
      <c r="P67" s="114"/>
      <c r="Q67" s="113"/>
      <c r="R67" s="113"/>
      <c r="S67" s="113"/>
      <c r="T67" s="94"/>
    </row>
    <row r="68" spans="1:20" s="97" customFormat="1" ht="4" customHeight="1" x14ac:dyDescent="0.25">
      <c r="A68" s="273"/>
      <c r="B68" s="277"/>
      <c r="C68" s="316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230"/>
      <c r="P68" s="114"/>
      <c r="Q68" s="113"/>
      <c r="R68" s="113"/>
      <c r="S68" s="113"/>
      <c r="T68" s="94"/>
    </row>
    <row r="69" spans="1:20" s="97" customFormat="1" ht="12" customHeight="1" x14ac:dyDescent="0.25">
      <c r="A69" s="273"/>
      <c r="B69" s="277"/>
      <c r="C69" s="277" t="s">
        <v>163</v>
      </c>
      <c r="D69" s="277" t="s">
        <v>99</v>
      </c>
      <c r="E69" s="277" t="s">
        <v>163</v>
      </c>
      <c r="F69" s="277" t="s">
        <v>166</v>
      </c>
      <c r="G69" s="277" t="s">
        <v>167</v>
      </c>
      <c r="H69" s="277" t="s">
        <v>168</v>
      </c>
      <c r="I69" s="277" t="s">
        <v>163</v>
      </c>
      <c r="J69" s="277" t="s">
        <v>99</v>
      </c>
      <c r="K69" s="277" t="s">
        <v>163</v>
      </c>
      <c r="L69" s="277" t="s">
        <v>99</v>
      </c>
      <c r="M69" s="277" t="s">
        <v>163</v>
      </c>
      <c r="N69" s="277" t="s">
        <v>99</v>
      </c>
      <c r="O69" s="230"/>
      <c r="P69" s="114"/>
      <c r="Q69" s="113"/>
      <c r="R69" s="113"/>
      <c r="S69" s="113"/>
      <c r="T69" s="94"/>
    </row>
    <row r="70" spans="1:20" s="97" customFormat="1" ht="12" customHeight="1" x14ac:dyDescent="0.25">
      <c r="A70" s="273"/>
      <c r="B70" s="277"/>
      <c r="C70" s="277" t="s">
        <v>164</v>
      </c>
      <c r="D70" s="277"/>
      <c r="E70" s="277" t="s">
        <v>164</v>
      </c>
      <c r="F70" s="277"/>
      <c r="G70" s="277"/>
      <c r="H70" s="277"/>
      <c r="I70" s="277" t="s">
        <v>164</v>
      </c>
      <c r="J70" s="277"/>
      <c r="K70" s="277" t="s">
        <v>164</v>
      </c>
      <c r="L70" s="277"/>
      <c r="M70" s="277" t="s">
        <v>164</v>
      </c>
      <c r="N70" s="277"/>
      <c r="O70" s="230"/>
      <c r="P70" s="114"/>
      <c r="Q70" s="113"/>
      <c r="R70" s="472" t="s">
        <v>199</v>
      </c>
      <c r="S70" s="472" t="s">
        <v>199</v>
      </c>
      <c r="T70" s="94"/>
    </row>
    <row r="71" spans="1:20" s="97" customFormat="1" ht="12" customHeight="1" x14ac:dyDescent="0.25">
      <c r="A71" s="273"/>
      <c r="B71" s="277" t="s">
        <v>162</v>
      </c>
      <c r="C71" s="277"/>
      <c r="D71" s="277" t="s">
        <v>21</v>
      </c>
      <c r="E71" s="277"/>
      <c r="F71" s="277" t="s">
        <v>21</v>
      </c>
      <c r="G71" s="277" t="s">
        <v>21</v>
      </c>
      <c r="H71" s="277" t="s">
        <v>21</v>
      </c>
      <c r="I71" s="277"/>
      <c r="J71" s="277" t="s">
        <v>21</v>
      </c>
      <c r="K71" s="277"/>
      <c r="L71" s="277" t="s">
        <v>21</v>
      </c>
      <c r="M71" s="277"/>
      <c r="N71" s="277" t="s">
        <v>21</v>
      </c>
      <c r="O71" s="230" t="s">
        <v>21</v>
      </c>
      <c r="P71" s="114"/>
      <c r="Q71" s="113"/>
      <c r="R71" s="472" t="s">
        <v>112</v>
      </c>
      <c r="S71" s="472" t="s">
        <v>195</v>
      </c>
      <c r="T71" s="94"/>
    </row>
    <row r="72" spans="1:20" s="97" customFormat="1" ht="4" customHeight="1" x14ac:dyDescent="0.25">
      <c r="A72" s="282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8"/>
      <c r="P72" s="114"/>
      <c r="Q72" s="113"/>
      <c r="R72" s="113"/>
      <c r="S72" s="113"/>
      <c r="T72" s="94"/>
    </row>
    <row r="73" spans="1:20" s="97" customFormat="1" ht="18" customHeight="1" x14ac:dyDescent="0.25">
      <c r="A73" s="275" t="s">
        <v>115</v>
      </c>
      <c r="B73" s="312"/>
      <c r="C73" s="313">
        <f t="shared" ref="C73:C84" si="4">C31</f>
        <v>0</v>
      </c>
      <c r="D73" s="290">
        <f>IFERROR(ROUND(ROUND(D31,2)/ROUND($B31,2)*ROUND($B73,2),2),0)</f>
        <v>0</v>
      </c>
      <c r="E73" s="313">
        <f t="shared" ref="E73:E84" si="5">E31</f>
        <v>0</v>
      </c>
      <c r="F73" s="290">
        <f>IFERROR(ROUND(ROUND(F31,2)/ROUND($B31,2)*ROUND($B73,2),2),0)</f>
        <v>0</v>
      </c>
      <c r="G73" s="290">
        <f>IFERROR(ROUND(ROUND(G31,2)/ROUND($B31,2)*ROUND($B73,2),2),0)</f>
        <v>0</v>
      </c>
      <c r="H73" s="290">
        <f>IFERROR(ROUND(ROUND(H31,2)/ROUND($B31,2)*ROUND($B73,2),2),0)</f>
        <v>0</v>
      </c>
      <c r="I73" s="313">
        <f>I31</f>
        <v>0</v>
      </c>
      <c r="J73" s="290">
        <f>IFERROR(ROUND(ROUND(J31,2)/ROUND($B31,2)*ROUND($B73,2),2),0)</f>
        <v>0</v>
      </c>
      <c r="K73" s="313">
        <f>K31</f>
        <v>0</v>
      </c>
      <c r="L73" s="290">
        <f>IFERROR(ROUND(ROUND(L31,2)/ROUND($B31,2)*ROUND($B73,2),2),0)</f>
        <v>0</v>
      </c>
      <c r="M73" s="313">
        <f>M31</f>
        <v>0</v>
      </c>
      <c r="N73" s="314">
        <f>IFERROR(ROUND(ROUND(N31,2)/ROUND($B31,2)*ROUND($B73,2),2),0)</f>
        <v>0</v>
      </c>
      <c r="O73" s="290">
        <f>ROUND(D73,2)+ROUND(F73,2)+ROUND(G73,2)+ROUND(H73,2)+ROUND(J73,2)+ROUND(L73,2)-ROUND(N73,2)</f>
        <v>0</v>
      </c>
      <c r="P73" s="114"/>
      <c r="Q73" s="113"/>
      <c r="R73" s="471">
        <f>ROUND(B73,2)/40</f>
        <v>0</v>
      </c>
      <c r="S73" s="471">
        <f>R73/12</f>
        <v>0</v>
      </c>
      <c r="T73" s="94"/>
    </row>
    <row r="74" spans="1:20" s="97" customFormat="1" ht="18" customHeight="1" x14ac:dyDescent="0.25">
      <c r="A74" s="275" t="s">
        <v>116</v>
      </c>
      <c r="B74" s="312"/>
      <c r="C74" s="313">
        <f t="shared" si="4"/>
        <v>0</v>
      </c>
      <c r="D74" s="290">
        <f t="shared" ref="D74:D84" si="6">IFERROR(ROUND(ROUND(D32,2)/ROUND($B32,2)*ROUND($B74,2),2),0)</f>
        <v>0</v>
      </c>
      <c r="E74" s="313">
        <f t="shared" si="5"/>
        <v>0</v>
      </c>
      <c r="F74" s="290">
        <f t="shared" ref="F74:H84" si="7">IFERROR(ROUND(ROUND(F32,2)/ROUND($B32,2)*ROUND($B74,2),2),0)</f>
        <v>0</v>
      </c>
      <c r="G74" s="290">
        <f t="shared" si="7"/>
        <v>0</v>
      </c>
      <c r="H74" s="290">
        <f t="shared" si="7"/>
        <v>0</v>
      </c>
      <c r="I74" s="313">
        <f t="shared" ref="I74:K84" si="8">I32</f>
        <v>0</v>
      </c>
      <c r="J74" s="290">
        <f t="shared" ref="J74:J84" si="9">IFERROR(ROUND(ROUND(J32,2)/ROUND($B32,2)*ROUND($B74,2),2),0)</f>
        <v>0</v>
      </c>
      <c r="K74" s="313">
        <f t="shared" si="8"/>
        <v>0</v>
      </c>
      <c r="L74" s="290">
        <f t="shared" ref="L74:L84" si="10">IFERROR(ROUND(ROUND(L32,2)/ROUND($B32,2)*ROUND($B74,2),2),0)</f>
        <v>0</v>
      </c>
      <c r="M74" s="313">
        <f t="shared" ref="M74:M84" si="11">M32</f>
        <v>0</v>
      </c>
      <c r="N74" s="314">
        <f t="shared" ref="N74:N84" si="12">IFERROR(ROUND(ROUND(N32,2)/ROUND($B32,2)*ROUND($B74,2),2),0)</f>
        <v>0</v>
      </c>
      <c r="O74" s="290">
        <f t="shared" ref="O74:O84" si="13">ROUND(D74,2)+ROUND(F74,2)+ROUND(G74,2)+ROUND(H74,2)+ROUND(J74,2)+ROUND(L74,2)-ROUND(N74,2)</f>
        <v>0</v>
      </c>
      <c r="P74" s="114"/>
      <c r="Q74" s="113"/>
      <c r="R74" s="471">
        <f t="shared" ref="R74:R84" si="14">ROUND(B74,2)/40</f>
        <v>0</v>
      </c>
      <c r="S74" s="471">
        <f t="shared" ref="S74:S84" si="15">R74/12</f>
        <v>0</v>
      </c>
      <c r="T74" s="94"/>
    </row>
    <row r="75" spans="1:20" s="97" customFormat="1" ht="18" customHeight="1" x14ac:dyDescent="0.25">
      <c r="A75" s="275" t="s">
        <v>117</v>
      </c>
      <c r="B75" s="312"/>
      <c r="C75" s="313">
        <f t="shared" si="4"/>
        <v>0</v>
      </c>
      <c r="D75" s="290">
        <f t="shared" si="6"/>
        <v>0</v>
      </c>
      <c r="E75" s="313">
        <f t="shared" si="5"/>
        <v>0</v>
      </c>
      <c r="F75" s="290">
        <f t="shared" si="7"/>
        <v>0</v>
      </c>
      <c r="G75" s="290">
        <f t="shared" si="7"/>
        <v>0</v>
      </c>
      <c r="H75" s="290">
        <f t="shared" si="7"/>
        <v>0</v>
      </c>
      <c r="I75" s="313">
        <f t="shared" si="8"/>
        <v>0</v>
      </c>
      <c r="J75" s="290">
        <f t="shared" si="9"/>
        <v>0</v>
      </c>
      <c r="K75" s="313">
        <f t="shared" si="8"/>
        <v>0</v>
      </c>
      <c r="L75" s="290">
        <f t="shared" si="10"/>
        <v>0</v>
      </c>
      <c r="M75" s="313">
        <f t="shared" si="11"/>
        <v>0</v>
      </c>
      <c r="N75" s="314">
        <f t="shared" si="12"/>
        <v>0</v>
      </c>
      <c r="O75" s="290">
        <f t="shared" si="13"/>
        <v>0</v>
      </c>
      <c r="P75" s="114"/>
      <c r="Q75" s="113"/>
      <c r="R75" s="471">
        <f t="shared" si="14"/>
        <v>0</v>
      </c>
      <c r="S75" s="471">
        <f t="shared" si="15"/>
        <v>0</v>
      </c>
      <c r="T75" s="94"/>
    </row>
    <row r="76" spans="1:20" s="97" customFormat="1" ht="18" customHeight="1" x14ac:dyDescent="0.25">
      <c r="A76" s="275" t="s">
        <v>118</v>
      </c>
      <c r="B76" s="312"/>
      <c r="C76" s="313">
        <f t="shared" si="4"/>
        <v>0</v>
      </c>
      <c r="D76" s="290">
        <f t="shared" si="6"/>
        <v>0</v>
      </c>
      <c r="E76" s="313">
        <f t="shared" si="5"/>
        <v>0</v>
      </c>
      <c r="F76" s="290">
        <f t="shared" si="7"/>
        <v>0</v>
      </c>
      <c r="G76" s="290">
        <f t="shared" si="7"/>
        <v>0</v>
      </c>
      <c r="H76" s="290">
        <f t="shared" si="7"/>
        <v>0</v>
      </c>
      <c r="I76" s="313">
        <f t="shared" si="8"/>
        <v>0</v>
      </c>
      <c r="J76" s="290">
        <f t="shared" si="9"/>
        <v>0</v>
      </c>
      <c r="K76" s="313">
        <f t="shared" si="8"/>
        <v>0</v>
      </c>
      <c r="L76" s="290">
        <f t="shared" si="10"/>
        <v>0</v>
      </c>
      <c r="M76" s="313">
        <f t="shared" si="11"/>
        <v>0</v>
      </c>
      <c r="N76" s="314">
        <f t="shared" si="12"/>
        <v>0</v>
      </c>
      <c r="O76" s="290">
        <f t="shared" si="13"/>
        <v>0</v>
      </c>
      <c r="P76" s="114"/>
      <c r="Q76" s="113"/>
      <c r="R76" s="471">
        <f t="shared" si="14"/>
        <v>0</v>
      </c>
      <c r="S76" s="471">
        <f t="shared" si="15"/>
        <v>0</v>
      </c>
      <c r="T76" s="94"/>
    </row>
    <row r="77" spans="1:20" s="97" customFormat="1" ht="18" customHeight="1" x14ac:dyDescent="0.25">
      <c r="A77" s="275" t="s">
        <v>119</v>
      </c>
      <c r="B77" s="312"/>
      <c r="C77" s="313">
        <f t="shared" si="4"/>
        <v>0</v>
      </c>
      <c r="D77" s="290">
        <f t="shared" si="6"/>
        <v>0</v>
      </c>
      <c r="E77" s="313">
        <f t="shared" si="5"/>
        <v>0</v>
      </c>
      <c r="F77" s="290">
        <f t="shared" si="7"/>
        <v>0</v>
      </c>
      <c r="G77" s="290">
        <f t="shared" si="7"/>
        <v>0</v>
      </c>
      <c r="H77" s="290">
        <f t="shared" si="7"/>
        <v>0</v>
      </c>
      <c r="I77" s="313">
        <f t="shared" si="8"/>
        <v>0</v>
      </c>
      <c r="J77" s="290">
        <f t="shared" si="9"/>
        <v>0</v>
      </c>
      <c r="K77" s="313">
        <f t="shared" si="8"/>
        <v>0</v>
      </c>
      <c r="L77" s="290">
        <f t="shared" si="10"/>
        <v>0</v>
      </c>
      <c r="M77" s="313">
        <f t="shared" si="11"/>
        <v>0</v>
      </c>
      <c r="N77" s="314">
        <f t="shared" si="12"/>
        <v>0</v>
      </c>
      <c r="O77" s="290">
        <f t="shared" si="13"/>
        <v>0</v>
      </c>
      <c r="P77" s="114"/>
      <c r="Q77" s="113"/>
      <c r="R77" s="471">
        <f t="shared" si="14"/>
        <v>0</v>
      </c>
      <c r="S77" s="471">
        <f t="shared" si="15"/>
        <v>0</v>
      </c>
      <c r="T77" s="94"/>
    </row>
    <row r="78" spans="1:20" s="97" customFormat="1" ht="18" customHeight="1" x14ac:dyDescent="0.25">
      <c r="A78" s="275" t="s">
        <v>120</v>
      </c>
      <c r="B78" s="312"/>
      <c r="C78" s="313">
        <f t="shared" si="4"/>
        <v>0</v>
      </c>
      <c r="D78" s="290">
        <f t="shared" si="6"/>
        <v>0</v>
      </c>
      <c r="E78" s="313">
        <f t="shared" si="5"/>
        <v>0</v>
      </c>
      <c r="F78" s="290">
        <f t="shared" si="7"/>
        <v>0</v>
      </c>
      <c r="G78" s="290">
        <f t="shared" si="7"/>
        <v>0</v>
      </c>
      <c r="H78" s="290">
        <f t="shared" si="7"/>
        <v>0</v>
      </c>
      <c r="I78" s="313">
        <f t="shared" si="8"/>
        <v>0</v>
      </c>
      <c r="J78" s="290">
        <f t="shared" si="9"/>
        <v>0</v>
      </c>
      <c r="K78" s="313">
        <f t="shared" si="8"/>
        <v>0</v>
      </c>
      <c r="L78" s="290">
        <f t="shared" si="10"/>
        <v>0</v>
      </c>
      <c r="M78" s="313">
        <f t="shared" si="11"/>
        <v>0</v>
      </c>
      <c r="N78" s="314">
        <f t="shared" si="12"/>
        <v>0</v>
      </c>
      <c r="O78" s="290">
        <f t="shared" si="13"/>
        <v>0</v>
      </c>
      <c r="P78" s="114"/>
      <c r="Q78" s="113"/>
      <c r="R78" s="471">
        <f t="shared" si="14"/>
        <v>0</v>
      </c>
      <c r="S78" s="471">
        <f t="shared" si="15"/>
        <v>0</v>
      </c>
      <c r="T78" s="94"/>
    </row>
    <row r="79" spans="1:20" s="97" customFormat="1" ht="18" customHeight="1" x14ac:dyDescent="0.25">
      <c r="A79" s="275" t="s">
        <v>121</v>
      </c>
      <c r="B79" s="312"/>
      <c r="C79" s="313">
        <f t="shared" si="4"/>
        <v>0</v>
      </c>
      <c r="D79" s="290">
        <f t="shared" si="6"/>
        <v>0</v>
      </c>
      <c r="E79" s="313">
        <f t="shared" si="5"/>
        <v>0</v>
      </c>
      <c r="F79" s="290">
        <f t="shared" si="7"/>
        <v>0</v>
      </c>
      <c r="G79" s="290">
        <f t="shared" si="7"/>
        <v>0</v>
      </c>
      <c r="H79" s="290">
        <f t="shared" si="7"/>
        <v>0</v>
      </c>
      <c r="I79" s="313">
        <f t="shared" si="8"/>
        <v>0</v>
      </c>
      <c r="J79" s="290">
        <f t="shared" si="9"/>
        <v>0</v>
      </c>
      <c r="K79" s="313">
        <f t="shared" si="8"/>
        <v>0</v>
      </c>
      <c r="L79" s="290">
        <f t="shared" si="10"/>
        <v>0</v>
      </c>
      <c r="M79" s="313">
        <f t="shared" si="11"/>
        <v>0</v>
      </c>
      <c r="N79" s="314">
        <f t="shared" si="12"/>
        <v>0</v>
      </c>
      <c r="O79" s="290">
        <f t="shared" si="13"/>
        <v>0</v>
      </c>
      <c r="P79" s="114"/>
      <c r="Q79" s="113"/>
      <c r="R79" s="471">
        <f t="shared" si="14"/>
        <v>0</v>
      </c>
      <c r="S79" s="471">
        <f t="shared" si="15"/>
        <v>0</v>
      </c>
      <c r="T79" s="94"/>
    </row>
    <row r="80" spans="1:20" s="97" customFormat="1" ht="18" customHeight="1" x14ac:dyDescent="0.25">
      <c r="A80" s="275" t="s">
        <v>122</v>
      </c>
      <c r="B80" s="312"/>
      <c r="C80" s="313">
        <f t="shared" si="4"/>
        <v>0</v>
      </c>
      <c r="D80" s="290">
        <f t="shared" si="6"/>
        <v>0</v>
      </c>
      <c r="E80" s="313">
        <f t="shared" si="5"/>
        <v>0</v>
      </c>
      <c r="F80" s="290">
        <f t="shared" si="7"/>
        <v>0</v>
      </c>
      <c r="G80" s="290">
        <f t="shared" si="7"/>
        <v>0</v>
      </c>
      <c r="H80" s="290">
        <f t="shared" si="7"/>
        <v>0</v>
      </c>
      <c r="I80" s="313">
        <f t="shared" si="8"/>
        <v>0</v>
      </c>
      <c r="J80" s="290">
        <f t="shared" si="9"/>
        <v>0</v>
      </c>
      <c r="K80" s="313">
        <f t="shared" si="8"/>
        <v>0</v>
      </c>
      <c r="L80" s="290">
        <f t="shared" si="10"/>
        <v>0</v>
      </c>
      <c r="M80" s="313">
        <f t="shared" si="11"/>
        <v>0</v>
      </c>
      <c r="N80" s="314">
        <f t="shared" si="12"/>
        <v>0</v>
      </c>
      <c r="O80" s="290">
        <f t="shared" si="13"/>
        <v>0</v>
      </c>
      <c r="P80" s="114"/>
      <c r="Q80" s="113"/>
      <c r="R80" s="471">
        <f t="shared" si="14"/>
        <v>0</v>
      </c>
      <c r="S80" s="471">
        <f t="shared" si="15"/>
        <v>0</v>
      </c>
      <c r="T80" s="94"/>
    </row>
    <row r="81" spans="1:20" s="97" customFormat="1" ht="18" customHeight="1" x14ac:dyDescent="0.25">
      <c r="A81" s="275" t="s">
        <v>123</v>
      </c>
      <c r="B81" s="312"/>
      <c r="C81" s="313">
        <f t="shared" si="4"/>
        <v>0</v>
      </c>
      <c r="D81" s="290">
        <f t="shared" si="6"/>
        <v>0</v>
      </c>
      <c r="E81" s="313">
        <f t="shared" si="5"/>
        <v>0</v>
      </c>
      <c r="F81" s="290">
        <f t="shared" si="7"/>
        <v>0</v>
      </c>
      <c r="G81" s="290">
        <f t="shared" si="7"/>
        <v>0</v>
      </c>
      <c r="H81" s="290">
        <f t="shared" si="7"/>
        <v>0</v>
      </c>
      <c r="I81" s="313">
        <f t="shared" si="8"/>
        <v>0</v>
      </c>
      <c r="J81" s="290">
        <f t="shared" si="9"/>
        <v>0</v>
      </c>
      <c r="K81" s="313">
        <f t="shared" si="8"/>
        <v>0</v>
      </c>
      <c r="L81" s="290">
        <f t="shared" si="10"/>
        <v>0</v>
      </c>
      <c r="M81" s="313">
        <f t="shared" si="11"/>
        <v>0</v>
      </c>
      <c r="N81" s="314">
        <f t="shared" si="12"/>
        <v>0</v>
      </c>
      <c r="O81" s="290">
        <f t="shared" si="13"/>
        <v>0</v>
      </c>
      <c r="P81" s="114"/>
      <c r="Q81" s="113"/>
      <c r="R81" s="471">
        <f t="shared" si="14"/>
        <v>0</v>
      </c>
      <c r="S81" s="471">
        <f t="shared" si="15"/>
        <v>0</v>
      </c>
      <c r="T81" s="94"/>
    </row>
    <row r="82" spans="1:20" s="97" customFormat="1" ht="18" customHeight="1" x14ac:dyDescent="0.25">
      <c r="A82" s="275" t="s">
        <v>124</v>
      </c>
      <c r="B82" s="312"/>
      <c r="C82" s="313">
        <f t="shared" si="4"/>
        <v>0</v>
      </c>
      <c r="D82" s="290">
        <f t="shared" si="6"/>
        <v>0</v>
      </c>
      <c r="E82" s="313">
        <f t="shared" si="5"/>
        <v>0</v>
      </c>
      <c r="F82" s="290">
        <f t="shared" si="7"/>
        <v>0</v>
      </c>
      <c r="G82" s="290">
        <f t="shared" si="7"/>
        <v>0</v>
      </c>
      <c r="H82" s="290">
        <f t="shared" si="7"/>
        <v>0</v>
      </c>
      <c r="I82" s="313">
        <f t="shared" si="8"/>
        <v>0</v>
      </c>
      <c r="J82" s="290">
        <f t="shared" si="9"/>
        <v>0</v>
      </c>
      <c r="K82" s="313">
        <f t="shared" si="8"/>
        <v>0</v>
      </c>
      <c r="L82" s="290">
        <f t="shared" si="10"/>
        <v>0</v>
      </c>
      <c r="M82" s="313">
        <f t="shared" si="11"/>
        <v>0</v>
      </c>
      <c r="N82" s="314">
        <f t="shared" si="12"/>
        <v>0</v>
      </c>
      <c r="O82" s="290">
        <f t="shared" si="13"/>
        <v>0</v>
      </c>
      <c r="P82" s="114"/>
      <c r="Q82" s="113"/>
      <c r="R82" s="471">
        <f t="shared" si="14"/>
        <v>0</v>
      </c>
      <c r="S82" s="471">
        <f t="shared" si="15"/>
        <v>0</v>
      </c>
      <c r="T82" s="94"/>
    </row>
    <row r="83" spans="1:20" s="97" customFormat="1" ht="18" customHeight="1" x14ac:dyDescent="0.25">
      <c r="A83" s="275" t="s">
        <v>125</v>
      </c>
      <c r="B83" s="312"/>
      <c r="C83" s="313">
        <f t="shared" si="4"/>
        <v>0</v>
      </c>
      <c r="D83" s="290">
        <f t="shared" si="6"/>
        <v>0</v>
      </c>
      <c r="E83" s="313">
        <f t="shared" si="5"/>
        <v>0</v>
      </c>
      <c r="F83" s="290">
        <f t="shared" si="7"/>
        <v>0</v>
      </c>
      <c r="G83" s="290">
        <f t="shared" si="7"/>
        <v>0</v>
      </c>
      <c r="H83" s="290">
        <f t="shared" si="7"/>
        <v>0</v>
      </c>
      <c r="I83" s="313">
        <f t="shared" si="8"/>
        <v>0</v>
      </c>
      <c r="J83" s="290">
        <f t="shared" si="9"/>
        <v>0</v>
      </c>
      <c r="K83" s="313">
        <f t="shared" si="8"/>
        <v>0</v>
      </c>
      <c r="L83" s="290">
        <f t="shared" si="10"/>
        <v>0</v>
      </c>
      <c r="M83" s="313">
        <f t="shared" si="11"/>
        <v>0</v>
      </c>
      <c r="N83" s="314">
        <f t="shared" si="12"/>
        <v>0</v>
      </c>
      <c r="O83" s="290">
        <f t="shared" si="13"/>
        <v>0</v>
      </c>
      <c r="P83" s="114"/>
      <c r="Q83" s="113"/>
      <c r="R83" s="471">
        <f t="shared" si="14"/>
        <v>0</v>
      </c>
      <c r="S83" s="471">
        <f t="shared" si="15"/>
        <v>0</v>
      </c>
      <c r="T83" s="94"/>
    </row>
    <row r="84" spans="1:20" s="97" customFormat="1" ht="18" customHeight="1" x14ac:dyDescent="0.25">
      <c r="A84" s="275" t="s">
        <v>126</v>
      </c>
      <c r="B84" s="312"/>
      <c r="C84" s="313">
        <f t="shared" si="4"/>
        <v>0</v>
      </c>
      <c r="D84" s="290">
        <f t="shared" si="6"/>
        <v>0</v>
      </c>
      <c r="E84" s="313">
        <f t="shared" si="5"/>
        <v>0</v>
      </c>
      <c r="F84" s="290">
        <f t="shared" si="7"/>
        <v>0</v>
      </c>
      <c r="G84" s="290">
        <f t="shared" si="7"/>
        <v>0</v>
      </c>
      <c r="H84" s="290">
        <f t="shared" si="7"/>
        <v>0</v>
      </c>
      <c r="I84" s="313">
        <f t="shared" si="8"/>
        <v>0</v>
      </c>
      <c r="J84" s="290">
        <f t="shared" si="9"/>
        <v>0</v>
      </c>
      <c r="K84" s="313">
        <f t="shared" si="8"/>
        <v>0</v>
      </c>
      <c r="L84" s="290">
        <f t="shared" si="10"/>
        <v>0</v>
      </c>
      <c r="M84" s="313">
        <f t="shared" si="11"/>
        <v>0</v>
      </c>
      <c r="N84" s="314">
        <f t="shared" si="12"/>
        <v>0</v>
      </c>
      <c r="O84" s="290">
        <f t="shared" si="13"/>
        <v>0</v>
      </c>
      <c r="P84" s="114"/>
      <c r="Q84" s="113"/>
      <c r="R84" s="471">
        <f t="shared" si="14"/>
        <v>0</v>
      </c>
      <c r="S84" s="471">
        <f t="shared" si="15"/>
        <v>0</v>
      </c>
      <c r="T84" s="94"/>
    </row>
    <row r="85" spans="1:20" s="97" customFormat="1" ht="18" customHeight="1" x14ac:dyDescent="0.25">
      <c r="A85" s="291" t="s">
        <v>127</v>
      </c>
      <c r="B85" s="293"/>
      <c r="C85" s="293"/>
      <c r="D85" s="294">
        <f>SUMPRODUCT(ROUND(D73:D84,2))</f>
        <v>0</v>
      </c>
      <c r="E85" s="293"/>
      <c r="F85" s="294">
        <f>SUMPRODUCT(ROUND(F73:F84,2))</f>
        <v>0</v>
      </c>
      <c r="G85" s="294">
        <f t="shared" ref="G85:H85" si="16">SUMPRODUCT(ROUND(G73:G84,2))</f>
        <v>0</v>
      </c>
      <c r="H85" s="294">
        <f t="shared" si="16"/>
        <v>0</v>
      </c>
      <c r="I85" s="293"/>
      <c r="J85" s="294">
        <f t="shared" ref="J85" si="17">SUMPRODUCT(ROUND(J73:J84,2))</f>
        <v>0</v>
      </c>
      <c r="K85" s="293"/>
      <c r="L85" s="294">
        <f t="shared" ref="L85" si="18">SUMPRODUCT(ROUND(L73:L84,2))</f>
        <v>0</v>
      </c>
      <c r="M85" s="293"/>
      <c r="N85" s="295">
        <f t="shared" ref="N85" si="19">SUMPRODUCT(ROUND(N73:N84,2))</f>
        <v>0</v>
      </c>
      <c r="O85" s="294">
        <f>SUM(O73:O84)</f>
        <v>0</v>
      </c>
      <c r="P85" s="114"/>
      <c r="Q85" s="113"/>
      <c r="R85" s="113"/>
      <c r="S85" s="473">
        <f>SUM(S73:S84)</f>
        <v>0</v>
      </c>
      <c r="T85" s="94"/>
    </row>
    <row r="86" spans="1:20" ht="4" customHeight="1" x14ac:dyDescent="0.25">
      <c r="P86" s="114"/>
      <c r="Q86" s="113"/>
      <c r="R86" s="113"/>
      <c r="S86" s="113"/>
    </row>
    <row r="87" spans="1:20" s="97" customFormat="1" ht="18" customHeight="1" x14ac:dyDescent="0.25">
      <c r="A87" s="265" t="s">
        <v>128</v>
      </c>
      <c r="B87" s="297"/>
      <c r="C87" s="298"/>
      <c r="D87" s="299"/>
      <c r="E87" s="298"/>
      <c r="F87" s="299"/>
      <c r="G87" s="299"/>
      <c r="H87" s="299"/>
      <c r="I87" s="298"/>
      <c r="J87" s="298"/>
      <c r="K87" s="298"/>
      <c r="L87" s="298"/>
      <c r="M87" s="313">
        <f>M45</f>
        <v>0</v>
      </c>
      <c r="N87" s="290">
        <f>IF(O43=0,0,ROUND(N45/O43*O85,2))</f>
        <v>0</v>
      </c>
      <c r="O87" s="370">
        <f>ROUND(N87,2)</f>
        <v>0</v>
      </c>
      <c r="P87" s="114"/>
      <c r="Q87" s="113"/>
      <c r="R87" s="113"/>
      <c r="S87" s="113"/>
      <c r="T87" s="94"/>
    </row>
    <row r="88" spans="1:20" s="97" customFormat="1" ht="4" customHeight="1" x14ac:dyDescent="0.2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334"/>
      <c r="N88" s="335"/>
      <c r="O88" s="335"/>
      <c r="P88" s="114"/>
      <c r="Q88" s="113"/>
      <c r="R88" s="113"/>
      <c r="S88" s="113"/>
      <c r="T88" s="94"/>
    </row>
    <row r="89" spans="1:20" s="97" customFormat="1" ht="18" customHeight="1" x14ac:dyDescent="0.25">
      <c r="A89" s="291" t="s">
        <v>129</v>
      </c>
      <c r="B89" s="292"/>
      <c r="C89" s="300"/>
      <c r="D89" s="301"/>
      <c r="E89" s="300"/>
      <c r="F89" s="301"/>
      <c r="G89" s="301"/>
      <c r="H89" s="301"/>
      <c r="I89" s="300"/>
      <c r="J89" s="301"/>
      <c r="K89" s="300"/>
      <c r="L89" s="300"/>
      <c r="M89" s="300"/>
      <c r="N89" s="300"/>
      <c r="O89" s="371">
        <f>O85+O87</f>
        <v>0</v>
      </c>
      <c r="P89" s="114"/>
      <c r="Q89" s="345" t="s">
        <v>132</v>
      </c>
      <c r="R89" s="113"/>
      <c r="S89" s="113"/>
    </row>
    <row r="90" spans="1:20" ht="12" customHeight="1" x14ac:dyDescent="0.25">
      <c r="P90" s="114"/>
      <c r="Q90" s="113"/>
      <c r="R90" s="113"/>
      <c r="S90" s="113"/>
    </row>
    <row r="91" spans="1:20" s="213" customFormat="1" ht="18" customHeight="1" x14ac:dyDescent="0.25">
      <c r="A91" s="265" t="s">
        <v>179</v>
      </c>
      <c r="B91" s="266"/>
      <c r="C91" s="304"/>
      <c r="D91" s="304"/>
      <c r="E91" s="268"/>
      <c r="F91" s="268"/>
      <c r="G91" s="268"/>
      <c r="H91" s="268"/>
      <c r="I91" s="268"/>
      <c r="J91" s="268"/>
      <c r="K91" s="268"/>
      <c r="L91" s="268"/>
      <c r="M91" s="268"/>
      <c r="N91" s="336"/>
      <c r="O91" s="338" t="s">
        <v>133</v>
      </c>
      <c r="P91" s="114"/>
      <c r="Q91" s="113"/>
      <c r="R91" s="113"/>
      <c r="S91" s="113"/>
    </row>
    <row r="92" spans="1:20" s="213" customFormat="1" ht="4" customHeight="1" x14ac:dyDescent="0.25">
      <c r="A92" s="212"/>
      <c r="B92" s="212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114"/>
      <c r="Q92" s="113"/>
      <c r="R92" s="113"/>
      <c r="S92" s="113"/>
    </row>
    <row r="93" spans="1:20" s="213" customFormat="1" ht="18" customHeight="1" x14ac:dyDescent="0.25">
      <c r="A93" s="337" t="s">
        <v>175</v>
      </c>
      <c r="B93" s="266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267"/>
      <c r="O93" s="339"/>
      <c r="P93" s="346">
        <f t="shared" ref="P93:P137" si="20">IF($O$91="nein",1,0)</f>
        <v>0</v>
      </c>
      <c r="Q93" s="345" t="s">
        <v>134</v>
      </c>
      <c r="R93" s="113"/>
      <c r="S93" s="113"/>
    </row>
    <row r="94" spans="1:20" s="213" customFormat="1" ht="4" customHeight="1" x14ac:dyDescent="0.25">
      <c r="A94" s="212"/>
      <c r="B94" s="212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346">
        <f t="shared" si="20"/>
        <v>0</v>
      </c>
      <c r="Q94" s="113"/>
      <c r="R94" s="113"/>
      <c r="S94" s="113"/>
    </row>
    <row r="95" spans="1:20" s="213" customFormat="1" ht="18" customHeight="1" x14ac:dyDescent="0.25">
      <c r="A95" s="337" t="s">
        <v>176</v>
      </c>
      <c r="B95" s="266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267"/>
      <c r="O95" s="339"/>
      <c r="P95" s="346">
        <f t="shared" si="20"/>
        <v>0</v>
      </c>
      <c r="Q95" s="345" t="s">
        <v>135</v>
      </c>
      <c r="R95" s="113"/>
      <c r="S95" s="113"/>
    </row>
    <row r="96" spans="1:20" x14ac:dyDescent="0.25">
      <c r="P96" s="346">
        <f t="shared" si="20"/>
        <v>0</v>
      </c>
      <c r="Q96" s="113"/>
      <c r="R96" s="113"/>
      <c r="S96" s="113"/>
    </row>
    <row r="97" spans="1:20" x14ac:dyDescent="0.25">
      <c r="P97" s="346">
        <f t="shared" si="20"/>
        <v>0</v>
      </c>
      <c r="Q97" s="113"/>
      <c r="R97" s="113"/>
      <c r="S97" s="113"/>
    </row>
    <row r="98" spans="1:20" s="97" customFormat="1" ht="18" customHeight="1" x14ac:dyDescent="0.25">
      <c r="A98" s="261" t="s">
        <v>212</v>
      </c>
      <c r="B98" s="262"/>
      <c r="C98" s="262"/>
      <c r="D98" s="262"/>
      <c r="E98" s="262"/>
      <c r="F98" s="262"/>
      <c r="G98" s="262"/>
      <c r="H98" s="263"/>
      <c r="I98" s="263"/>
      <c r="J98" s="263"/>
      <c r="K98" s="263"/>
      <c r="L98" s="263"/>
      <c r="M98" s="263"/>
      <c r="N98" s="263"/>
      <c r="O98" s="264"/>
      <c r="P98" s="346">
        <f t="shared" si="20"/>
        <v>0</v>
      </c>
      <c r="Q98" s="113"/>
      <c r="R98" s="113"/>
      <c r="S98" s="113"/>
      <c r="T98" s="94"/>
    </row>
    <row r="99" spans="1:20" ht="12" customHeight="1" x14ac:dyDescent="0.25">
      <c r="A99" s="214" t="s">
        <v>136</v>
      </c>
      <c r="B99" s="210"/>
      <c r="C99" s="210"/>
      <c r="D99" s="210"/>
      <c r="E99" s="210"/>
      <c r="F99" s="210"/>
      <c r="G99" s="210"/>
      <c r="H99" s="207"/>
      <c r="I99" s="207"/>
      <c r="J99" s="208"/>
      <c r="K99" s="37"/>
      <c r="P99" s="346">
        <f t="shared" si="20"/>
        <v>0</v>
      </c>
      <c r="Q99" s="113"/>
      <c r="R99" s="113"/>
      <c r="S99" s="113"/>
    </row>
    <row r="100" spans="1:20" ht="12" customHeight="1" x14ac:dyDescent="0.25">
      <c r="A100" s="210"/>
      <c r="B100" s="210"/>
      <c r="C100" s="210"/>
      <c r="D100" s="210"/>
      <c r="E100" s="210"/>
      <c r="F100" s="210"/>
      <c r="G100" s="210"/>
      <c r="H100" s="207"/>
      <c r="I100" s="207"/>
      <c r="J100" s="208"/>
      <c r="K100" s="208"/>
      <c r="P100" s="346">
        <f t="shared" si="20"/>
        <v>0</v>
      </c>
      <c r="Q100" s="113"/>
      <c r="R100" s="113"/>
      <c r="S100" s="113"/>
    </row>
    <row r="101" spans="1:20" ht="8.15" customHeight="1" x14ac:dyDescent="0.25">
      <c r="A101" s="318"/>
      <c r="B101" s="319"/>
      <c r="C101" s="319"/>
      <c r="D101" s="319"/>
      <c r="E101" s="329"/>
      <c r="F101" s="319"/>
      <c r="G101" s="319"/>
      <c r="H101" s="320"/>
      <c r="I101" s="207"/>
      <c r="J101" s="208"/>
      <c r="K101" s="208"/>
      <c r="P101" s="346">
        <f t="shared" si="20"/>
        <v>0</v>
      </c>
      <c r="Q101" s="113"/>
      <c r="R101" s="113"/>
      <c r="S101" s="113"/>
    </row>
    <row r="102" spans="1:20" s="97" customFormat="1" ht="18" customHeight="1" x14ac:dyDescent="0.25">
      <c r="A102" s="321">
        <f>$A$12</f>
        <v>5</v>
      </c>
      <c r="B102" s="468" t="str">
        <f>$B$12</f>
        <v>Name, Vorname Mitarbeiter:in</v>
      </c>
      <c r="C102" s="307"/>
      <c r="D102" s="308"/>
      <c r="E102" s="265" t="str">
        <f>IF($E$12="","",$E$12)</f>
        <v/>
      </c>
      <c r="F102" s="272"/>
      <c r="G102" s="303"/>
      <c r="H102" s="323"/>
      <c r="O102" s="211"/>
      <c r="P102" s="346">
        <f t="shared" si="20"/>
        <v>0</v>
      </c>
      <c r="Q102" s="113"/>
      <c r="R102" s="113"/>
      <c r="S102" s="113"/>
    </row>
    <row r="103" spans="1:20" s="213" customFormat="1" ht="4" customHeight="1" x14ac:dyDescent="0.25">
      <c r="A103" s="306"/>
      <c r="B103" s="307"/>
      <c r="C103" s="307"/>
      <c r="D103" s="311"/>
      <c r="E103" s="330"/>
      <c r="F103" s="311"/>
      <c r="G103" s="311"/>
      <c r="H103" s="308"/>
      <c r="I103" s="211"/>
      <c r="J103" s="211"/>
      <c r="K103" s="211"/>
      <c r="L103" s="211"/>
      <c r="M103" s="211"/>
      <c r="N103" s="211"/>
      <c r="O103" s="211"/>
      <c r="P103" s="346">
        <f t="shared" si="20"/>
        <v>0</v>
      </c>
      <c r="Q103" s="113"/>
      <c r="R103" s="113"/>
      <c r="S103" s="113"/>
    </row>
    <row r="104" spans="1:20" s="213" customFormat="1" ht="18" customHeight="1" x14ac:dyDescent="0.25">
      <c r="A104" s="333"/>
      <c r="B104" s="468" t="str">
        <f>$B$14</f>
        <v>Beschäftigungszeitraum im Projekt vom</v>
      </c>
      <c r="C104" s="307"/>
      <c r="D104" s="308"/>
      <c r="E104" s="305" t="str">
        <f>IF($E$14="","",$E$14)</f>
        <v/>
      </c>
      <c r="F104" s="328" t="s">
        <v>1</v>
      </c>
      <c r="G104" s="305" t="str">
        <f>IF($G$14="","",$G$14)</f>
        <v/>
      </c>
      <c r="H104" s="324"/>
      <c r="O104" s="211"/>
      <c r="P104" s="346">
        <f t="shared" si="20"/>
        <v>0</v>
      </c>
      <c r="Q104" s="113"/>
      <c r="R104" s="113"/>
      <c r="S104" s="113"/>
    </row>
    <row r="105" spans="1:20" s="213" customFormat="1" ht="4" customHeight="1" x14ac:dyDescent="0.25">
      <c r="A105" s="333"/>
      <c r="B105" s="307"/>
      <c r="C105" s="307"/>
      <c r="D105" s="311"/>
      <c r="E105" s="311"/>
      <c r="F105" s="311"/>
      <c r="G105" s="311"/>
      <c r="H105" s="324"/>
      <c r="O105" s="211"/>
      <c r="P105" s="346">
        <f t="shared" si="20"/>
        <v>0</v>
      </c>
      <c r="Q105" s="113"/>
      <c r="R105" s="113"/>
      <c r="S105" s="113"/>
    </row>
    <row r="106" spans="1:20" s="213" customFormat="1" ht="18" customHeight="1" x14ac:dyDescent="0.25">
      <c r="A106" s="333"/>
      <c r="B106" s="468" t="str">
        <f>$B$16</f>
        <v>Berufsausbildung/Qualifikation</v>
      </c>
      <c r="C106" s="307"/>
      <c r="D106" s="311"/>
      <c r="E106" s="265" t="str">
        <f>IF($E$16="","",$E$16)</f>
        <v/>
      </c>
      <c r="F106" s="272"/>
      <c r="G106" s="303"/>
      <c r="H106" s="324"/>
      <c r="O106" s="211"/>
      <c r="P106" s="346">
        <f t="shared" si="20"/>
        <v>0</v>
      </c>
      <c r="Q106" s="113"/>
      <c r="R106" s="113"/>
      <c r="S106" s="113"/>
    </row>
    <row r="107" spans="1:20" s="213" customFormat="1" ht="4" customHeight="1" x14ac:dyDescent="0.25">
      <c r="A107" s="333"/>
      <c r="B107" s="307"/>
      <c r="C107" s="307"/>
      <c r="D107" s="311"/>
      <c r="E107" s="311"/>
      <c r="F107" s="311"/>
      <c r="G107" s="311"/>
      <c r="H107" s="324"/>
      <c r="O107" s="211"/>
      <c r="P107" s="346">
        <f t="shared" si="20"/>
        <v>0</v>
      </c>
      <c r="Q107" s="113"/>
      <c r="R107" s="113"/>
      <c r="S107" s="113"/>
    </row>
    <row r="108" spans="1:20" s="213" customFormat="1" ht="18" customHeight="1" x14ac:dyDescent="0.25">
      <c r="A108" s="333"/>
      <c r="B108" s="468" t="str">
        <f>$B$18</f>
        <v>Funktion im Betreuungsverein</v>
      </c>
      <c r="C108" s="307"/>
      <c r="D108" s="311"/>
      <c r="E108" s="265" t="str">
        <f>IF($E$18="","",$E$18)</f>
        <v/>
      </c>
      <c r="F108" s="272"/>
      <c r="G108" s="303"/>
      <c r="H108" s="324"/>
      <c r="J108" s="340" t="str">
        <f>IF(OR(O93=0,O95=0,O89=0),"Bitte füllen Sie die Felder zu den Personalausgaben auf Seite 2 aus.",CONCATENATE("Die prozentuale Kürzung der Personalausgaben erfolgt um ",TEXT(1-S121,"0,00%"),"."))</f>
        <v>Bitte füllen Sie die Felder zu den Personalausgaben auf Seite 2 aus.</v>
      </c>
      <c r="K108" s="341"/>
      <c r="L108" s="341"/>
      <c r="M108" s="341"/>
      <c r="N108" s="342"/>
      <c r="O108" s="211"/>
      <c r="P108" s="346">
        <f t="shared" si="20"/>
        <v>0</v>
      </c>
      <c r="Q108" s="113"/>
      <c r="R108" s="113"/>
      <c r="S108" s="113"/>
    </row>
    <row r="109" spans="1:20" ht="8.15" customHeight="1" x14ac:dyDescent="0.25">
      <c r="A109" s="322"/>
      <c r="B109" s="309"/>
      <c r="C109" s="309"/>
      <c r="D109" s="325"/>
      <c r="E109" s="330"/>
      <c r="F109" s="325"/>
      <c r="G109" s="325"/>
      <c r="H109" s="310"/>
      <c r="P109" s="346">
        <f t="shared" si="20"/>
        <v>0</v>
      </c>
      <c r="Q109" s="347"/>
      <c r="R109" s="113"/>
      <c r="S109" s="113"/>
    </row>
    <row r="110" spans="1:20" ht="12" customHeight="1" x14ac:dyDescent="0.25">
      <c r="P110" s="346">
        <f t="shared" si="20"/>
        <v>0</v>
      </c>
      <c r="Q110" s="347"/>
      <c r="R110" s="113"/>
      <c r="S110" s="113"/>
    </row>
    <row r="111" spans="1:20" s="213" customFormat="1" ht="4" customHeight="1" x14ac:dyDescent="0.25">
      <c r="A111" s="269"/>
      <c r="B111" s="270"/>
      <c r="C111" s="278"/>
      <c r="D111" s="279"/>
      <c r="E111" s="278"/>
      <c r="F111" s="285"/>
      <c r="G111" s="285"/>
      <c r="H111" s="279"/>
      <c r="I111" s="278"/>
      <c r="J111" s="279"/>
      <c r="K111" s="278"/>
      <c r="L111" s="279"/>
      <c r="M111" s="278"/>
      <c r="N111" s="279"/>
      <c r="O111" s="280"/>
      <c r="P111" s="346">
        <f t="shared" si="20"/>
        <v>0</v>
      </c>
      <c r="Q111" s="348"/>
      <c r="R111" s="349"/>
      <c r="S111" s="350"/>
      <c r="T111" s="94"/>
    </row>
    <row r="112" spans="1:20" s="97" customFormat="1" ht="12" customHeight="1" x14ac:dyDescent="0.25">
      <c r="A112" s="274" t="s">
        <v>112</v>
      </c>
      <c r="B112" s="277" t="s">
        <v>157</v>
      </c>
      <c r="C112" s="274" t="s">
        <v>159</v>
      </c>
      <c r="D112" s="281"/>
      <c r="E112" s="274" t="s">
        <v>169</v>
      </c>
      <c r="F112" s="286"/>
      <c r="G112" s="286"/>
      <c r="H112" s="281"/>
      <c r="I112" s="274" t="s">
        <v>171</v>
      </c>
      <c r="J112" s="281"/>
      <c r="K112" s="274" t="s">
        <v>113</v>
      </c>
      <c r="L112" s="281"/>
      <c r="M112" s="274" t="s">
        <v>114</v>
      </c>
      <c r="N112" s="281"/>
      <c r="O112" s="230" t="s">
        <v>173</v>
      </c>
      <c r="P112" s="346">
        <f t="shared" si="20"/>
        <v>0</v>
      </c>
      <c r="Q112" s="351" t="s">
        <v>137</v>
      </c>
      <c r="R112" s="114"/>
      <c r="S112" s="352"/>
    </row>
    <row r="113" spans="1:19" s="97" customFormat="1" ht="12" customHeight="1" x14ac:dyDescent="0.25">
      <c r="A113" s="273"/>
      <c r="B113" s="277" t="s">
        <v>158</v>
      </c>
      <c r="C113" s="274" t="s">
        <v>165</v>
      </c>
      <c r="D113" s="281"/>
      <c r="E113" s="296" t="s">
        <v>170</v>
      </c>
      <c r="F113" s="286"/>
      <c r="G113" s="286"/>
      <c r="H113" s="281"/>
      <c r="I113" s="296" t="s">
        <v>172</v>
      </c>
      <c r="J113" s="281"/>
      <c r="K113" s="273"/>
      <c r="L113" s="281"/>
      <c r="M113" s="273"/>
      <c r="N113" s="281"/>
      <c r="O113" s="230"/>
      <c r="P113" s="346">
        <f t="shared" si="20"/>
        <v>0</v>
      </c>
      <c r="Q113" s="353" t="s">
        <v>139</v>
      </c>
      <c r="R113" s="354" t="s">
        <v>138</v>
      </c>
      <c r="S113" s="355">
        <f>IF(O89&gt;=O93,IF(O89=0,0,O95/O89),0)</f>
        <v>0</v>
      </c>
    </row>
    <row r="114" spans="1:19" s="97" customFormat="1" ht="12" customHeight="1" x14ac:dyDescent="0.25">
      <c r="A114" s="273"/>
      <c r="B114" s="277" t="s">
        <v>174</v>
      </c>
      <c r="C114" s="296" t="s">
        <v>211</v>
      </c>
      <c r="D114" s="281"/>
      <c r="E114" s="273"/>
      <c r="F114" s="286"/>
      <c r="G114" s="286"/>
      <c r="H114" s="281"/>
      <c r="I114" s="273"/>
      <c r="J114" s="281"/>
      <c r="K114" s="273"/>
      <c r="L114" s="281"/>
      <c r="M114" s="273"/>
      <c r="N114" s="281"/>
      <c r="O114" s="230"/>
      <c r="P114" s="346">
        <f t="shared" si="20"/>
        <v>0</v>
      </c>
      <c r="Q114" s="356" t="s">
        <v>177</v>
      </c>
      <c r="R114" s="354"/>
      <c r="S114" s="355"/>
    </row>
    <row r="115" spans="1:19" s="97" customFormat="1" ht="4" customHeight="1" x14ac:dyDescent="0.25">
      <c r="A115" s="273"/>
      <c r="B115" s="277"/>
      <c r="C115" s="315"/>
      <c r="D115" s="283"/>
      <c r="E115" s="282"/>
      <c r="F115" s="287"/>
      <c r="G115" s="287"/>
      <c r="H115" s="283"/>
      <c r="I115" s="282"/>
      <c r="J115" s="283"/>
      <c r="K115" s="282"/>
      <c r="L115" s="283"/>
      <c r="M115" s="282"/>
      <c r="N115" s="283"/>
      <c r="O115" s="230"/>
      <c r="P115" s="346">
        <f t="shared" si="20"/>
        <v>0</v>
      </c>
      <c r="Q115" s="357"/>
      <c r="R115" s="358"/>
      <c r="S115" s="359"/>
    </row>
    <row r="116" spans="1:19" s="97" customFormat="1" ht="4" customHeight="1" x14ac:dyDescent="0.25">
      <c r="A116" s="273"/>
      <c r="B116" s="277"/>
      <c r="C116" s="316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230"/>
      <c r="P116" s="346">
        <f t="shared" si="20"/>
        <v>0</v>
      </c>
      <c r="Q116" s="360"/>
      <c r="R116" s="361"/>
      <c r="S116" s="362"/>
    </row>
    <row r="117" spans="1:19" s="97" customFormat="1" ht="12" customHeight="1" x14ac:dyDescent="0.25">
      <c r="A117" s="273"/>
      <c r="B117" s="277"/>
      <c r="C117" s="277" t="s">
        <v>163</v>
      </c>
      <c r="D117" s="277" t="s">
        <v>99</v>
      </c>
      <c r="E117" s="277" t="s">
        <v>163</v>
      </c>
      <c r="F117" s="277" t="s">
        <v>166</v>
      </c>
      <c r="G117" s="277" t="s">
        <v>167</v>
      </c>
      <c r="H117" s="277" t="s">
        <v>168</v>
      </c>
      <c r="I117" s="277" t="s">
        <v>163</v>
      </c>
      <c r="J117" s="277" t="s">
        <v>99</v>
      </c>
      <c r="K117" s="277" t="s">
        <v>163</v>
      </c>
      <c r="L117" s="277" t="s">
        <v>99</v>
      </c>
      <c r="M117" s="277" t="s">
        <v>163</v>
      </c>
      <c r="N117" s="277" t="s">
        <v>99</v>
      </c>
      <c r="O117" s="230"/>
      <c r="P117" s="346">
        <f t="shared" si="20"/>
        <v>0</v>
      </c>
      <c r="Q117" s="351" t="s">
        <v>140</v>
      </c>
      <c r="R117" s="114"/>
      <c r="S117" s="352"/>
    </row>
    <row r="118" spans="1:19" s="97" customFormat="1" ht="12" customHeight="1" x14ac:dyDescent="0.25">
      <c r="A118" s="273"/>
      <c r="B118" s="277"/>
      <c r="C118" s="277" t="s">
        <v>164</v>
      </c>
      <c r="D118" s="277"/>
      <c r="E118" s="277" t="s">
        <v>164</v>
      </c>
      <c r="F118" s="277"/>
      <c r="G118" s="277"/>
      <c r="H118" s="277"/>
      <c r="I118" s="277" t="s">
        <v>164</v>
      </c>
      <c r="J118" s="277"/>
      <c r="K118" s="277" t="s">
        <v>164</v>
      </c>
      <c r="L118" s="277"/>
      <c r="M118" s="277" t="s">
        <v>164</v>
      </c>
      <c r="N118" s="277"/>
      <c r="O118" s="230"/>
      <c r="P118" s="346">
        <f t="shared" si="20"/>
        <v>0</v>
      </c>
      <c r="Q118" s="353" t="s">
        <v>139</v>
      </c>
      <c r="R118" s="354" t="s">
        <v>141</v>
      </c>
      <c r="S118" s="355">
        <f>IF(O89&lt;O93,O95/O93,0)</f>
        <v>0</v>
      </c>
    </row>
    <row r="119" spans="1:19" s="97" customFormat="1" ht="12" customHeight="1" x14ac:dyDescent="0.25">
      <c r="A119" s="273"/>
      <c r="B119" s="277" t="s">
        <v>162</v>
      </c>
      <c r="C119" s="277"/>
      <c r="D119" s="277" t="s">
        <v>21</v>
      </c>
      <c r="E119" s="277"/>
      <c r="F119" s="277" t="s">
        <v>21</v>
      </c>
      <c r="G119" s="277" t="s">
        <v>21</v>
      </c>
      <c r="H119" s="277" t="s">
        <v>21</v>
      </c>
      <c r="I119" s="277"/>
      <c r="J119" s="277" t="s">
        <v>21</v>
      </c>
      <c r="K119" s="277"/>
      <c r="L119" s="277" t="s">
        <v>21</v>
      </c>
      <c r="M119" s="277"/>
      <c r="N119" s="277" t="s">
        <v>21</v>
      </c>
      <c r="O119" s="230" t="s">
        <v>21</v>
      </c>
      <c r="P119" s="346">
        <f t="shared" si="20"/>
        <v>0</v>
      </c>
      <c r="Q119" s="356" t="s">
        <v>178</v>
      </c>
      <c r="R119" s="354"/>
      <c r="S119" s="355"/>
    </row>
    <row r="120" spans="1:19" s="97" customFormat="1" ht="4" customHeight="1" x14ac:dyDescent="0.25">
      <c r="A120" s="282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8"/>
      <c r="P120" s="346">
        <f t="shared" si="20"/>
        <v>0</v>
      </c>
      <c r="Q120" s="363"/>
      <c r="R120" s="364"/>
      <c r="S120" s="365"/>
    </row>
    <row r="121" spans="1:19" s="97" customFormat="1" ht="18" customHeight="1" x14ac:dyDescent="0.25">
      <c r="A121" s="275" t="s">
        <v>115</v>
      </c>
      <c r="B121" s="290">
        <f t="shared" ref="B121:C132" si="21">B73</f>
        <v>0</v>
      </c>
      <c r="C121" s="313">
        <f t="shared" si="21"/>
        <v>0</v>
      </c>
      <c r="D121" s="369">
        <f>IFERROR(ROUND(D73*$S$121,2),0)</f>
        <v>0</v>
      </c>
      <c r="E121" s="313">
        <f>E73</f>
        <v>0</v>
      </c>
      <c r="F121" s="369">
        <f>IFERROR(ROUND(F73*$S$121,2),0)</f>
        <v>0</v>
      </c>
      <c r="G121" s="369">
        <f>IFERROR(ROUND(G73*$S$121,2),0)</f>
        <v>0</v>
      </c>
      <c r="H121" s="369">
        <f>IFERROR(ROUND(H73*$S$121,2),0)</f>
        <v>0</v>
      </c>
      <c r="I121" s="313">
        <f t="shared" ref="I121:I132" si="22">I73</f>
        <v>0</v>
      </c>
      <c r="J121" s="369">
        <f>IFERROR(ROUND(J73*$S$121,2),0)</f>
        <v>0</v>
      </c>
      <c r="K121" s="313">
        <f t="shared" ref="K121:K132" si="23">K73</f>
        <v>0</v>
      </c>
      <c r="L121" s="369">
        <f>IFERROR(ROUND(L73*$S$121,2),0)</f>
        <v>0</v>
      </c>
      <c r="M121" s="313">
        <f>M73</f>
        <v>0</v>
      </c>
      <c r="N121" s="369">
        <f>IFERROR(ROUND(N73*$S$121,2),0)</f>
        <v>0</v>
      </c>
      <c r="O121" s="369">
        <f>ROUND(D121,2)+ROUND(F121,2)+ROUND(G121,2)+ROUND(H121,2)+ROUND(J121,2)+ROUND(L121,2)-ROUND(N121,2)</f>
        <v>0</v>
      </c>
      <c r="P121" s="346">
        <f t="shared" si="20"/>
        <v>0</v>
      </c>
      <c r="Q121" s="366" t="s">
        <v>142</v>
      </c>
      <c r="R121" s="367" t="str">
        <f>IF(O89&gt;=O93,"Fall 1","Fall 2")</f>
        <v>Fall 1</v>
      </c>
      <c r="S121" s="368">
        <f>VLOOKUP(R121,R112:S119,2,FALSE)</f>
        <v>0</v>
      </c>
    </row>
    <row r="122" spans="1:19" s="97" customFormat="1" ht="18" customHeight="1" x14ac:dyDescent="0.25">
      <c r="A122" s="275" t="s">
        <v>116</v>
      </c>
      <c r="B122" s="290">
        <f t="shared" si="21"/>
        <v>0</v>
      </c>
      <c r="C122" s="313">
        <f t="shared" si="21"/>
        <v>0</v>
      </c>
      <c r="D122" s="369">
        <f t="shared" ref="D122:D132" si="24">IFERROR(ROUND(D74*$S$121,2),0)</f>
        <v>0</v>
      </c>
      <c r="E122" s="313">
        <f t="shared" ref="E122:E132" si="25">E74</f>
        <v>0</v>
      </c>
      <c r="F122" s="369">
        <f t="shared" ref="F122:H132" si="26">IFERROR(ROUND(F74*$S$121,2),0)</f>
        <v>0</v>
      </c>
      <c r="G122" s="369">
        <f t="shared" si="26"/>
        <v>0</v>
      </c>
      <c r="H122" s="369">
        <f t="shared" si="26"/>
        <v>0</v>
      </c>
      <c r="I122" s="313">
        <f t="shared" si="22"/>
        <v>0</v>
      </c>
      <c r="J122" s="369">
        <f t="shared" ref="J122:J132" si="27">IFERROR(ROUND(J74*$S$121,2),0)</f>
        <v>0</v>
      </c>
      <c r="K122" s="313">
        <f t="shared" si="23"/>
        <v>0</v>
      </c>
      <c r="L122" s="369">
        <f t="shared" ref="L122:L132" si="28">IFERROR(ROUND(L74*$S$121,2),0)</f>
        <v>0</v>
      </c>
      <c r="M122" s="313">
        <f t="shared" ref="M122:M132" si="29">M74</f>
        <v>0</v>
      </c>
      <c r="N122" s="369">
        <f t="shared" ref="N122:N132" si="30">IFERROR(ROUND(N74*$S$121,2),0)</f>
        <v>0</v>
      </c>
      <c r="O122" s="369">
        <f t="shared" ref="O122:O132" si="31">ROUND(D122,2)+ROUND(F122,2)+ROUND(G122,2)+ROUND(H122,2)+ROUND(J122,2)+ROUND(L122,2)-ROUND(N122,2)</f>
        <v>0</v>
      </c>
      <c r="P122" s="346">
        <f t="shared" si="20"/>
        <v>0</v>
      </c>
      <c r="Q122" s="113"/>
      <c r="R122" s="113"/>
      <c r="S122" s="113"/>
    </row>
    <row r="123" spans="1:19" s="97" customFormat="1" ht="18" customHeight="1" x14ac:dyDescent="0.25">
      <c r="A123" s="275" t="s">
        <v>117</v>
      </c>
      <c r="B123" s="290">
        <f t="shared" si="21"/>
        <v>0</v>
      </c>
      <c r="C123" s="313">
        <f t="shared" si="21"/>
        <v>0</v>
      </c>
      <c r="D123" s="369">
        <f t="shared" si="24"/>
        <v>0</v>
      </c>
      <c r="E123" s="313">
        <f t="shared" si="25"/>
        <v>0</v>
      </c>
      <c r="F123" s="369">
        <f t="shared" si="26"/>
        <v>0</v>
      </c>
      <c r="G123" s="369">
        <f t="shared" si="26"/>
        <v>0</v>
      </c>
      <c r="H123" s="369">
        <f t="shared" si="26"/>
        <v>0</v>
      </c>
      <c r="I123" s="313">
        <f t="shared" si="22"/>
        <v>0</v>
      </c>
      <c r="J123" s="369">
        <f t="shared" si="27"/>
        <v>0</v>
      </c>
      <c r="K123" s="313">
        <f t="shared" si="23"/>
        <v>0</v>
      </c>
      <c r="L123" s="369">
        <f t="shared" si="28"/>
        <v>0</v>
      </c>
      <c r="M123" s="313">
        <f t="shared" si="29"/>
        <v>0</v>
      </c>
      <c r="N123" s="369">
        <f t="shared" si="30"/>
        <v>0</v>
      </c>
      <c r="O123" s="369">
        <f t="shared" si="31"/>
        <v>0</v>
      </c>
      <c r="P123" s="346">
        <f t="shared" si="20"/>
        <v>0</v>
      </c>
      <c r="Q123" s="113"/>
      <c r="R123" s="113"/>
      <c r="S123" s="113"/>
    </row>
    <row r="124" spans="1:19" s="97" customFormat="1" ht="18" customHeight="1" x14ac:dyDescent="0.25">
      <c r="A124" s="275" t="s">
        <v>118</v>
      </c>
      <c r="B124" s="290">
        <f t="shared" si="21"/>
        <v>0</v>
      </c>
      <c r="C124" s="313">
        <f t="shared" si="21"/>
        <v>0</v>
      </c>
      <c r="D124" s="369">
        <f t="shared" si="24"/>
        <v>0</v>
      </c>
      <c r="E124" s="313">
        <f t="shared" si="25"/>
        <v>0</v>
      </c>
      <c r="F124" s="369">
        <f t="shared" si="26"/>
        <v>0</v>
      </c>
      <c r="G124" s="369">
        <f t="shared" si="26"/>
        <v>0</v>
      </c>
      <c r="H124" s="369">
        <f t="shared" si="26"/>
        <v>0</v>
      </c>
      <c r="I124" s="313">
        <f t="shared" si="22"/>
        <v>0</v>
      </c>
      <c r="J124" s="369">
        <f t="shared" si="27"/>
        <v>0</v>
      </c>
      <c r="K124" s="313">
        <f t="shared" si="23"/>
        <v>0</v>
      </c>
      <c r="L124" s="369">
        <f t="shared" si="28"/>
        <v>0</v>
      </c>
      <c r="M124" s="313">
        <f t="shared" si="29"/>
        <v>0</v>
      </c>
      <c r="N124" s="369">
        <f t="shared" si="30"/>
        <v>0</v>
      </c>
      <c r="O124" s="369">
        <f t="shared" si="31"/>
        <v>0</v>
      </c>
      <c r="P124" s="346">
        <f t="shared" si="20"/>
        <v>0</v>
      </c>
      <c r="Q124" s="113"/>
      <c r="R124" s="113"/>
      <c r="S124" s="113"/>
    </row>
    <row r="125" spans="1:19" s="97" customFormat="1" ht="18" customHeight="1" x14ac:dyDescent="0.25">
      <c r="A125" s="275" t="s">
        <v>119</v>
      </c>
      <c r="B125" s="290">
        <f t="shared" si="21"/>
        <v>0</v>
      </c>
      <c r="C125" s="313">
        <f t="shared" si="21"/>
        <v>0</v>
      </c>
      <c r="D125" s="369">
        <f t="shared" si="24"/>
        <v>0</v>
      </c>
      <c r="E125" s="313">
        <f t="shared" si="25"/>
        <v>0</v>
      </c>
      <c r="F125" s="369">
        <f t="shared" si="26"/>
        <v>0</v>
      </c>
      <c r="G125" s="369">
        <f t="shared" si="26"/>
        <v>0</v>
      </c>
      <c r="H125" s="369">
        <f t="shared" si="26"/>
        <v>0</v>
      </c>
      <c r="I125" s="313">
        <f t="shared" si="22"/>
        <v>0</v>
      </c>
      <c r="J125" s="369">
        <f t="shared" si="27"/>
        <v>0</v>
      </c>
      <c r="K125" s="313">
        <f t="shared" si="23"/>
        <v>0</v>
      </c>
      <c r="L125" s="369">
        <f t="shared" si="28"/>
        <v>0</v>
      </c>
      <c r="M125" s="313">
        <f t="shared" si="29"/>
        <v>0</v>
      </c>
      <c r="N125" s="369">
        <f t="shared" si="30"/>
        <v>0</v>
      </c>
      <c r="O125" s="369">
        <f t="shared" si="31"/>
        <v>0</v>
      </c>
      <c r="P125" s="346">
        <f t="shared" si="20"/>
        <v>0</v>
      </c>
      <c r="Q125" s="113"/>
      <c r="R125" s="113"/>
      <c r="S125" s="113"/>
    </row>
    <row r="126" spans="1:19" s="97" customFormat="1" ht="18" customHeight="1" x14ac:dyDescent="0.25">
      <c r="A126" s="275" t="s">
        <v>120</v>
      </c>
      <c r="B126" s="290">
        <f t="shared" si="21"/>
        <v>0</v>
      </c>
      <c r="C126" s="313">
        <f t="shared" si="21"/>
        <v>0</v>
      </c>
      <c r="D126" s="369">
        <f t="shared" si="24"/>
        <v>0</v>
      </c>
      <c r="E126" s="313">
        <f t="shared" si="25"/>
        <v>0</v>
      </c>
      <c r="F126" s="369">
        <f t="shared" si="26"/>
        <v>0</v>
      </c>
      <c r="G126" s="369">
        <f t="shared" si="26"/>
        <v>0</v>
      </c>
      <c r="H126" s="369">
        <f t="shared" si="26"/>
        <v>0</v>
      </c>
      <c r="I126" s="313">
        <f t="shared" si="22"/>
        <v>0</v>
      </c>
      <c r="J126" s="369">
        <f t="shared" si="27"/>
        <v>0</v>
      </c>
      <c r="K126" s="313">
        <f t="shared" si="23"/>
        <v>0</v>
      </c>
      <c r="L126" s="369">
        <f t="shared" si="28"/>
        <v>0</v>
      </c>
      <c r="M126" s="313">
        <f t="shared" si="29"/>
        <v>0</v>
      </c>
      <c r="N126" s="369">
        <f t="shared" si="30"/>
        <v>0</v>
      </c>
      <c r="O126" s="369">
        <f t="shared" si="31"/>
        <v>0</v>
      </c>
      <c r="P126" s="346">
        <f t="shared" si="20"/>
        <v>0</v>
      </c>
      <c r="Q126" s="113"/>
      <c r="R126" s="113"/>
      <c r="S126" s="113"/>
    </row>
    <row r="127" spans="1:19" s="97" customFormat="1" ht="18" customHeight="1" x14ac:dyDescent="0.25">
      <c r="A127" s="275" t="s">
        <v>121</v>
      </c>
      <c r="B127" s="290">
        <f t="shared" si="21"/>
        <v>0</v>
      </c>
      <c r="C127" s="313">
        <f t="shared" si="21"/>
        <v>0</v>
      </c>
      <c r="D127" s="369">
        <f t="shared" si="24"/>
        <v>0</v>
      </c>
      <c r="E127" s="313">
        <f t="shared" si="25"/>
        <v>0</v>
      </c>
      <c r="F127" s="369">
        <f t="shared" si="26"/>
        <v>0</v>
      </c>
      <c r="G127" s="369">
        <f t="shared" si="26"/>
        <v>0</v>
      </c>
      <c r="H127" s="369">
        <f t="shared" si="26"/>
        <v>0</v>
      </c>
      <c r="I127" s="313">
        <f t="shared" si="22"/>
        <v>0</v>
      </c>
      <c r="J127" s="369">
        <f t="shared" si="27"/>
        <v>0</v>
      </c>
      <c r="K127" s="313">
        <f t="shared" si="23"/>
        <v>0</v>
      </c>
      <c r="L127" s="369">
        <f t="shared" si="28"/>
        <v>0</v>
      </c>
      <c r="M127" s="313">
        <f t="shared" si="29"/>
        <v>0</v>
      </c>
      <c r="N127" s="369">
        <f t="shared" si="30"/>
        <v>0</v>
      </c>
      <c r="O127" s="369">
        <f t="shared" si="31"/>
        <v>0</v>
      </c>
      <c r="P127" s="346">
        <f t="shared" si="20"/>
        <v>0</v>
      </c>
      <c r="Q127" s="113"/>
      <c r="R127" s="113"/>
      <c r="S127" s="113"/>
    </row>
    <row r="128" spans="1:19" s="97" customFormat="1" ht="18" customHeight="1" x14ac:dyDescent="0.25">
      <c r="A128" s="275" t="s">
        <v>122</v>
      </c>
      <c r="B128" s="290">
        <f t="shared" si="21"/>
        <v>0</v>
      </c>
      <c r="C128" s="313">
        <f t="shared" si="21"/>
        <v>0</v>
      </c>
      <c r="D128" s="369">
        <f t="shared" si="24"/>
        <v>0</v>
      </c>
      <c r="E128" s="313">
        <f t="shared" si="25"/>
        <v>0</v>
      </c>
      <c r="F128" s="369">
        <f t="shared" si="26"/>
        <v>0</v>
      </c>
      <c r="G128" s="369">
        <f t="shared" si="26"/>
        <v>0</v>
      </c>
      <c r="H128" s="369">
        <f t="shared" si="26"/>
        <v>0</v>
      </c>
      <c r="I128" s="313">
        <f t="shared" si="22"/>
        <v>0</v>
      </c>
      <c r="J128" s="369">
        <f t="shared" si="27"/>
        <v>0</v>
      </c>
      <c r="K128" s="313">
        <f t="shared" si="23"/>
        <v>0</v>
      </c>
      <c r="L128" s="369">
        <f t="shared" si="28"/>
        <v>0</v>
      </c>
      <c r="M128" s="313">
        <f t="shared" si="29"/>
        <v>0</v>
      </c>
      <c r="N128" s="369">
        <f t="shared" si="30"/>
        <v>0</v>
      </c>
      <c r="O128" s="369">
        <f t="shared" si="31"/>
        <v>0</v>
      </c>
      <c r="P128" s="346">
        <f t="shared" si="20"/>
        <v>0</v>
      </c>
      <c r="Q128" s="113"/>
      <c r="R128" s="113"/>
      <c r="S128" s="113"/>
    </row>
    <row r="129" spans="1:20" s="97" customFormat="1" ht="18" customHeight="1" x14ac:dyDescent="0.25">
      <c r="A129" s="275" t="s">
        <v>123</v>
      </c>
      <c r="B129" s="290">
        <f t="shared" si="21"/>
        <v>0</v>
      </c>
      <c r="C129" s="313">
        <f t="shared" si="21"/>
        <v>0</v>
      </c>
      <c r="D129" s="369">
        <f t="shared" si="24"/>
        <v>0</v>
      </c>
      <c r="E129" s="313">
        <f t="shared" si="25"/>
        <v>0</v>
      </c>
      <c r="F129" s="369">
        <f t="shared" si="26"/>
        <v>0</v>
      </c>
      <c r="G129" s="369">
        <f t="shared" si="26"/>
        <v>0</v>
      </c>
      <c r="H129" s="369">
        <f t="shared" si="26"/>
        <v>0</v>
      </c>
      <c r="I129" s="313">
        <f t="shared" si="22"/>
        <v>0</v>
      </c>
      <c r="J129" s="369">
        <f t="shared" si="27"/>
        <v>0</v>
      </c>
      <c r="K129" s="313">
        <f t="shared" si="23"/>
        <v>0</v>
      </c>
      <c r="L129" s="369">
        <f t="shared" si="28"/>
        <v>0</v>
      </c>
      <c r="M129" s="313">
        <f t="shared" si="29"/>
        <v>0</v>
      </c>
      <c r="N129" s="369">
        <f t="shared" si="30"/>
        <v>0</v>
      </c>
      <c r="O129" s="369">
        <f t="shared" si="31"/>
        <v>0</v>
      </c>
      <c r="P129" s="346">
        <f t="shared" si="20"/>
        <v>0</v>
      </c>
      <c r="Q129" s="113"/>
      <c r="R129" s="113"/>
      <c r="S129" s="113"/>
    </row>
    <row r="130" spans="1:20" s="97" customFormat="1" ht="18" customHeight="1" x14ac:dyDescent="0.25">
      <c r="A130" s="275" t="s">
        <v>124</v>
      </c>
      <c r="B130" s="290">
        <f t="shared" si="21"/>
        <v>0</v>
      </c>
      <c r="C130" s="313">
        <f t="shared" si="21"/>
        <v>0</v>
      </c>
      <c r="D130" s="369">
        <f t="shared" si="24"/>
        <v>0</v>
      </c>
      <c r="E130" s="313">
        <f t="shared" si="25"/>
        <v>0</v>
      </c>
      <c r="F130" s="369">
        <f t="shared" si="26"/>
        <v>0</v>
      </c>
      <c r="G130" s="369">
        <f t="shared" si="26"/>
        <v>0</v>
      </c>
      <c r="H130" s="369">
        <f t="shared" si="26"/>
        <v>0</v>
      </c>
      <c r="I130" s="313">
        <f t="shared" si="22"/>
        <v>0</v>
      </c>
      <c r="J130" s="369">
        <f t="shared" si="27"/>
        <v>0</v>
      </c>
      <c r="K130" s="313">
        <f t="shared" si="23"/>
        <v>0</v>
      </c>
      <c r="L130" s="369">
        <f t="shared" si="28"/>
        <v>0</v>
      </c>
      <c r="M130" s="313">
        <f t="shared" si="29"/>
        <v>0</v>
      </c>
      <c r="N130" s="369">
        <f t="shared" si="30"/>
        <v>0</v>
      </c>
      <c r="O130" s="369">
        <f t="shared" si="31"/>
        <v>0</v>
      </c>
      <c r="P130" s="346">
        <f t="shared" si="20"/>
        <v>0</v>
      </c>
      <c r="Q130" s="113"/>
      <c r="R130" s="113"/>
      <c r="S130" s="113"/>
    </row>
    <row r="131" spans="1:20" s="97" customFormat="1" ht="18" customHeight="1" x14ac:dyDescent="0.25">
      <c r="A131" s="275" t="s">
        <v>125</v>
      </c>
      <c r="B131" s="290">
        <f t="shared" si="21"/>
        <v>0</v>
      </c>
      <c r="C131" s="313">
        <f t="shared" si="21"/>
        <v>0</v>
      </c>
      <c r="D131" s="369">
        <f t="shared" si="24"/>
        <v>0</v>
      </c>
      <c r="E131" s="313">
        <f t="shared" si="25"/>
        <v>0</v>
      </c>
      <c r="F131" s="369">
        <f t="shared" si="26"/>
        <v>0</v>
      </c>
      <c r="G131" s="369">
        <f t="shared" si="26"/>
        <v>0</v>
      </c>
      <c r="H131" s="369">
        <f t="shared" si="26"/>
        <v>0</v>
      </c>
      <c r="I131" s="313">
        <f t="shared" si="22"/>
        <v>0</v>
      </c>
      <c r="J131" s="369">
        <f t="shared" si="27"/>
        <v>0</v>
      </c>
      <c r="K131" s="313">
        <f t="shared" si="23"/>
        <v>0</v>
      </c>
      <c r="L131" s="369">
        <f t="shared" si="28"/>
        <v>0</v>
      </c>
      <c r="M131" s="313">
        <f t="shared" si="29"/>
        <v>0</v>
      </c>
      <c r="N131" s="369">
        <f t="shared" si="30"/>
        <v>0</v>
      </c>
      <c r="O131" s="369">
        <f t="shared" si="31"/>
        <v>0</v>
      </c>
      <c r="P131" s="346">
        <f t="shared" si="20"/>
        <v>0</v>
      </c>
      <c r="Q131" s="113"/>
      <c r="R131" s="113"/>
      <c r="S131" s="113"/>
    </row>
    <row r="132" spans="1:20" s="97" customFormat="1" ht="18" customHeight="1" x14ac:dyDescent="0.25">
      <c r="A132" s="275" t="s">
        <v>126</v>
      </c>
      <c r="B132" s="290">
        <f t="shared" si="21"/>
        <v>0</v>
      </c>
      <c r="C132" s="313">
        <f t="shared" si="21"/>
        <v>0</v>
      </c>
      <c r="D132" s="369">
        <f t="shared" si="24"/>
        <v>0</v>
      </c>
      <c r="E132" s="313">
        <f t="shared" si="25"/>
        <v>0</v>
      </c>
      <c r="F132" s="369">
        <f t="shared" si="26"/>
        <v>0</v>
      </c>
      <c r="G132" s="369">
        <f t="shared" si="26"/>
        <v>0</v>
      </c>
      <c r="H132" s="369">
        <f t="shared" si="26"/>
        <v>0</v>
      </c>
      <c r="I132" s="313">
        <f t="shared" si="22"/>
        <v>0</v>
      </c>
      <c r="J132" s="369">
        <f t="shared" si="27"/>
        <v>0</v>
      </c>
      <c r="K132" s="313">
        <f t="shared" si="23"/>
        <v>0</v>
      </c>
      <c r="L132" s="369">
        <f t="shared" si="28"/>
        <v>0</v>
      </c>
      <c r="M132" s="313">
        <f t="shared" si="29"/>
        <v>0</v>
      </c>
      <c r="N132" s="369">
        <f t="shared" si="30"/>
        <v>0</v>
      </c>
      <c r="O132" s="369">
        <f t="shared" si="31"/>
        <v>0</v>
      </c>
      <c r="P132" s="346">
        <f t="shared" si="20"/>
        <v>0</v>
      </c>
      <c r="Q132" s="113"/>
      <c r="R132" s="113"/>
      <c r="S132" s="113"/>
    </row>
    <row r="133" spans="1:20" s="97" customFormat="1" ht="18" customHeight="1" x14ac:dyDescent="0.25">
      <c r="A133" s="291" t="s">
        <v>127</v>
      </c>
      <c r="B133" s="293"/>
      <c r="C133" s="293"/>
      <c r="D133" s="294">
        <f>SUMPRODUCT(ROUND(D121:D132,2))</f>
        <v>0</v>
      </c>
      <c r="E133" s="293"/>
      <c r="F133" s="294">
        <f>SUMPRODUCT(ROUND(F121:F132,2))</f>
        <v>0</v>
      </c>
      <c r="G133" s="294">
        <f>SUMPRODUCT(ROUND(G121:G132,2))</f>
        <v>0</v>
      </c>
      <c r="H133" s="294">
        <f>SUMPRODUCT(ROUND(H121:H132,2))</f>
        <v>0</v>
      </c>
      <c r="I133" s="293"/>
      <c r="J133" s="294">
        <f>SUMPRODUCT(ROUND(J121:J132,2))</f>
        <v>0</v>
      </c>
      <c r="K133" s="293"/>
      <c r="L133" s="294">
        <f>SUMPRODUCT(ROUND(L121:L132,2))</f>
        <v>0</v>
      </c>
      <c r="M133" s="293"/>
      <c r="N133" s="295">
        <f>SUMPRODUCT(ROUND(N121:N132,2))</f>
        <v>0</v>
      </c>
      <c r="O133" s="294">
        <f>SUM(O121:O132)</f>
        <v>0</v>
      </c>
      <c r="P133" s="346">
        <f t="shared" si="20"/>
        <v>0</v>
      </c>
      <c r="Q133" s="113"/>
      <c r="R133" s="113"/>
      <c r="S133" s="113"/>
    </row>
    <row r="134" spans="1:20" s="97" customFormat="1" ht="4" customHeight="1" x14ac:dyDescent="0.25">
      <c r="A134" s="101"/>
      <c r="B134" s="101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346">
        <f t="shared" si="20"/>
        <v>0</v>
      </c>
      <c r="Q134" s="113"/>
      <c r="R134" s="113"/>
      <c r="S134" s="113"/>
      <c r="T134" s="94"/>
    </row>
    <row r="135" spans="1:20" s="97" customFormat="1" ht="18" customHeight="1" x14ac:dyDescent="0.25">
      <c r="A135" s="265" t="s">
        <v>128</v>
      </c>
      <c r="B135" s="297"/>
      <c r="C135" s="298"/>
      <c r="D135" s="299"/>
      <c r="E135" s="298"/>
      <c r="F135" s="299"/>
      <c r="G135" s="299"/>
      <c r="H135" s="299"/>
      <c r="I135" s="298"/>
      <c r="J135" s="298"/>
      <c r="K135" s="298"/>
      <c r="L135" s="298"/>
      <c r="M135" s="313">
        <f>M87</f>
        <v>0</v>
      </c>
      <c r="N135" s="290">
        <f>IF(N87=0,0,ROUND(N87*$S$121,2))</f>
        <v>0</v>
      </c>
      <c r="O135" s="370">
        <f>ROUND(N135,2)</f>
        <v>0</v>
      </c>
      <c r="P135" s="346">
        <f t="shared" si="20"/>
        <v>0</v>
      </c>
      <c r="Q135" s="113"/>
      <c r="R135" s="113"/>
      <c r="S135" s="113"/>
    </row>
    <row r="136" spans="1:20" s="97" customFormat="1" ht="4" customHeight="1" x14ac:dyDescent="0.2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334"/>
      <c r="N136" s="335"/>
      <c r="O136" s="335"/>
      <c r="P136" s="346">
        <f t="shared" si="20"/>
        <v>0</v>
      </c>
      <c r="Q136" s="113"/>
      <c r="R136" s="113"/>
      <c r="S136" s="113"/>
    </row>
    <row r="137" spans="1:20" s="97" customFormat="1" ht="18" customHeight="1" x14ac:dyDescent="0.25">
      <c r="A137" s="291" t="s">
        <v>129</v>
      </c>
      <c r="B137" s="292"/>
      <c r="C137" s="300"/>
      <c r="D137" s="301"/>
      <c r="E137" s="300"/>
      <c r="F137" s="301"/>
      <c r="G137" s="301"/>
      <c r="H137" s="301"/>
      <c r="I137" s="300"/>
      <c r="J137" s="301"/>
      <c r="K137" s="300"/>
      <c r="L137" s="300"/>
      <c r="M137" s="300"/>
      <c r="N137" s="300"/>
      <c r="O137" s="371">
        <f>O133+O135</f>
        <v>0</v>
      </c>
      <c r="P137" s="346">
        <f t="shared" si="20"/>
        <v>0</v>
      </c>
      <c r="Q137" s="113"/>
      <c r="R137" s="113"/>
      <c r="S137" s="113"/>
    </row>
    <row r="138" spans="1:20" s="97" customFormat="1" x14ac:dyDescent="0.25">
      <c r="A138" s="101"/>
      <c r="B138" s="101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216"/>
      <c r="T138" s="94"/>
    </row>
  </sheetData>
  <sheetProtection password="EDE9" sheet="1" objects="1" scenarios="1"/>
  <conditionalFormatting sqref="A93:O137">
    <cfRule type="expression" dxfId="7" priority="1" stopIfTrue="1">
      <formula>$P93=1</formula>
    </cfRule>
  </conditionalFormatting>
  <dataValidations count="1">
    <dataValidation type="list" allowBlank="1" showErrorMessage="1" errorTitle="Ergebnis" error="Bitte auswählen!" sqref="O91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6" fitToHeight="0" orientation="landscape" useFirstPageNumber="1" r:id="rId1"/>
  <headerFooter alignWithMargins="0">
    <oddFooter>&amp;C&amp;9&amp;A - Seite &amp;P</oddFooter>
  </headerFooter>
  <rowBreaks count="2" manualBreakCount="2">
    <brk id="49" max="16383" man="1"/>
    <brk id="97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T138"/>
  <sheetViews>
    <sheetView showGridLines="0" zoomScaleNormal="100" workbookViewId="0">
      <selection activeCell="E12" sqref="E12"/>
    </sheetView>
  </sheetViews>
  <sheetFormatPr baseColWidth="10" defaultColWidth="11.453125" defaultRowHeight="11.5" x14ac:dyDescent="0.25"/>
  <cols>
    <col min="1" max="2" width="12.54296875" style="101" customWidth="1"/>
    <col min="3" max="14" width="12.54296875" style="94" customWidth="1"/>
    <col min="15" max="15" width="15.54296875" style="94" customWidth="1"/>
    <col min="16" max="16" width="12.54296875" style="94" hidden="1" customWidth="1"/>
    <col min="17" max="17" width="60.54296875" style="216" hidden="1" customWidth="1"/>
    <col min="18" max="19" width="10.54296875" style="97" hidden="1" customWidth="1"/>
    <col min="20" max="21" width="11.453125" style="94" customWidth="1"/>
    <col min="22" max="16384" width="11.453125" style="94"/>
  </cols>
  <sheetData>
    <row r="1" spans="1:20" ht="15" customHeight="1" x14ac:dyDescent="0.25">
      <c r="A1" s="458" t="str">
        <f>CONCATENATE('Anlage 1 | Ausgaben'!A1,".",$A$12)</f>
        <v>Anlage 1.6</v>
      </c>
      <c r="B1" s="96"/>
      <c r="C1" s="38"/>
      <c r="D1" s="38"/>
      <c r="E1" s="93"/>
      <c r="F1" s="37"/>
      <c r="G1" s="37"/>
      <c r="H1" s="37"/>
      <c r="I1" s="37"/>
      <c r="J1" s="37"/>
      <c r="K1" s="37"/>
      <c r="M1" s="206"/>
      <c r="P1" s="343" t="str">
        <f>"$A$1:$O$"&amp;IF(O91="nein",ROW($P$91),ROW($P$137))</f>
        <v>$A$1:$O$137</v>
      </c>
      <c r="Q1" s="113"/>
      <c r="R1" s="113"/>
      <c r="S1" s="113"/>
    </row>
    <row r="2" spans="1:20" ht="15" customHeight="1" x14ac:dyDescent="0.2">
      <c r="A2" s="96" t="s">
        <v>50</v>
      </c>
      <c r="B2" s="94"/>
      <c r="H2" s="207"/>
      <c r="I2" s="207"/>
      <c r="J2" s="208"/>
      <c r="K2" s="37"/>
      <c r="M2" s="197"/>
      <c r="P2" s="344"/>
      <c r="Q2" s="113"/>
      <c r="R2" s="113"/>
      <c r="S2" s="113"/>
    </row>
    <row r="3" spans="1:20" ht="15" customHeight="1" x14ac:dyDescent="0.2">
      <c r="A3" s="411" t="str">
        <f>CONCATENATE("Aktenzeichen ",IF('Seite 1'!$G$17="F-BV","F-BV____________",'Seite 1'!$G$17))</f>
        <v>Aktenzeichen F-BV____________</v>
      </c>
      <c r="B3" s="94"/>
      <c r="H3" s="207"/>
      <c r="I3" s="207"/>
      <c r="J3" s="208"/>
      <c r="K3" s="208"/>
      <c r="L3" s="208"/>
      <c r="M3" s="208"/>
      <c r="P3" s="344"/>
      <c r="Q3" s="113"/>
      <c r="R3" s="113"/>
      <c r="S3" s="113"/>
    </row>
    <row r="4" spans="1:20" ht="15" customHeight="1" x14ac:dyDescent="0.2">
      <c r="A4" s="95" t="str">
        <f ca="1">CONCATENATE("Verwendungsnachweis vom ",IF('Seite 1'!$G$16="","__.__.____",TEXT('Seite 1'!$G$16,"TT.MM.JJJJ")))</f>
        <v>Verwendungsnachweis vom 31.01.2024</v>
      </c>
      <c r="B4" s="94"/>
      <c r="H4" s="207"/>
      <c r="I4" s="207"/>
      <c r="J4" s="208"/>
      <c r="K4" s="208"/>
      <c r="L4" s="208"/>
      <c r="M4" s="208"/>
      <c r="P4" s="344"/>
      <c r="Q4" s="113"/>
      <c r="R4" s="113"/>
      <c r="S4" s="113"/>
    </row>
    <row r="5" spans="1:20" ht="15" customHeight="1" x14ac:dyDescent="0.2">
      <c r="A5" s="464" t="str">
        <f>'Seite 1'!$A$63</f>
        <v>VWN Förderung von Betreuungsvereinen</v>
      </c>
      <c r="B5" s="100"/>
      <c r="C5" s="100"/>
      <c r="D5" s="100"/>
      <c r="E5" s="100"/>
      <c r="F5" s="100"/>
      <c r="G5" s="100"/>
      <c r="H5" s="207"/>
      <c r="I5" s="207"/>
      <c r="J5" s="208"/>
      <c r="K5" s="208"/>
      <c r="L5" s="208"/>
      <c r="M5" s="208"/>
      <c r="N5" s="100"/>
      <c r="O5" s="100"/>
      <c r="P5" s="344"/>
      <c r="Q5" s="113"/>
      <c r="R5" s="113"/>
      <c r="S5" s="113"/>
    </row>
    <row r="6" spans="1:20" ht="15" customHeight="1" thickBot="1" x14ac:dyDescent="0.25">
      <c r="A6" s="408" t="str">
        <f>'Seite 1'!$A$64</f>
        <v>Formularversion: V 2.1 vom 31.01.24 - öffentlich -</v>
      </c>
      <c r="B6" s="409"/>
      <c r="C6" s="409"/>
      <c r="D6" s="409"/>
      <c r="E6" s="409"/>
      <c r="F6" s="409"/>
      <c r="G6" s="409"/>
      <c r="H6" s="466"/>
      <c r="I6" s="466"/>
      <c r="J6" s="467"/>
      <c r="K6" s="467"/>
      <c r="L6" s="467"/>
      <c r="M6" s="467"/>
      <c r="N6" s="409"/>
      <c r="O6" s="409"/>
      <c r="P6" s="344"/>
      <c r="Q6" s="113"/>
      <c r="R6" s="113"/>
      <c r="S6" s="113"/>
    </row>
    <row r="7" spans="1:20" s="97" customFormat="1" ht="12" customHeight="1" thickTop="1" x14ac:dyDescent="0.25">
      <c r="B7" s="207"/>
      <c r="C7" s="207"/>
      <c r="D7" s="207"/>
      <c r="E7" s="207"/>
      <c r="F7" s="207"/>
      <c r="G7" s="207"/>
      <c r="H7" s="208"/>
      <c r="I7" s="208"/>
      <c r="J7" s="208"/>
      <c r="K7" s="208"/>
      <c r="L7" s="208"/>
      <c r="M7" s="208"/>
      <c r="P7" s="114"/>
      <c r="Q7" s="113"/>
      <c r="R7" s="113"/>
      <c r="S7" s="113"/>
      <c r="T7" s="94"/>
    </row>
    <row r="8" spans="1:20" s="97" customFormat="1" ht="18" customHeight="1" x14ac:dyDescent="0.25">
      <c r="A8" s="261" t="s">
        <v>203</v>
      </c>
      <c r="B8" s="262"/>
      <c r="C8" s="262"/>
      <c r="D8" s="262"/>
      <c r="E8" s="262"/>
      <c r="F8" s="262"/>
      <c r="G8" s="262"/>
      <c r="H8" s="263"/>
      <c r="I8" s="263"/>
      <c r="J8" s="263"/>
      <c r="K8" s="263"/>
      <c r="L8" s="263"/>
      <c r="M8" s="263"/>
      <c r="N8" s="263"/>
      <c r="O8" s="264"/>
      <c r="P8" s="114"/>
      <c r="Q8" s="113"/>
      <c r="R8" s="113"/>
      <c r="S8" s="113"/>
      <c r="T8" s="94"/>
    </row>
    <row r="9" spans="1:20" s="97" customFormat="1" ht="12" customHeight="1" x14ac:dyDescent="0.25">
      <c r="A9" s="214" t="s">
        <v>156</v>
      </c>
      <c r="B9" s="210"/>
      <c r="C9" s="210"/>
      <c r="D9" s="210"/>
      <c r="E9" s="210"/>
      <c r="F9" s="210"/>
      <c r="G9" s="210"/>
      <c r="H9" s="208"/>
      <c r="I9" s="208"/>
      <c r="J9" s="208"/>
      <c r="K9" s="208"/>
      <c r="L9" s="208"/>
      <c r="M9" s="208"/>
      <c r="N9" s="208"/>
      <c r="O9" s="209"/>
      <c r="P9" s="114"/>
      <c r="Q9" s="113"/>
      <c r="R9" s="113"/>
      <c r="S9" s="113"/>
      <c r="T9" s="94"/>
    </row>
    <row r="10" spans="1:20" s="97" customFormat="1" ht="12" customHeight="1" x14ac:dyDescent="0.25">
      <c r="A10" s="210"/>
      <c r="B10" s="210"/>
      <c r="C10" s="210"/>
      <c r="D10" s="210"/>
      <c r="E10" s="210"/>
      <c r="F10" s="210"/>
      <c r="G10" s="210"/>
      <c r="H10" s="208"/>
      <c r="I10" s="208"/>
      <c r="J10" s="208"/>
      <c r="K10" s="208"/>
      <c r="L10" s="208"/>
      <c r="M10" s="208"/>
      <c r="N10" s="208"/>
      <c r="O10" s="209"/>
      <c r="P10" s="114"/>
      <c r="Q10" s="113"/>
      <c r="R10" s="113"/>
      <c r="S10" s="113"/>
      <c r="T10" s="94"/>
    </row>
    <row r="11" spans="1:20" s="97" customFormat="1" ht="8.15" customHeight="1" x14ac:dyDescent="0.25">
      <c r="A11" s="318"/>
      <c r="B11" s="319"/>
      <c r="C11" s="319"/>
      <c r="D11" s="319"/>
      <c r="E11" s="329"/>
      <c r="F11" s="319"/>
      <c r="G11" s="319"/>
      <c r="H11" s="320"/>
      <c r="I11" s="208"/>
      <c r="J11" s="208"/>
      <c r="K11" s="208"/>
      <c r="L11" s="208"/>
      <c r="M11" s="208"/>
      <c r="N11" s="208"/>
      <c r="O11" s="209"/>
      <c r="P11" s="114"/>
      <c r="Q11" s="113"/>
      <c r="R11" s="113"/>
      <c r="S11" s="113"/>
      <c r="T11" s="94"/>
    </row>
    <row r="12" spans="1:20" s="97" customFormat="1" ht="18" customHeight="1" x14ac:dyDescent="0.25">
      <c r="A12" s="321">
        <v>6</v>
      </c>
      <c r="B12" s="468" t="s">
        <v>160</v>
      </c>
      <c r="C12" s="307"/>
      <c r="D12" s="308"/>
      <c r="E12" s="326"/>
      <c r="F12" s="331"/>
      <c r="G12" s="332"/>
      <c r="H12" s="323"/>
      <c r="O12" s="211"/>
      <c r="P12" s="114"/>
      <c r="Q12" s="113"/>
      <c r="R12" s="113"/>
      <c r="S12" s="113"/>
      <c r="T12" s="94"/>
    </row>
    <row r="13" spans="1:20" s="213" customFormat="1" ht="4" customHeight="1" x14ac:dyDescent="0.25">
      <c r="A13" s="306"/>
      <c r="B13" s="307"/>
      <c r="C13" s="307"/>
      <c r="D13" s="311"/>
      <c r="E13" s="330"/>
      <c r="F13" s="311"/>
      <c r="G13" s="311"/>
      <c r="H13" s="308"/>
      <c r="I13" s="211"/>
      <c r="J13" s="211"/>
      <c r="K13" s="211"/>
      <c r="L13" s="211"/>
      <c r="M13" s="211"/>
      <c r="N13" s="211"/>
      <c r="O13" s="211"/>
      <c r="P13" s="114"/>
      <c r="Q13" s="113"/>
      <c r="R13" s="113"/>
      <c r="S13" s="113"/>
      <c r="T13" s="94"/>
    </row>
    <row r="14" spans="1:20" s="213" customFormat="1" ht="18" customHeight="1" x14ac:dyDescent="0.25">
      <c r="A14" s="333"/>
      <c r="B14" s="468" t="s">
        <v>161</v>
      </c>
      <c r="C14" s="307"/>
      <c r="D14" s="308"/>
      <c r="E14" s="327"/>
      <c r="F14" s="328" t="s">
        <v>45</v>
      </c>
      <c r="G14" s="327"/>
      <c r="H14" s="324"/>
      <c r="K14" s="211"/>
      <c r="P14" s="114"/>
      <c r="Q14" s="113"/>
      <c r="R14" s="113"/>
      <c r="S14" s="113"/>
      <c r="T14" s="94"/>
    </row>
    <row r="15" spans="1:20" s="213" customFormat="1" ht="4" customHeight="1" x14ac:dyDescent="0.25">
      <c r="A15" s="333"/>
      <c r="B15" s="307"/>
      <c r="C15" s="307"/>
      <c r="D15" s="307"/>
      <c r="E15" s="307"/>
      <c r="F15" s="307"/>
      <c r="G15" s="307"/>
      <c r="H15" s="324"/>
      <c r="K15" s="211"/>
      <c r="P15" s="114"/>
      <c r="Q15" s="113"/>
      <c r="R15" s="113"/>
      <c r="S15" s="113"/>
      <c r="T15" s="94"/>
    </row>
    <row r="16" spans="1:20" s="213" customFormat="1" ht="18" customHeight="1" x14ac:dyDescent="0.25">
      <c r="A16" s="333"/>
      <c r="B16" s="468" t="s">
        <v>196</v>
      </c>
      <c r="C16" s="307"/>
      <c r="D16" s="307"/>
      <c r="E16" s="326"/>
      <c r="F16" s="331"/>
      <c r="G16" s="332"/>
      <c r="H16" s="324"/>
      <c r="K16" s="211"/>
      <c r="P16" s="114"/>
      <c r="Q16" s="113"/>
      <c r="R16" s="113"/>
      <c r="S16" s="113"/>
      <c r="T16" s="94"/>
    </row>
    <row r="17" spans="1:20" s="213" customFormat="1" ht="4" customHeight="1" x14ac:dyDescent="0.25">
      <c r="A17" s="333"/>
      <c r="B17" s="307"/>
      <c r="C17" s="307"/>
      <c r="D17" s="307"/>
      <c r="E17" s="307"/>
      <c r="F17" s="307"/>
      <c r="G17" s="307"/>
      <c r="H17" s="324"/>
      <c r="K17" s="211"/>
      <c r="P17" s="114"/>
      <c r="Q17" s="113"/>
      <c r="R17" s="113"/>
      <c r="S17" s="113"/>
      <c r="T17" s="94"/>
    </row>
    <row r="18" spans="1:20" s="213" customFormat="1" ht="18" customHeight="1" x14ac:dyDescent="0.25">
      <c r="A18" s="333"/>
      <c r="B18" s="468" t="s">
        <v>197</v>
      </c>
      <c r="C18" s="307"/>
      <c r="D18" s="307"/>
      <c r="E18" s="326"/>
      <c r="F18" s="331"/>
      <c r="G18" s="332"/>
      <c r="H18" s="324"/>
      <c r="K18" s="211"/>
      <c r="P18" s="114"/>
      <c r="Q18" s="113"/>
      <c r="R18" s="113"/>
      <c r="S18" s="113"/>
      <c r="T18" s="94"/>
    </row>
    <row r="19" spans="1:20" s="213" customFormat="1" ht="8.15" customHeight="1" x14ac:dyDescent="0.25">
      <c r="A19" s="322"/>
      <c r="B19" s="309"/>
      <c r="C19" s="309"/>
      <c r="D19" s="325"/>
      <c r="E19" s="330"/>
      <c r="F19" s="325"/>
      <c r="G19" s="325"/>
      <c r="H19" s="310"/>
      <c r="I19" s="211"/>
      <c r="J19" s="211"/>
      <c r="K19" s="211"/>
      <c r="L19" s="211"/>
      <c r="M19" s="211"/>
      <c r="N19" s="211"/>
      <c r="O19" s="211"/>
      <c r="P19" s="114"/>
      <c r="Q19" s="113"/>
      <c r="R19" s="113"/>
      <c r="S19" s="113"/>
      <c r="T19" s="94"/>
    </row>
    <row r="20" spans="1:20" s="213" customFormat="1" ht="12" customHeight="1" x14ac:dyDescent="0.25">
      <c r="A20" s="212"/>
      <c r="B20" s="212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114"/>
      <c r="Q20" s="113"/>
      <c r="R20" s="113"/>
      <c r="S20" s="113"/>
      <c r="T20" s="94"/>
    </row>
    <row r="21" spans="1:20" s="213" customFormat="1" ht="4" customHeight="1" x14ac:dyDescent="0.25">
      <c r="A21" s="269"/>
      <c r="B21" s="270"/>
      <c r="C21" s="278"/>
      <c r="D21" s="279"/>
      <c r="E21" s="278"/>
      <c r="F21" s="285"/>
      <c r="G21" s="285"/>
      <c r="H21" s="279"/>
      <c r="I21" s="278"/>
      <c r="J21" s="279"/>
      <c r="K21" s="278"/>
      <c r="L21" s="279"/>
      <c r="M21" s="278"/>
      <c r="N21" s="279"/>
      <c r="O21" s="280"/>
      <c r="P21" s="114"/>
      <c r="Q21" s="113"/>
      <c r="R21" s="113"/>
      <c r="S21" s="113"/>
      <c r="T21" s="94"/>
    </row>
    <row r="22" spans="1:20" s="97" customFormat="1" ht="12" customHeight="1" x14ac:dyDescent="0.25">
      <c r="A22" s="274" t="s">
        <v>112</v>
      </c>
      <c r="B22" s="277" t="s">
        <v>157</v>
      </c>
      <c r="C22" s="274" t="s">
        <v>159</v>
      </c>
      <c r="D22" s="281"/>
      <c r="E22" s="274" t="s">
        <v>169</v>
      </c>
      <c r="F22" s="286"/>
      <c r="G22" s="286"/>
      <c r="H22" s="281"/>
      <c r="I22" s="274" t="s">
        <v>171</v>
      </c>
      <c r="J22" s="281"/>
      <c r="K22" s="274" t="s">
        <v>113</v>
      </c>
      <c r="L22" s="281"/>
      <c r="M22" s="274" t="s">
        <v>114</v>
      </c>
      <c r="N22" s="281"/>
      <c r="O22" s="230" t="s">
        <v>173</v>
      </c>
      <c r="P22" s="114"/>
      <c r="Q22" s="113"/>
      <c r="R22" s="113"/>
      <c r="S22" s="113"/>
      <c r="T22" s="94"/>
    </row>
    <row r="23" spans="1:20" s="97" customFormat="1" ht="12" customHeight="1" x14ac:dyDescent="0.25">
      <c r="A23" s="273"/>
      <c r="B23" s="277" t="s">
        <v>158</v>
      </c>
      <c r="C23" s="274" t="s">
        <v>165</v>
      </c>
      <c r="D23" s="281"/>
      <c r="E23" s="296" t="s">
        <v>170</v>
      </c>
      <c r="F23" s="286"/>
      <c r="G23" s="286"/>
      <c r="H23" s="281"/>
      <c r="I23" s="296" t="s">
        <v>172</v>
      </c>
      <c r="J23" s="281"/>
      <c r="K23" s="273"/>
      <c r="L23" s="281"/>
      <c r="M23" s="273"/>
      <c r="N23" s="281"/>
      <c r="O23" s="230"/>
      <c r="P23" s="114"/>
      <c r="Q23" s="113"/>
      <c r="R23" s="113"/>
      <c r="S23" s="113"/>
      <c r="T23" s="94"/>
    </row>
    <row r="24" spans="1:20" s="97" customFormat="1" ht="12" customHeight="1" x14ac:dyDescent="0.25">
      <c r="A24" s="273"/>
      <c r="B24" s="277" t="s">
        <v>174</v>
      </c>
      <c r="C24" s="296" t="s">
        <v>211</v>
      </c>
      <c r="D24" s="281"/>
      <c r="E24" s="273"/>
      <c r="F24" s="286"/>
      <c r="G24" s="286"/>
      <c r="H24" s="281"/>
      <c r="I24" s="273"/>
      <c r="J24" s="281"/>
      <c r="K24" s="273"/>
      <c r="L24" s="281"/>
      <c r="M24" s="273"/>
      <c r="N24" s="281"/>
      <c r="O24" s="230"/>
      <c r="P24" s="114"/>
      <c r="Q24" s="113"/>
      <c r="R24" s="113"/>
      <c r="S24" s="113"/>
      <c r="T24" s="94"/>
    </row>
    <row r="25" spans="1:20" s="97" customFormat="1" ht="4" customHeight="1" x14ac:dyDescent="0.25">
      <c r="A25" s="273"/>
      <c r="B25" s="277"/>
      <c r="C25" s="315"/>
      <c r="D25" s="283"/>
      <c r="E25" s="282"/>
      <c r="F25" s="287"/>
      <c r="G25" s="287"/>
      <c r="H25" s="283"/>
      <c r="I25" s="282"/>
      <c r="J25" s="283"/>
      <c r="K25" s="282"/>
      <c r="L25" s="283"/>
      <c r="M25" s="282"/>
      <c r="N25" s="283"/>
      <c r="O25" s="230"/>
      <c r="P25" s="114"/>
      <c r="Q25" s="113"/>
      <c r="R25" s="113"/>
      <c r="S25" s="113"/>
      <c r="T25" s="94"/>
    </row>
    <row r="26" spans="1:20" s="97" customFormat="1" ht="4" customHeight="1" x14ac:dyDescent="0.25">
      <c r="A26" s="273"/>
      <c r="B26" s="277"/>
      <c r="C26" s="316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230"/>
      <c r="P26" s="114"/>
      <c r="Q26" s="113"/>
      <c r="R26" s="113"/>
      <c r="S26" s="113"/>
      <c r="T26" s="94"/>
    </row>
    <row r="27" spans="1:20" s="97" customFormat="1" ht="12" customHeight="1" x14ac:dyDescent="0.25">
      <c r="A27" s="273"/>
      <c r="B27" s="277"/>
      <c r="C27" s="277" t="s">
        <v>163</v>
      </c>
      <c r="D27" s="277" t="s">
        <v>99</v>
      </c>
      <c r="E27" s="277" t="s">
        <v>163</v>
      </c>
      <c r="F27" s="277" t="s">
        <v>166</v>
      </c>
      <c r="G27" s="277" t="s">
        <v>167</v>
      </c>
      <c r="H27" s="277" t="s">
        <v>168</v>
      </c>
      <c r="I27" s="277" t="s">
        <v>163</v>
      </c>
      <c r="J27" s="277" t="s">
        <v>99</v>
      </c>
      <c r="K27" s="277" t="s">
        <v>163</v>
      </c>
      <c r="L27" s="277" t="s">
        <v>99</v>
      </c>
      <c r="M27" s="277" t="s">
        <v>163</v>
      </c>
      <c r="N27" s="277" t="s">
        <v>99</v>
      </c>
      <c r="O27" s="230"/>
      <c r="P27" s="114"/>
      <c r="Q27" s="113"/>
      <c r="R27" s="113"/>
      <c r="S27" s="113"/>
      <c r="T27" s="94"/>
    </row>
    <row r="28" spans="1:20" s="97" customFormat="1" ht="12" customHeight="1" x14ac:dyDescent="0.25">
      <c r="A28" s="273"/>
      <c r="B28" s="277"/>
      <c r="C28" s="277" t="s">
        <v>164</v>
      </c>
      <c r="D28" s="277"/>
      <c r="E28" s="277" t="s">
        <v>164</v>
      </c>
      <c r="F28" s="277"/>
      <c r="G28" s="277"/>
      <c r="H28" s="277"/>
      <c r="I28" s="277" t="s">
        <v>164</v>
      </c>
      <c r="J28" s="277"/>
      <c r="K28" s="277" t="s">
        <v>164</v>
      </c>
      <c r="L28" s="277"/>
      <c r="M28" s="277" t="s">
        <v>164</v>
      </c>
      <c r="N28" s="277"/>
      <c r="O28" s="230"/>
      <c r="P28" s="114"/>
      <c r="Q28" s="113"/>
      <c r="R28" s="113"/>
      <c r="S28" s="113"/>
      <c r="T28" s="94"/>
    </row>
    <row r="29" spans="1:20" s="97" customFormat="1" ht="12" customHeight="1" x14ac:dyDescent="0.25">
      <c r="A29" s="273"/>
      <c r="B29" s="277" t="s">
        <v>162</v>
      </c>
      <c r="C29" s="277"/>
      <c r="D29" s="277" t="s">
        <v>21</v>
      </c>
      <c r="E29" s="277"/>
      <c r="F29" s="277" t="s">
        <v>21</v>
      </c>
      <c r="G29" s="277" t="s">
        <v>21</v>
      </c>
      <c r="H29" s="277" t="s">
        <v>21</v>
      </c>
      <c r="I29" s="277"/>
      <c r="J29" s="277" t="s">
        <v>21</v>
      </c>
      <c r="K29" s="277"/>
      <c r="L29" s="277" t="s">
        <v>21</v>
      </c>
      <c r="M29" s="277"/>
      <c r="N29" s="277" t="s">
        <v>21</v>
      </c>
      <c r="O29" s="230" t="s">
        <v>21</v>
      </c>
      <c r="P29" s="114"/>
      <c r="Q29" s="113"/>
      <c r="R29" s="113"/>
      <c r="S29" s="113"/>
      <c r="T29" s="94"/>
    </row>
    <row r="30" spans="1:20" s="97" customFormat="1" ht="4" customHeight="1" x14ac:dyDescent="0.25">
      <c r="A30" s="282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8"/>
      <c r="P30" s="114"/>
      <c r="Q30" s="113"/>
      <c r="R30" s="113"/>
      <c r="S30" s="113"/>
      <c r="T30" s="94"/>
    </row>
    <row r="31" spans="1:20" s="97" customFormat="1" ht="18" customHeight="1" x14ac:dyDescent="0.25">
      <c r="A31" s="275" t="s">
        <v>115</v>
      </c>
      <c r="B31" s="276"/>
      <c r="C31" s="289"/>
      <c r="D31" s="276"/>
      <c r="E31" s="289"/>
      <c r="F31" s="276"/>
      <c r="G31" s="276"/>
      <c r="H31" s="276"/>
      <c r="I31" s="289"/>
      <c r="J31" s="276"/>
      <c r="K31" s="289"/>
      <c r="L31" s="276"/>
      <c r="M31" s="289"/>
      <c r="N31" s="276"/>
      <c r="O31" s="290">
        <f>ROUND(D31,2)+ROUND(F31,2)+ROUND(G31,2)+ROUND(H31,2)+ROUND(J31,2)+ROUND(L31,2)-ROUND(N31,2)</f>
        <v>0</v>
      </c>
      <c r="P31" s="114"/>
      <c r="Q31" s="113"/>
      <c r="R31" s="113"/>
      <c r="S31" s="113"/>
      <c r="T31" s="94"/>
    </row>
    <row r="32" spans="1:20" s="97" customFormat="1" ht="18" customHeight="1" x14ac:dyDescent="0.25">
      <c r="A32" s="275" t="s">
        <v>116</v>
      </c>
      <c r="B32" s="276"/>
      <c r="C32" s="289"/>
      <c r="D32" s="276"/>
      <c r="E32" s="289"/>
      <c r="F32" s="276"/>
      <c r="G32" s="276"/>
      <c r="H32" s="276"/>
      <c r="I32" s="289"/>
      <c r="J32" s="276"/>
      <c r="K32" s="289"/>
      <c r="L32" s="276"/>
      <c r="M32" s="289"/>
      <c r="N32" s="276"/>
      <c r="O32" s="290">
        <f t="shared" ref="O32:O42" si="0">ROUND(D32,2)+ROUND(F32,2)+ROUND(G32,2)+ROUND(H32,2)+ROUND(J32,2)+ROUND(L32,2)-ROUND(N32,2)</f>
        <v>0</v>
      </c>
      <c r="P32" s="114"/>
      <c r="Q32" s="113"/>
      <c r="R32" s="113"/>
      <c r="S32" s="113"/>
      <c r="T32" s="94"/>
    </row>
    <row r="33" spans="1:20" s="97" customFormat="1" ht="18" customHeight="1" x14ac:dyDescent="0.25">
      <c r="A33" s="275" t="s">
        <v>117</v>
      </c>
      <c r="B33" s="276"/>
      <c r="C33" s="289"/>
      <c r="D33" s="276"/>
      <c r="E33" s="289"/>
      <c r="F33" s="276"/>
      <c r="G33" s="276"/>
      <c r="H33" s="276"/>
      <c r="I33" s="289"/>
      <c r="J33" s="276"/>
      <c r="K33" s="289"/>
      <c r="L33" s="276"/>
      <c r="M33" s="289"/>
      <c r="N33" s="276"/>
      <c r="O33" s="290">
        <f t="shared" si="0"/>
        <v>0</v>
      </c>
      <c r="P33" s="114"/>
      <c r="Q33" s="113"/>
      <c r="R33" s="113"/>
      <c r="S33" s="113"/>
      <c r="T33" s="94"/>
    </row>
    <row r="34" spans="1:20" s="97" customFormat="1" ht="18" customHeight="1" x14ac:dyDescent="0.25">
      <c r="A34" s="275" t="s">
        <v>118</v>
      </c>
      <c r="B34" s="276"/>
      <c r="C34" s="289"/>
      <c r="D34" s="276"/>
      <c r="E34" s="289"/>
      <c r="F34" s="276"/>
      <c r="G34" s="276"/>
      <c r="H34" s="276"/>
      <c r="I34" s="289"/>
      <c r="J34" s="276"/>
      <c r="K34" s="289"/>
      <c r="L34" s="276"/>
      <c r="M34" s="289"/>
      <c r="N34" s="276"/>
      <c r="O34" s="290">
        <f t="shared" si="0"/>
        <v>0</v>
      </c>
      <c r="P34" s="114"/>
      <c r="Q34" s="113"/>
      <c r="R34" s="113"/>
      <c r="S34" s="113"/>
      <c r="T34" s="94"/>
    </row>
    <row r="35" spans="1:20" s="97" customFormat="1" ht="18" customHeight="1" x14ac:dyDescent="0.25">
      <c r="A35" s="275" t="s">
        <v>119</v>
      </c>
      <c r="B35" s="276"/>
      <c r="C35" s="289"/>
      <c r="D35" s="276"/>
      <c r="E35" s="289"/>
      <c r="F35" s="276"/>
      <c r="G35" s="276"/>
      <c r="H35" s="276"/>
      <c r="I35" s="289"/>
      <c r="J35" s="276"/>
      <c r="K35" s="289"/>
      <c r="L35" s="276"/>
      <c r="M35" s="289"/>
      <c r="N35" s="276"/>
      <c r="O35" s="290">
        <f t="shared" si="0"/>
        <v>0</v>
      </c>
      <c r="P35" s="114"/>
      <c r="Q35" s="113"/>
      <c r="R35" s="113"/>
      <c r="S35" s="113"/>
      <c r="T35" s="94"/>
    </row>
    <row r="36" spans="1:20" s="97" customFormat="1" ht="18" customHeight="1" x14ac:dyDescent="0.25">
      <c r="A36" s="275" t="s">
        <v>120</v>
      </c>
      <c r="B36" s="276"/>
      <c r="C36" s="289"/>
      <c r="D36" s="276"/>
      <c r="E36" s="289"/>
      <c r="F36" s="276"/>
      <c r="G36" s="276"/>
      <c r="H36" s="276"/>
      <c r="I36" s="289"/>
      <c r="J36" s="276"/>
      <c r="K36" s="289"/>
      <c r="L36" s="276"/>
      <c r="M36" s="289"/>
      <c r="N36" s="276"/>
      <c r="O36" s="290">
        <f t="shared" si="0"/>
        <v>0</v>
      </c>
      <c r="P36" s="114"/>
      <c r="Q36" s="113"/>
      <c r="R36" s="113"/>
      <c r="S36" s="113"/>
      <c r="T36" s="94"/>
    </row>
    <row r="37" spans="1:20" s="97" customFormat="1" ht="18" customHeight="1" x14ac:dyDescent="0.25">
      <c r="A37" s="275" t="s">
        <v>121</v>
      </c>
      <c r="B37" s="276"/>
      <c r="C37" s="289"/>
      <c r="D37" s="276"/>
      <c r="E37" s="289"/>
      <c r="F37" s="276"/>
      <c r="G37" s="276"/>
      <c r="H37" s="276"/>
      <c r="I37" s="289"/>
      <c r="J37" s="276"/>
      <c r="K37" s="289"/>
      <c r="L37" s="276"/>
      <c r="M37" s="289"/>
      <c r="N37" s="276"/>
      <c r="O37" s="290">
        <f t="shared" si="0"/>
        <v>0</v>
      </c>
      <c r="P37" s="114"/>
      <c r="Q37" s="113"/>
      <c r="R37" s="113"/>
      <c r="S37" s="113"/>
      <c r="T37" s="94"/>
    </row>
    <row r="38" spans="1:20" s="97" customFormat="1" ht="18" customHeight="1" x14ac:dyDescent="0.25">
      <c r="A38" s="275" t="s">
        <v>122</v>
      </c>
      <c r="B38" s="276"/>
      <c r="C38" s="289"/>
      <c r="D38" s="276"/>
      <c r="E38" s="289"/>
      <c r="F38" s="276"/>
      <c r="G38" s="276"/>
      <c r="H38" s="276"/>
      <c r="I38" s="289"/>
      <c r="J38" s="276"/>
      <c r="K38" s="289"/>
      <c r="L38" s="276"/>
      <c r="M38" s="289"/>
      <c r="N38" s="276"/>
      <c r="O38" s="290">
        <f t="shared" si="0"/>
        <v>0</v>
      </c>
      <c r="P38" s="114"/>
      <c r="Q38" s="113"/>
      <c r="R38" s="113"/>
      <c r="S38" s="113"/>
      <c r="T38" s="94"/>
    </row>
    <row r="39" spans="1:20" s="97" customFormat="1" ht="18" customHeight="1" x14ac:dyDescent="0.25">
      <c r="A39" s="275" t="s">
        <v>123</v>
      </c>
      <c r="B39" s="276"/>
      <c r="C39" s="289"/>
      <c r="D39" s="276"/>
      <c r="E39" s="289"/>
      <c r="F39" s="276"/>
      <c r="G39" s="276"/>
      <c r="H39" s="276"/>
      <c r="I39" s="289"/>
      <c r="J39" s="276"/>
      <c r="K39" s="289"/>
      <c r="L39" s="276"/>
      <c r="M39" s="289"/>
      <c r="N39" s="276"/>
      <c r="O39" s="290">
        <f t="shared" si="0"/>
        <v>0</v>
      </c>
      <c r="P39" s="114"/>
      <c r="Q39" s="113"/>
      <c r="R39" s="113"/>
      <c r="S39" s="113"/>
      <c r="T39" s="94"/>
    </row>
    <row r="40" spans="1:20" s="97" customFormat="1" ht="18" customHeight="1" x14ac:dyDescent="0.25">
      <c r="A40" s="275" t="s">
        <v>124</v>
      </c>
      <c r="B40" s="276"/>
      <c r="C40" s="289"/>
      <c r="D40" s="276"/>
      <c r="E40" s="289"/>
      <c r="F40" s="276"/>
      <c r="G40" s="276"/>
      <c r="H40" s="276"/>
      <c r="I40" s="289"/>
      <c r="J40" s="276"/>
      <c r="K40" s="289"/>
      <c r="L40" s="276"/>
      <c r="M40" s="289"/>
      <c r="N40" s="276"/>
      <c r="O40" s="290">
        <f t="shared" si="0"/>
        <v>0</v>
      </c>
      <c r="P40" s="114"/>
      <c r="Q40" s="113"/>
      <c r="R40" s="113"/>
      <c r="S40" s="113"/>
      <c r="T40" s="94"/>
    </row>
    <row r="41" spans="1:20" s="97" customFormat="1" ht="18" customHeight="1" x14ac:dyDescent="0.25">
      <c r="A41" s="275" t="s">
        <v>125</v>
      </c>
      <c r="B41" s="276"/>
      <c r="C41" s="289"/>
      <c r="D41" s="276"/>
      <c r="E41" s="289"/>
      <c r="F41" s="276"/>
      <c r="G41" s="276"/>
      <c r="H41" s="276"/>
      <c r="I41" s="289"/>
      <c r="J41" s="276"/>
      <c r="K41" s="289"/>
      <c r="L41" s="276"/>
      <c r="M41" s="289"/>
      <c r="N41" s="276"/>
      <c r="O41" s="290">
        <f t="shared" si="0"/>
        <v>0</v>
      </c>
      <c r="P41" s="114"/>
      <c r="Q41" s="113"/>
      <c r="R41" s="113"/>
      <c r="S41" s="113"/>
      <c r="T41" s="94"/>
    </row>
    <row r="42" spans="1:20" s="97" customFormat="1" ht="18" customHeight="1" x14ac:dyDescent="0.25">
      <c r="A42" s="275" t="s">
        <v>126</v>
      </c>
      <c r="B42" s="276"/>
      <c r="C42" s="289"/>
      <c r="D42" s="276"/>
      <c r="E42" s="289"/>
      <c r="F42" s="276"/>
      <c r="G42" s="276"/>
      <c r="H42" s="276"/>
      <c r="I42" s="289"/>
      <c r="J42" s="276"/>
      <c r="K42" s="289"/>
      <c r="L42" s="276"/>
      <c r="M42" s="289"/>
      <c r="N42" s="276"/>
      <c r="O42" s="290">
        <f t="shared" si="0"/>
        <v>0</v>
      </c>
      <c r="P42" s="114"/>
      <c r="Q42" s="113"/>
      <c r="R42" s="113"/>
      <c r="S42" s="113"/>
      <c r="T42" s="94"/>
    </row>
    <row r="43" spans="1:20" s="97" customFormat="1" ht="18" customHeight="1" x14ac:dyDescent="0.25">
      <c r="A43" s="291" t="s">
        <v>127</v>
      </c>
      <c r="B43" s="293"/>
      <c r="C43" s="293"/>
      <c r="D43" s="294">
        <f>SUMPRODUCT(ROUND(D31:D42,2))</f>
        <v>0</v>
      </c>
      <c r="E43" s="293"/>
      <c r="F43" s="294">
        <f>SUMPRODUCT(ROUND(F31:F42,2))</f>
        <v>0</v>
      </c>
      <c r="G43" s="294">
        <f t="shared" ref="G43:J43" si="1">SUMPRODUCT(ROUND(G31:G42,2))</f>
        <v>0</v>
      </c>
      <c r="H43" s="294">
        <f t="shared" si="1"/>
        <v>0</v>
      </c>
      <c r="I43" s="293"/>
      <c r="J43" s="294">
        <f t="shared" si="1"/>
        <v>0</v>
      </c>
      <c r="K43" s="293"/>
      <c r="L43" s="294">
        <f t="shared" ref="L43" si="2">SUMPRODUCT(ROUND(L31:L42,2))</f>
        <v>0</v>
      </c>
      <c r="M43" s="293"/>
      <c r="N43" s="295">
        <f t="shared" ref="N43" si="3">SUMPRODUCT(ROUND(N31:N42,2))</f>
        <v>0</v>
      </c>
      <c r="O43" s="294">
        <f>SUM(O31:O42)</f>
        <v>0</v>
      </c>
      <c r="P43" s="114"/>
      <c r="Q43" s="113"/>
      <c r="R43" s="113"/>
      <c r="S43" s="113"/>
      <c r="T43" s="94"/>
    </row>
    <row r="44" spans="1:20" ht="4" customHeight="1" x14ac:dyDescent="0.25">
      <c r="P44" s="114"/>
      <c r="Q44" s="113"/>
      <c r="R44" s="113"/>
      <c r="S44" s="113"/>
    </row>
    <row r="45" spans="1:20" s="97" customFormat="1" ht="18" customHeight="1" x14ac:dyDescent="0.25">
      <c r="A45" s="265" t="s">
        <v>128</v>
      </c>
      <c r="B45" s="297"/>
      <c r="C45" s="298"/>
      <c r="D45" s="299"/>
      <c r="E45" s="298"/>
      <c r="F45" s="299"/>
      <c r="G45" s="299"/>
      <c r="H45" s="299"/>
      <c r="I45" s="298"/>
      <c r="J45" s="298"/>
      <c r="K45" s="298"/>
      <c r="L45" s="298"/>
      <c r="M45" s="289"/>
      <c r="N45" s="302"/>
      <c r="O45" s="290">
        <f>ROUND(N45,2)</f>
        <v>0</v>
      </c>
      <c r="P45" s="114"/>
      <c r="Q45" s="113"/>
      <c r="R45" s="113"/>
      <c r="S45" s="113"/>
      <c r="T45" s="94"/>
    </row>
    <row r="46" spans="1:20" s="97" customFormat="1" ht="4" customHeight="1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4"/>
      <c r="Q46" s="113"/>
      <c r="R46" s="113"/>
      <c r="S46" s="113"/>
      <c r="T46" s="94"/>
    </row>
    <row r="47" spans="1:20" s="97" customFormat="1" ht="18" customHeight="1" x14ac:dyDescent="0.25">
      <c r="A47" s="291" t="s">
        <v>129</v>
      </c>
      <c r="B47" s="292"/>
      <c r="C47" s="300"/>
      <c r="D47" s="301"/>
      <c r="E47" s="300"/>
      <c r="F47" s="301"/>
      <c r="G47" s="301"/>
      <c r="H47" s="301"/>
      <c r="I47" s="300"/>
      <c r="J47" s="301"/>
      <c r="K47" s="300"/>
      <c r="L47" s="300"/>
      <c r="M47" s="300"/>
      <c r="N47" s="300"/>
      <c r="O47" s="371">
        <f>O43+O45</f>
        <v>0</v>
      </c>
      <c r="P47" s="114"/>
      <c r="Q47" s="113"/>
      <c r="R47" s="113"/>
      <c r="S47" s="113"/>
      <c r="T47" s="94"/>
    </row>
    <row r="48" spans="1:20" x14ac:dyDescent="0.25">
      <c r="P48" s="114"/>
      <c r="Q48" s="113"/>
      <c r="R48" s="113"/>
      <c r="S48" s="113"/>
    </row>
    <row r="49" spans="1:20" x14ac:dyDescent="0.25">
      <c r="P49" s="114"/>
      <c r="Q49" s="113"/>
      <c r="R49" s="113"/>
      <c r="S49" s="113"/>
    </row>
    <row r="50" spans="1:20" s="97" customFormat="1" ht="18" customHeight="1" x14ac:dyDescent="0.25">
      <c r="A50" s="261" t="s">
        <v>130</v>
      </c>
      <c r="B50" s="262"/>
      <c r="C50" s="262"/>
      <c r="D50" s="262"/>
      <c r="E50" s="262"/>
      <c r="F50" s="262"/>
      <c r="G50" s="262"/>
      <c r="H50" s="263"/>
      <c r="I50" s="263"/>
      <c r="J50" s="263"/>
      <c r="K50" s="263"/>
      <c r="L50" s="263"/>
      <c r="M50" s="263"/>
      <c r="N50" s="263"/>
      <c r="O50" s="264"/>
      <c r="P50" s="114"/>
      <c r="Q50" s="113"/>
      <c r="R50" s="113"/>
      <c r="S50" s="113"/>
      <c r="T50" s="94"/>
    </row>
    <row r="51" spans="1:20" ht="12" customHeight="1" x14ac:dyDescent="0.25">
      <c r="A51" s="214" t="s">
        <v>131</v>
      </c>
      <c r="B51" s="215"/>
      <c r="C51" s="215"/>
      <c r="D51" s="215"/>
      <c r="E51" s="215"/>
      <c r="F51" s="215"/>
      <c r="G51" s="215"/>
      <c r="H51" s="207"/>
      <c r="I51" s="207"/>
      <c r="J51" s="208"/>
      <c r="K51" s="37"/>
      <c r="P51" s="114"/>
      <c r="Q51" s="113"/>
      <c r="R51" s="113"/>
      <c r="S51" s="113"/>
    </row>
    <row r="52" spans="1:20" ht="12" customHeight="1" x14ac:dyDescent="0.25">
      <c r="A52" s="215"/>
      <c r="B52" s="215"/>
      <c r="C52" s="215"/>
      <c r="D52" s="215"/>
      <c r="E52" s="215"/>
      <c r="F52" s="215"/>
      <c r="G52" s="215"/>
      <c r="H52" s="207"/>
      <c r="I52" s="207"/>
      <c r="J52" s="208"/>
      <c r="K52" s="208"/>
      <c r="P52" s="114"/>
      <c r="Q52" s="113"/>
      <c r="R52" s="113"/>
      <c r="S52" s="113"/>
    </row>
    <row r="53" spans="1:20" s="97" customFormat="1" ht="8.15" customHeight="1" x14ac:dyDescent="0.25">
      <c r="A53" s="318"/>
      <c r="B53" s="319"/>
      <c r="C53" s="319"/>
      <c r="D53" s="319"/>
      <c r="E53" s="329"/>
      <c r="F53" s="319"/>
      <c r="G53" s="319"/>
      <c r="H53" s="320"/>
      <c r="I53" s="208"/>
      <c r="J53" s="208"/>
      <c r="K53" s="208"/>
      <c r="L53" s="208"/>
      <c r="M53" s="208"/>
      <c r="N53" s="208"/>
      <c r="O53" s="209"/>
      <c r="P53" s="114"/>
      <c r="Q53" s="113"/>
      <c r="R53" s="113"/>
      <c r="S53" s="113"/>
      <c r="T53" s="94"/>
    </row>
    <row r="54" spans="1:20" s="97" customFormat="1" ht="18" customHeight="1" x14ac:dyDescent="0.25">
      <c r="A54" s="321">
        <f>$A$12</f>
        <v>6</v>
      </c>
      <c r="B54" s="468" t="str">
        <f>$B$12</f>
        <v>Name, Vorname Mitarbeiter:in</v>
      </c>
      <c r="C54" s="307"/>
      <c r="D54" s="308"/>
      <c r="E54" s="265" t="str">
        <f>IF($E$12="","",$E$12)</f>
        <v/>
      </c>
      <c r="F54" s="272"/>
      <c r="G54" s="303"/>
      <c r="H54" s="323"/>
      <c r="O54" s="211"/>
      <c r="P54" s="114"/>
      <c r="Q54" s="113"/>
      <c r="R54" s="113"/>
      <c r="S54" s="113"/>
      <c r="T54" s="94"/>
    </row>
    <row r="55" spans="1:20" s="213" customFormat="1" ht="4" customHeight="1" x14ac:dyDescent="0.25">
      <c r="A55" s="306"/>
      <c r="B55" s="307"/>
      <c r="C55" s="307"/>
      <c r="D55" s="311"/>
      <c r="E55" s="330"/>
      <c r="F55" s="311"/>
      <c r="G55" s="311"/>
      <c r="H55" s="308"/>
      <c r="I55" s="211"/>
      <c r="J55" s="211"/>
      <c r="K55" s="211"/>
      <c r="L55" s="211"/>
      <c r="M55" s="211"/>
      <c r="N55" s="211"/>
      <c r="O55" s="211"/>
      <c r="P55" s="114"/>
      <c r="Q55" s="113"/>
      <c r="R55" s="113"/>
      <c r="S55" s="113"/>
      <c r="T55" s="94"/>
    </row>
    <row r="56" spans="1:20" s="213" customFormat="1" ht="18" customHeight="1" x14ac:dyDescent="0.25">
      <c r="A56" s="333"/>
      <c r="B56" s="468" t="str">
        <f>$B$14</f>
        <v>Beschäftigungszeitraum im Projekt vom</v>
      </c>
      <c r="C56" s="307"/>
      <c r="D56" s="308"/>
      <c r="E56" s="305" t="str">
        <f>IF($E$14="","",$E$14)</f>
        <v/>
      </c>
      <c r="F56" s="328" t="str">
        <f>F14</f>
        <v>bis</v>
      </c>
      <c r="G56" s="305" t="str">
        <f>IF($G$14="","",$G$14)</f>
        <v/>
      </c>
      <c r="H56" s="324"/>
      <c r="K56" s="211"/>
      <c r="P56" s="114"/>
      <c r="Q56" s="113"/>
      <c r="R56" s="113"/>
      <c r="S56" s="113"/>
      <c r="T56" s="94"/>
    </row>
    <row r="57" spans="1:20" s="213" customFormat="1" ht="4" customHeight="1" x14ac:dyDescent="0.25">
      <c r="A57" s="333"/>
      <c r="B57" s="307"/>
      <c r="C57" s="307"/>
      <c r="D57" s="311"/>
      <c r="E57" s="311"/>
      <c r="F57" s="311"/>
      <c r="G57" s="311"/>
      <c r="H57" s="324"/>
      <c r="K57" s="211"/>
      <c r="P57" s="114"/>
      <c r="Q57" s="113"/>
      <c r="R57" s="113"/>
      <c r="S57" s="113"/>
      <c r="T57" s="94"/>
    </row>
    <row r="58" spans="1:20" s="213" customFormat="1" ht="18" customHeight="1" x14ac:dyDescent="0.25">
      <c r="A58" s="333"/>
      <c r="B58" s="468" t="str">
        <f>$B$16</f>
        <v>Berufsausbildung/Qualifikation</v>
      </c>
      <c r="C58" s="307"/>
      <c r="D58" s="311"/>
      <c r="E58" s="265" t="str">
        <f>IF($E$16="","",$E$16)</f>
        <v/>
      </c>
      <c r="F58" s="272"/>
      <c r="G58" s="303"/>
      <c r="H58" s="324"/>
      <c r="K58" s="211"/>
      <c r="P58" s="114"/>
      <c r="Q58" s="113"/>
      <c r="R58" s="113"/>
      <c r="S58" s="113"/>
      <c r="T58" s="94"/>
    </row>
    <row r="59" spans="1:20" s="213" customFormat="1" ht="4" customHeight="1" x14ac:dyDescent="0.25">
      <c r="A59" s="333"/>
      <c r="B59" s="307"/>
      <c r="C59" s="307"/>
      <c r="D59" s="311"/>
      <c r="E59" s="311"/>
      <c r="F59" s="311"/>
      <c r="G59" s="311"/>
      <c r="H59" s="311"/>
      <c r="K59" s="211"/>
      <c r="P59" s="114"/>
      <c r="Q59" s="113"/>
      <c r="R59" s="113"/>
      <c r="S59" s="113"/>
      <c r="T59" s="94"/>
    </row>
    <row r="60" spans="1:20" s="213" customFormat="1" ht="18" customHeight="1" x14ac:dyDescent="0.25">
      <c r="A60" s="333"/>
      <c r="B60" s="468" t="str">
        <f>$B$18</f>
        <v>Funktion im Betreuungsverein</v>
      </c>
      <c r="C60" s="307"/>
      <c r="D60" s="311"/>
      <c r="E60" s="265" t="str">
        <f>IF($E$18="","",$E$18)</f>
        <v/>
      </c>
      <c r="F60" s="272"/>
      <c r="G60" s="303"/>
      <c r="H60" s="324"/>
      <c r="K60" s="211"/>
      <c r="P60" s="114"/>
      <c r="Q60" s="113"/>
      <c r="R60" s="113"/>
      <c r="S60" s="113"/>
      <c r="T60" s="94"/>
    </row>
    <row r="61" spans="1:20" s="213" customFormat="1" ht="8.15" customHeight="1" x14ac:dyDescent="0.25">
      <c r="A61" s="322"/>
      <c r="B61" s="309"/>
      <c r="C61" s="309"/>
      <c r="D61" s="325"/>
      <c r="E61" s="330"/>
      <c r="F61" s="325"/>
      <c r="G61" s="325"/>
      <c r="H61" s="310"/>
      <c r="I61" s="211"/>
      <c r="J61" s="211"/>
      <c r="K61" s="211"/>
      <c r="L61" s="211"/>
      <c r="M61" s="211"/>
      <c r="N61" s="211"/>
      <c r="O61" s="211"/>
      <c r="P61" s="114"/>
      <c r="Q61" s="113"/>
      <c r="R61" s="113"/>
      <c r="S61" s="113"/>
      <c r="T61" s="94"/>
    </row>
    <row r="62" spans="1:20" ht="12" customHeight="1" x14ac:dyDescent="0.25">
      <c r="P62" s="114"/>
      <c r="Q62" s="113"/>
      <c r="R62" s="113"/>
      <c r="S62" s="113"/>
    </row>
    <row r="63" spans="1:20" s="213" customFormat="1" ht="4" customHeight="1" x14ac:dyDescent="0.25">
      <c r="A63" s="269"/>
      <c r="B63" s="270"/>
      <c r="C63" s="278"/>
      <c r="D63" s="279"/>
      <c r="E63" s="278"/>
      <c r="F63" s="285"/>
      <c r="G63" s="285"/>
      <c r="H63" s="279"/>
      <c r="I63" s="278"/>
      <c r="J63" s="279"/>
      <c r="K63" s="278"/>
      <c r="L63" s="279"/>
      <c r="M63" s="278"/>
      <c r="N63" s="279"/>
      <c r="O63" s="280"/>
      <c r="P63" s="114"/>
      <c r="Q63" s="113"/>
      <c r="R63" s="113"/>
      <c r="S63" s="113"/>
      <c r="T63" s="94"/>
    </row>
    <row r="64" spans="1:20" s="97" customFormat="1" ht="12" customHeight="1" x14ac:dyDescent="0.25">
      <c r="A64" s="274" t="s">
        <v>112</v>
      </c>
      <c r="B64" s="277" t="s">
        <v>157</v>
      </c>
      <c r="C64" s="274" t="s">
        <v>159</v>
      </c>
      <c r="D64" s="281"/>
      <c r="E64" s="274" t="s">
        <v>169</v>
      </c>
      <c r="F64" s="286"/>
      <c r="G64" s="286"/>
      <c r="H64" s="281"/>
      <c r="I64" s="274" t="s">
        <v>171</v>
      </c>
      <c r="J64" s="281"/>
      <c r="K64" s="274" t="s">
        <v>113</v>
      </c>
      <c r="L64" s="281"/>
      <c r="M64" s="274" t="s">
        <v>114</v>
      </c>
      <c r="N64" s="281"/>
      <c r="O64" s="230" t="s">
        <v>173</v>
      </c>
      <c r="P64" s="114"/>
      <c r="Q64" s="113"/>
      <c r="R64" s="113"/>
      <c r="S64" s="113"/>
      <c r="T64" s="94"/>
    </row>
    <row r="65" spans="1:20" s="97" customFormat="1" ht="12" customHeight="1" x14ac:dyDescent="0.25">
      <c r="A65" s="273"/>
      <c r="B65" s="277" t="s">
        <v>158</v>
      </c>
      <c r="C65" s="274" t="s">
        <v>165</v>
      </c>
      <c r="D65" s="281"/>
      <c r="E65" s="296" t="s">
        <v>170</v>
      </c>
      <c r="F65" s="286"/>
      <c r="G65" s="286"/>
      <c r="H65" s="281"/>
      <c r="I65" s="296" t="s">
        <v>172</v>
      </c>
      <c r="J65" s="281"/>
      <c r="K65" s="273"/>
      <c r="L65" s="281"/>
      <c r="M65" s="273"/>
      <c r="N65" s="281"/>
      <c r="O65" s="230"/>
      <c r="P65" s="114"/>
      <c r="Q65" s="113"/>
      <c r="R65" s="113"/>
      <c r="S65" s="113"/>
      <c r="T65" s="94"/>
    </row>
    <row r="66" spans="1:20" s="97" customFormat="1" ht="12" customHeight="1" x14ac:dyDescent="0.25">
      <c r="A66" s="273"/>
      <c r="B66" s="277" t="s">
        <v>174</v>
      </c>
      <c r="C66" s="296" t="s">
        <v>211</v>
      </c>
      <c r="D66" s="281"/>
      <c r="E66" s="273"/>
      <c r="F66" s="286"/>
      <c r="G66" s="286"/>
      <c r="H66" s="281"/>
      <c r="I66" s="273"/>
      <c r="J66" s="281"/>
      <c r="K66" s="273"/>
      <c r="L66" s="281"/>
      <c r="M66" s="273"/>
      <c r="N66" s="281"/>
      <c r="O66" s="230"/>
      <c r="P66" s="114"/>
      <c r="Q66" s="113"/>
      <c r="R66" s="113"/>
      <c r="S66" s="113"/>
      <c r="T66" s="94"/>
    </row>
    <row r="67" spans="1:20" s="97" customFormat="1" ht="4" customHeight="1" x14ac:dyDescent="0.25">
      <c r="A67" s="273"/>
      <c r="B67" s="277"/>
      <c r="C67" s="315"/>
      <c r="D67" s="283"/>
      <c r="E67" s="282"/>
      <c r="F67" s="287"/>
      <c r="G67" s="287"/>
      <c r="H67" s="283"/>
      <c r="I67" s="282"/>
      <c r="J67" s="283"/>
      <c r="K67" s="282"/>
      <c r="L67" s="283"/>
      <c r="M67" s="282"/>
      <c r="N67" s="283"/>
      <c r="O67" s="230"/>
      <c r="P67" s="114"/>
      <c r="Q67" s="113"/>
      <c r="R67" s="113"/>
      <c r="S67" s="113"/>
      <c r="T67" s="94"/>
    </row>
    <row r="68" spans="1:20" s="97" customFormat="1" ht="4" customHeight="1" x14ac:dyDescent="0.25">
      <c r="A68" s="273"/>
      <c r="B68" s="277"/>
      <c r="C68" s="316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230"/>
      <c r="P68" s="114"/>
      <c r="Q68" s="113"/>
      <c r="R68" s="113"/>
      <c r="S68" s="113"/>
      <c r="T68" s="94"/>
    </row>
    <row r="69" spans="1:20" s="97" customFormat="1" ht="12" customHeight="1" x14ac:dyDescent="0.25">
      <c r="A69" s="273"/>
      <c r="B69" s="277"/>
      <c r="C69" s="277" t="s">
        <v>163</v>
      </c>
      <c r="D69" s="277" t="s">
        <v>99</v>
      </c>
      <c r="E69" s="277" t="s">
        <v>163</v>
      </c>
      <c r="F69" s="277" t="s">
        <v>166</v>
      </c>
      <c r="G69" s="277" t="s">
        <v>167</v>
      </c>
      <c r="H69" s="277" t="s">
        <v>168</v>
      </c>
      <c r="I69" s="277" t="s">
        <v>163</v>
      </c>
      <c r="J69" s="277" t="s">
        <v>99</v>
      </c>
      <c r="K69" s="277" t="s">
        <v>163</v>
      </c>
      <c r="L69" s="277" t="s">
        <v>99</v>
      </c>
      <c r="M69" s="277" t="s">
        <v>163</v>
      </c>
      <c r="N69" s="277" t="s">
        <v>99</v>
      </c>
      <c r="O69" s="230"/>
      <c r="P69" s="114"/>
      <c r="Q69" s="113"/>
      <c r="R69" s="113"/>
      <c r="S69" s="113"/>
      <c r="T69" s="94"/>
    </row>
    <row r="70" spans="1:20" s="97" customFormat="1" ht="12" customHeight="1" x14ac:dyDescent="0.25">
      <c r="A70" s="273"/>
      <c r="B70" s="277"/>
      <c r="C70" s="277" t="s">
        <v>164</v>
      </c>
      <c r="D70" s="277"/>
      <c r="E70" s="277" t="s">
        <v>164</v>
      </c>
      <c r="F70" s="277"/>
      <c r="G70" s="277"/>
      <c r="H70" s="277"/>
      <c r="I70" s="277" t="s">
        <v>164</v>
      </c>
      <c r="J70" s="277"/>
      <c r="K70" s="277" t="s">
        <v>164</v>
      </c>
      <c r="L70" s="277"/>
      <c r="M70" s="277" t="s">
        <v>164</v>
      </c>
      <c r="N70" s="277"/>
      <c r="O70" s="230"/>
      <c r="P70" s="114"/>
      <c r="Q70" s="113"/>
      <c r="R70" s="472" t="s">
        <v>199</v>
      </c>
      <c r="S70" s="472" t="s">
        <v>199</v>
      </c>
      <c r="T70" s="94"/>
    </row>
    <row r="71" spans="1:20" s="97" customFormat="1" ht="12" customHeight="1" x14ac:dyDescent="0.25">
      <c r="A71" s="273"/>
      <c r="B71" s="277" t="s">
        <v>162</v>
      </c>
      <c r="C71" s="277"/>
      <c r="D71" s="277" t="s">
        <v>21</v>
      </c>
      <c r="E71" s="277"/>
      <c r="F71" s="277" t="s">
        <v>21</v>
      </c>
      <c r="G71" s="277" t="s">
        <v>21</v>
      </c>
      <c r="H71" s="277" t="s">
        <v>21</v>
      </c>
      <c r="I71" s="277"/>
      <c r="J71" s="277" t="s">
        <v>21</v>
      </c>
      <c r="K71" s="277"/>
      <c r="L71" s="277" t="s">
        <v>21</v>
      </c>
      <c r="M71" s="277"/>
      <c r="N71" s="277" t="s">
        <v>21</v>
      </c>
      <c r="O71" s="230" t="s">
        <v>21</v>
      </c>
      <c r="P71" s="114"/>
      <c r="Q71" s="113"/>
      <c r="R71" s="472" t="s">
        <v>112</v>
      </c>
      <c r="S71" s="472" t="s">
        <v>195</v>
      </c>
      <c r="T71" s="94"/>
    </row>
    <row r="72" spans="1:20" s="97" customFormat="1" ht="4" customHeight="1" x14ac:dyDescent="0.25">
      <c r="A72" s="282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8"/>
      <c r="P72" s="114"/>
      <c r="Q72" s="113"/>
      <c r="R72" s="113"/>
      <c r="S72" s="113"/>
      <c r="T72" s="94"/>
    </row>
    <row r="73" spans="1:20" s="97" customFormat="1" ht="18" customHeight="1" x14ac:dyDescent="0.25">
      <c r="A73" s="275" t="s">
        <v>115</v>
      </c>
      <c r="B73" s="312"/>
      <c r="C73" s="313">
        <f t="shared" ref="C73:C84" si="4">C31</f>
        <v>0</v>
      </c>
      <c r="D73" s="290">
        <f>IFERROR(ROUND(ROUND(D31,2)/ROUND($B31,2)*ROUND($B73,2),2),0)</f>
        <v>0</v>
      </c>
      <c r="E73" s="313">
        <f t="shared" ref="E73:E84" si="5">E31</f>
        <v>0</v>
      </c>
      <c r="F73" s="290">
        <f>IFERROR(ROUND(ROUND(F31,2)/ROUND($B31,2)*ROUND($B73,2),2),0)</f>
        <v>0</v>
      </c>
      <c r="G73" s="290">
        <f>IFERROR(ROUND(ROUND(G31,2)/ROUND($B31,2)*ROUND($B73,2),2),0)</f>
        <v>0</v>
      </c>
      <c r="H73" s="290">
        <f>IFERROR(ROUND(ROUND(H31,2)/ROUND($B31,2)*ROUND($B73,2),2),0)</f>
        <v>0</v>
      </c>
      <c r="I73" s="313">
        <f>I31</f>
        <v>0</v>
      </c>
      <c r="J73" s="290">
        <f>IFERROR(ROUND(ROUND(J31,2)/ROUND($B31,2)*ROUND($B73,2),2),0)</f>
        <v>0</v>
      </c>
      <c r="K73" s="313">
        <f>K31</f>
        <v>0</v>
      </c>
      <c r="L73" s="290">
        <f>IFERROR(ROUND(ROUND(L31,2)/ROUND($B31,2)*ROUND($B73,2),2),0)</f>
        <v>0</v>
      </c>
      <c r="M73" s="313">
        <f>M31</f>
        <v>0</v>
      </c>
      <c r="N73" s="314">
        <f>IFERROR(ROUND(ROUND(N31,2)/ROUND($B31,2)*ROUND($B73,2),2),0)</f>
        <v>0</v>
      </c>
      <c r="O73" s="290">
        <f>ROUND(D73,2)+ROUND(F73,2)+ROUND(G73,2)+ROUND(H73,2)+ROUND(J73,2)+ROUND(L73,2)-ROUND(N73,2)</f>
        <v>0</v>
      </c>
      <c r="P73" s="114"/>
      <c r="Q73" s="113"/>
      <c r="R73" s="471">
        <f>ROUND(B73,2)/40</f>
        <v>0</v>
      </c>
      <c r="S73" s="471">
        <f>R73/12</f>
        <v>0</v>
      </c>
      <c r="T73" s="94"/>
    </row>
    <row r="74" spans="1:20" s="97" customFormat="1" ht="18" customHeight="1" x14ac:dyDescent="0.25">
      <c r="A74" s="275" t="s">
        <v>116</v>
      </c>
      <c r="B74" s="312"/>
      <c r="C74" s="313">
        <f t="shared" si="4"/>
        <v>0</v>
      </c>
      <c r="D74" s="290">
        <f t="shared" ref="D74:D84" si="6">IFERROR(ROUND(ROUND(D32,2)/ROUND($B32,2)*ROUND($B74,2),2),0)</f>
        <v>0</v>
      </c>
      <c r="E74" s="313">
        <f t="shared" si="5"/>
        <v>0</v>
      </c>
      <c r="F74" s="290">
        <f t="shared" ref="F74:H84" si="7">IFERROR(ROUND(ROUND(F32,2)/ROUND($B32,2)*ROUND($B74,2),2),0)</f>
        <v>0</v>
      </c>
      <c r="G74" s="290">
        <f t="shared" si="7"/>
        <v>0</v>
      </c>
      <c r="H74" s="290">
        <f t="shared" si="7"/>
        <v>0</v>
      </c>
      <c r="I74" s="313">
        <f t="shared" ref="I74:K84" si="8">I32</f>
        <v>0</v>
      </c>
      <c r="J74" s="290">
        <f t="shared" ref="J74:J84" si="9">IFERROR(ROUND(ROUND(J32,2)/ROUND($B32,2)*ROUND($B74,2),2),0)</f>
        <v>0</v>
      </c>
      <c r="K74" s="313">
        <f t="shared" si="8"/>
        <v>0</v>
      </c>
      <c r="L74" s="290">
        <f t="shared" ref="L74:L84" si="10">IFERROR(ROUND(ROUND(L32,2)/ROUND($B32,2)*ROUND($B74,2),2),0)</f>
        <v>0</v>
      </c>
      <c r="M74" s="313">
        <f t="shared" ref="M74:M84" si="11">M32</f>
        <v>0</v>
      </c>
      <c r="N74" s="314">
        <f t="shared" ref="N74:N84" si="12">IFERROR(ROUND(ROUND(N32,2)/ROUND($B32,2)*ROUND($B74,2),2),0)</f>
        <v>0</v>
      </c>
      <c r="O74" s="290">
        <f t="shared" ref="O74:O84" si="13">ROUND(D74,2)+ROUND(F74,2)+ROUND(G74,2)+ROUND(H74,2)+ROUND(J74,2)+ROUND(L74,2)-ROUND(N74,2)</f>
        <v>0</v>
      </c>
      <c r="P74" s="114"/>
      <c r="Q74" s="113"/>
      <c r="R74" s="471">
        <f t="shared" ref="R74:R84" si="14">ROUND(B74,2)/40</f>
        <v>0</v>
      </c>
      <c r="S74" s="471">
        <f t="shared" ref="S74:S84" si="15">R74/12</f>
        <v>0</v>
      </c>
      <c r="T74" s="94"/>
    </row>
    <row r="75" spans="1:20" s="97" customFormat="1" ht="18" customHeight="1" x14ac:dyDescent="0.25">
      <c r="A75" s="275" t="s">
        <v>117</v>
      </c>
      <c r="B75" s="312"/>
      <c r="C75" s="313">
        <f t="shared" si="4"/>
        <v>0</v>
      </c>
      <c r="D75" s="290">
        <f t="shared" si="6"/>
        <v>0</v>
      </c>
      <c r="E75" s="313">
        <f t="shared" si="5"/>
        <v>0</v>
      </c>
      <c r="F75" s="290">
        <f t="shared" si="7"/>
        <v>0</v>
      </c>
      <c r="G75" s="290">
        <f t="shared" si="7"/>
        <v>0</v>
      </c>
      <c r="H75" s="290">
        <f t="shared" si="7"/>
        <v>0</v>
      </c>
      <c r="I75" s="313">
        <f t="shared" si="8"/>
        <v>0</v>
      </c>
      <c r="J75" s="290">
        <f t="shared" si="9"/>
        <v>0</v>
      </c>
      <c r="K75" s="313">
        <f t="shared" si="8"/>
        <v>0</v>
      </c>
      <c r="L75" s="290">
        <f t="shared" si="10"/>
        <v>0</v>
      </c>
      <c r="M75" s="313">
        <f t="shared" si="11"/>
        <v>0</v>
      </c>
      <c r="N75" s="314">
        <f t="shared" si="12"/>
        <v>0</v>
      </c>
      <c r="O75" s="290">
        <f t="shared" si="13"/>
        <v>0</v>
      </c>
      <c r="P75" s="114"/>
      <c r="Q75" s="113"/>
      <c r="R75" s="471">
        <f t="shared" si="14"/>
        <v>0</v>
      </c>
      <c r="S75" s="471">
        <f t="shared" si="15"/>
        <v>0</v>
      </c>
      <c r="T75" s="94"/>
    </row>
    <row r="76" spans="1:20" s="97" customFormat="1" ht="18" customHeight="1" x14ac:dyDescent="0.25">
      <c r="A76" s="275" t="s">
        <v>118</v>
      </c>
      <c r="B76" s="312"/>
      <c r="C76" s="313">
        <f t="shared" si="4"/>
        <v>0</v>
      </c>
      <c r="D76" s="290">
        <f t="shared" si="6"/>
        <v>0</v>
      </c>
      <c r="E76" s="313">
        <f t="shared" si="5"/>
        <v>0</v>
      </c>
      <c r="F76" s="290">
        <f t="shared" si="7"/>
        <v>0</v>
      </c>
      <c r="G76" s="290">
        <f t="shared" si="7"/>
        <v>0</v>
      </c>
      <c r="H76" s="290">
        <f t="shared" si="7"/>
        <v>0</v>
      </c>
      <c r="I76" s="313">
        <f t="shared" si="8"/>
        <v>0</v>
      </c>
      <c r="J76" s="290">
        <f t="shared" si="9"/>
        <v>0</v>
      </c>
      <c r="K76" s="313">
        <f t="shared" si="8"/>
        <v>0</v>
      </c>
      <c r="L76" s="290">
        <f t="shared" si="10"/>
        <v>0</v>
      </c>
      <c r="M76" s="313">
        <f t="shared" si="11"/>
        <v>0</v>
      </c>
      <c r="N76" s="314">
        <f t="shared" si="12"/>
        <v>0</v>
      </c>
      <c r="O76" s="290">
        <f t="shared" si="13"/>
        <v>0</v>
      </c>
      <c r="P76" s="114"/>
      <c r="Q76" s="113"/>
      <c r="R76" s="471">
        <f t="shared" si="14"/>
        <v>0</v>
      </c>
      <c r="S76" s="471">
        <f t="shared" si="15"/>
        <v>0</v>
      </c>
      <c r="T76" s="94"/>
    </row>
    <row r="77" spans="1:20" s="97" customFormat="1" ht="18" customHeight="1" x14ac:dyDescent="0.25">
      <c r="A77" s="275" t="s">
        <v>119</v>
      </c>
      <c r="B77" s="312"/>
      <c r="C77" s="313">
        <f t="shared" si="4"/>
        <v>0</v>
      </c>
      <c r="D77" s="290">
        <f t="shared" si="6"/>
        <v>0</v>
      </c>
      <c r="E77" s="313">
        <f t="shared" si="5"/>
        <v>0</v>
      </c>
      <c r="F77" s="290">
        <f t="shared" si="7"/>
        <v>0</v>
      </c>
      <c r="G77" s="290">
        <f t="shared" si="7"/>
        <v>0</v>
      </c>
      <c r="H77" s="290">
        <f t="shared" si="7"/>
        <v>0</v>
      </c>
      <c r="I77" s="313">
        <f t="shared" si="8"/>
        <v>0</v>
      </c>
      <c r="J77" s="290">
        <f t="shared" si="9"/>
        <v>0</v>
      </c>
      <c r="K77" s="313">
        <f t="shared" si="8"/>
        <v>0</v>
      </c>
      <c r="L77" s="290">
        <f t="shared" si="10"/>
        <v>0</v>
      </c>
      <c r="M77" s="313">
        <f t="shared" si="11"/>
        <v>0</v>
      </c>
      <c r="N77" s="314">
        <f t="shared" si="12"/>
        <v>0</v>
      </c>
      <c r="O77" s="290">
        <f t="shared" si="13"/>
        <v>0</v>
      </c>
      <c r="P77" s="114"/>
      <c r="Q77" s="113"/>
      <c r="R77" s="471">
        <f t="shared" si="14"/>
        <v>0</v>
      </c>
      <c r="S77" s="471">
        <f t="shared" si="15"/>
        <v>0</v>
      </c>
      <c r="T77" s="94"/>
    </row>
    <row r="78" spans="1:20" s="97" customFormat="1" ht="18" customHeight="1" x14ac:dyDescent="0.25">
      <c r="A78" s="275" t="s">
        <v>120</v>
      </c>
      <c r="B78" s="312"/>
      <c r="C78" s="313">
        <f t="shared" si="4"/>
        <v>0</v>
      </c>
      <c r="D78" s="290">
        <f t="shared" si="6"/>
        <v>0</v>
      </c>
      <c r="E78" s="313">
        <f t="shared" si="5"/>
        <v>0</v>
      </c>
      <c r="F78" s="290">
        <f t="shared" si="7"/>
        <v>0</v>
      </c>
      <c r="G78" s="290">
        <f t="shared" si="7"/>
        <v>0</v>
      </c>
      <c r="H78" s="290">
        <f t="shared" si="7"/>
        <v>0</v>
      </c>
      <c r="I78" s="313">
        <f t="shared" si="8"/>
        <v>0</v>
      </c>
      <c r="J78" s="290">
        <f t="shared" si="9"/>
        <v>0</v>
      </c>
      <c r="K78" s="313">
        <f t="shared" si="8"/>
        <v>0</v>
      </c>
      <c r="L78" s="290">
        <f t="shared" si="10"/>
        <v>0</v>
      </c>
      <c r="M78" s="313">
        <f t="shared" si="11"/>
        <v>0</v>
      </c>
      <c r="N78" s="314">
        <f t="shared" si="12"/>
        <v>0</v>
      </c>
      <c r="O78" s="290">
        <f t="shared" si="13"/>
        <v>0</v>
      </c>
      <c r="P78" s="114"/>
      <c r="Q78" s="113"/>
      <c r="R78" s="471">
        <f t="shared" si="14"/>
        <v>0</v>
      </c>
      <c r="S78" s="471">
        <f t="shared" si="15"/>
        <v>0</v>
      </c>
      <c r="T78" s="94"/>
    </row>
    <row r="79" spans="1:20" s="97" customFormat="1" ht="18" customHeight="1" x14ac:dyDescent="0.25">
      <c r="A79" s="275" t="s">
        <v>121</v>
      </c>
      <c r="B79" s="312"/>
      <c r="C79" s="313">
        <f t="shared" si="4"/>
        <v>0</v>
      </c>
      <c r="D79" s="290">
        <f t="shared" si="6"/>
        <v>0</v>
      </c>
      <c r="E79" s="313">
        <f t="shared" si="5"/>
        <v>0</v>
      </c>
      <c r="F79" s="290">
        <f t="shared" si="7"/>
        <v>0</v>
      </c>
      <c r="G79" s="290">
        <f t="shared" si="7"/>
        <v>0</v>
      </c>
      <c r="H79" s="290">
        <f t="shared" si="7"/>
        <v>0</v>
      </c>
      <c r="I79" s="313">
        <f t="shared" si="8"/>
        <v>0</v>
      </c>
      <c r="J79" s="290">
        <f t="shared" si="9"/>
        <v>0</v>
      </c>
      <c r="K79" s="313">
        <f t="shared" si="8"/>
        <v>0</v>
      </c>
      <c r="L79" s="290">
        <f t="shared" si="10"/>
        <v>0</v>
      </c>
      <c r="M79" s="313">
        <f t="shared" si="11"/>
        <v>0</v>
      </c>
      <c r="N79" s="314">
        <f t="shared" si="12"/>
        <v>0</v>
      </c>
      <c r="O79" s="290">
        <f t="shared" si="13"/>
        <v>0</v>
      </c>
      <c r="P79" s="114"/>
      <c r="Q79" s="113"/>
      <c r="R79" s="471">
        <f t="shared" si="14"/>
        <v>0</v>
      </c>
      <c r="S79" s="471">
        <f t="shared" si="15"/>
        <v>0</v>
      </c>
      <c r="T79" s="94"/>
    </row>
    <row r="80" spans="1:20" s="97" customFormat="1" ht="18" customHeight="1" x14ac:dyDescent="0.25">
      <c r="A80" s="275" t="s">
        <v>122</v>
      </c>
      <c r="B80" s="312"/>
      <c r="C80" s="313">
        <f t="shared" si="4"/>
        <v>0</v>
      </c>
      <c r="D80" s="290">
        <f t="shared" si="6"/>
        <v>0</v>
      </c>
      <c r="E80" s="313">
        <f t="shared" si="5"/>
        <v>0</v>
      </c>
      <c r="F80" s="290">
        <f t="shared" si="7"/>
        <v>0</v>
      </c>
      <c r="G80" s="290">
        <f t="shared" si="7"/>
        <v>0</v>
      </c>
      <c r="H80" s="290">
        <f t="shared" si="7"/>
        <v>0</v>
      </c>
      <c r="I80" s="313">
        <f t="shared" si="8"/>
        <v>0</v>
      </c>
      <c r="J80" s="290">
        <f t="shared" si="9"/>
        <v>0</v>
      </c>
      <c r="K80" s="313">
        <f t="shared" si="8"/>
        <v>0</v>
      </c>
      <c r="L80" s="290">
        <f t="shared" si="10"/>
        <v>0</v>
      </c>
      <c r="M80" s="313">
        <f t="shared" si="11"/>
        <v>0</v>
      </c>
      <c r="N80" s="314">
        <f t="shared" si="12"/>
        <v>0</v>
      </c>
      <c r="O80" s="290">
        <f t="shared" si="13"/>
        <v>0</v>
      </c>
      <c r="P80" s="114"/>
      <c r="Q80" s="113"/>
      <c r="R80" s="471">
        <f t="shared" si="14"/>
        <v>0</v>
      </c>
      <c r="S80" s="471">
        <f t="shared" si="15"/>
        <v>0</v>
      </c>
      <c r="T80" s="94"/>
    </row>
    <row r="81" spans="1:20" s="97" customFormat="1" ht="18" customHeight="1" x14ac:dyDescent="0.25">
      <c r="A81" s="275" t="s">
        <v>123</v>
      </c>
      <c r="B81" s="312"/>
      <c r="C81" s="313">
        <f t="shared" si="4"/>
        <v>0</v>
      </c>
      <c r="D81" s="290">
        <f t="shared" si="6"/>
        <v>0</v>
      </c>
      <c r="E81" s="313">
        <f t="shared" si="5"/>
        <v>0</v>
      </c>
      <c r="F81" s="290">
        <f t="shared" si="7"/>
        <v>0</v>
      </c>
      <c r="G81" s="290">
        <f t="shared" si="7"/>
        <v>0</v>
      </c>
      <c r="H81" s="290">
        <f t="shared" si="7"/>
        <v>0</v>
      </c>
      <c r="I81" s="313">
        <f t="shared" si="8"/>
        <v>0</v>
      </c>
      <c r="J81" s="290">
        <f t="shared" si="9"/>
        <v>0</v>
      </c>
      <c r="K81" s="313">
        <f t="shared" si="8"/>
        <v>0</v>
      </c>
      <c r="L81" s="290">
        <f t="shared" si="10"/>
        <v>0</v>
      </c>
      <c r="M81" s="313">
        <f t="shared" si="11"/>
        <v>0</v>
      </c>
      <c r="N81" s="314">
        <f t="shared" si="12"/>
        <v>0</v>
      </c>
      <c r="O81" s="290">
        <f t="shared" si="13"/>
        <v>0</v>
      </c>
      <c r="P81" s="114"/>
      <c r="Q81" s="113"/>
      <c r="R81" s="471">
        <f t="shared" si="14"/>
        <v>0</v>
      </c>
      <c r="S81" s="471">
        <f t="shared" si="15"/>
        <v>0</v>
      </c>
      <c r="T81" s="94"/>
    </row>
    <row r="82" spans="1:20" s="97" customFormat="1" ht="18" customHeight="1" x14ac:dyDescent="0.25">
      <c r="A82" s="275" t="s">
        <v>124</v>
      </c>
      <c r="B82" s="312"/>
      <c r="C82" s="313">
        <f t="shared" si="4"/>
        <v>0</v>
      </c>
      <c r="D82" s="290">
        <f t="shared" si="6"/>
        <v>0</v>
      </c>
      <c r="E82" s="313">
        <f t="shared" si="5"/>
        <v>0</v>
      </c>
      <c r="F82" s="290">
        <f t="shared" si="7"/>
        <v>0</v>
      </c>
      <c r="G82" s="290">
        <f t="shared" si="7"/>
        <v>0</v>
      </c>
      <c r="H82" s="290">
        <f t="shared" si="7"/>
        <v>0</v>
      </c>
      <c r="I82" s="313">
        <f t="shared" si="8"/>
        <v>0</v>
      </c>
      <c r="J82" s="290">
        <f t="shared" si="9"/>
        <v>0</v>
      </c>
      <c r="K82" s="313">
        <f t="shared" si="8"/>
        <v>0</v>
      </c>
      <c r="L82" s="290">
        <f t="shared" si="10"/>
        <v>0</v>
      </c>
      <c r="M82" s="313">
        <f t="shared" si="11"/>
        <v>0</v>
      </c>
      <c r="N82" s="314">
        <f t="shared" si="12"/>
        <v>0</v>
      </c>
      <c r="O82" s="290">
        <f t="shared" si="13"/>
        <v>0</v>
      </c>
      <c r="P82" s="114"/>
      <c r="Q82" s="113"/>
      <c r="R82" s="471">
        <f t="shared" si="14"/>
        <v>0</v>
      </c>
      <c r="S82" s="471">
        <f t="shared" si="15"/>
        <v>0</v>
      </c>
      <c r="T82" s="94"/>
    </row>
    <row r="83" spans="1:20" s="97" customFormat="1" ht="18" customHeight="1" x14ac:dyDescent="0.25">
      <c r="A83" s="275" t="s">
        <v>125</v>
      </c>
      <c r="B83" s="312"/>
      <c r="C83" s="313">
        <f t="shared" si="4"/>
        <v>0</v>
      </c>
      <c r="D83" s="290">
        <f t="shared" si="6"/>
        <v>0</v>
      </c>
      <c r="E83" s="313">
        <f t="shared" si="5"/>
        <v>0</v>
      </c>
      <c r="F83" s="290">
        <f t="shared" si="7"/>
        <v>0</v>
      </c>
      <c r="G83" s="290">
        <f t="shared" si="7"/>
        <v>0</v>
      </c>
      <c r="H83" s="290">
        <f t="shared" si="7"/>
        <v>0</v>
      </c>
      <c r="I83" s="313">
        <f t="shared" si="8"/>
        <v>0</v>
      </c>
      <c r="J83" s="290">
        <f t="shared" si="9"/>
        <v>0</v>
      </c>
      <c r="K83" s="313">
        <f t="shared" si="8"/>
        <v>0</v>
      </c>
      <c r="L83" s="290">
        <f t="shared" si="10"/>
        <v>0</v>
      </c>
      <c r="M83" s="313">
        <f t="shared" si="11"/>
        <v>0</v>
      </c>
      <c r="N83" s="314">
        <f t="shared" si="12"/>
        <v>0</v>
      </c>
      <c r="O83" s="290">
        <f t="shared" si="13"/>
        <v>0</v>
      </c>
      <c r="P83" s="114"/>
      <c r="Q83" s="113"/>
      <c r="R83" s="471">
        <f t="shared" si="14"/>
        <v>0</v>
      </c>
      <c r="S83" s="471">
        <f t="shared" si="15"/>
        <v>0</v>
      </c>
      <c r="T83" s="94"/>
    </row>
    <row r="84" spans="1:20" s="97" customFormat="1" ht="18" customHeight="1" x14ac:dyDescent="0.25">
      <c r="A84" s="275" t="s">
        <v>126</v>
      </c>
      <c r="B84" s="312"/>
      <c r="C84" s="313">
        <f t="shared" si="4"/>
        <v>0</v>
      </c>
      <c r="D84" s="290">
        <f t="shared" si="6"/>
        <v>0</v>
      </c>
      <c r="E84" s="313">
        <f t="shared" si="5"/>
        <v>0</v>
      </c>
      <c r="F84" s="290">
        <f t="shared" si="7"/>
        <v>0</v>
      </c>
      <c r="G84" s="290">
        <f t="shared" si="7"/>
        <v>0</v>
      </c>
      <c r="H84" s="290">
        <f t="shared" si="7"/>
        <v>0</v>
      </c>
      <c r="I84" s="313">
        <f t="shared" si="8"/>
        <v>0</v>
      </c>
      <c r="J84" s="290">
        <f t="shared" si="9"/>
        <v>0</v>
      </c>
      <c r="K84" s="313">
        <f t="shared" si="8"/>
        <v>0</v>
      </c>
      <c r="L84" s="290">
        <f t="shared" si="10"/>
        <v>0</v>
      </c>
      <c r="M84" s="313">
        <f t="shared" si="11"/>
        <v>0</v>
      </c>
      <c r="N84" s="314">
        <f t="shared" si="12"/>
        <v>0</v>
      </c>
      <c r="O84" s="290">
        <f t="shared" si="13"/>
        <v>0</v>
      </c>
      <c r="P84" s="114"/>
      <c r="Q84" s="113"/>
      <c r="R84" s="471">
        <f t="shared" si="14"/>
        <v>0</v>
      </c>
      <c r="S84" s="471">
        <f t="shared" si="15"/>
        <v>0</v>
      </c>
      <c r="T84" s="94"/>
    </row>
    <row r="85" spans="1:20" s="97" customFormat="1" ht="18" customHeight="1" x14ac:dyDescent="0.25">
      <c r="A85" s="291" t="s">
        <v>127</v>
      </c>
      <c r="B85" s="293"/>
      <c r="C85" s="293"/>
      <c r="D85" s="294">
        <f>SUMPRODUCT(ROUND(D73:D84,2))</f>
        <v>0</v>
      </c>
      <c r="E85" s="293"/>
      <c r="F85" s="294">
        <f>SUMPRODUCT(ROUND(F73:F84,2))</f>
        <v>0</v>
      </c>
      <c r="G85" s="294">
        <f t="shared" ref="G85:H85" si="16">SUMPRODUCT(ROUND(G73:G84,2))</f>
        <v>0</v>
      </c>
      <c r="H85" s="294">
        <f t="shared" si="16"/>
        <v>0</v>
      </c>
      <c r="I85" s="293"/>
      <c r="J85" s="294">
        <f t="shared" ref="J85" si="17">SUMPRODUCT(ROUND(J73:J84,2))</f>
        <v>0</v>
      </c>
      <c r="K85" s="293"/>
      <c r="L85" s="294">
        <f t="shared" ref="L85" si="18">SUMPRODUCT(ROUND(L73:L84,2))</f>
        <v>0</v>
      </c>
      <c r="M85" s="293"/>
      <c r="N85" s="295">
        <f t="shared" ref="N85" si="19">SUMPRODUCT(ROUND(N73:N84,2))</f>
        <v>0</v>
      </c>
      <c r="O85" s="294">
        <f>SUM(O73:O84)</f>
        <v>0</v>
      </c>
      <c r="P85" s="114"/>
      <c r="Q85" s="113"/>
      <c r="R85" s="113"/>
      <c r="S85" s="473">
        <f>SUM(S73:S84)</f>
        <v>0</v>
      </c>
      <c r="T85" s="94"/>
    </row>
    <row r="86" spans="1:20" ht="4" customHeight="1" x14ac:dyDescent="0.25">
      <c r="P86" s="114"/>
      <c r="Q86" s="113"/>
      <c r="R86" s="113"/>
      <c r="S86" s="113"/>
    </row>
    <row r="87" spans="1:20" s="97" customFormat="1" ht="18" customHeight="1" x14ac:dyDescent="0.25">
      <c r="A87" s="265" t="s">
        <v>128</v>
      </c>
      <c r="B87" s="297"/>
      <c r="C87" s="298"/>
      <c r="D87" s="299"/>
      <c r="E87" s="298"/>
      <c r="F87" s="299"/>
      <c r="G87" s="299"/>
      <c r="H87" s="299"/>
      <c r="I87" s="298"/>
      <c r="J87" s="298"/>
      <c r="K87" s="298"/>
      <c r="L87" s="298"/>
      <c r="M87" s="313">
        <f>M45</f>
        <v>0</v>
      </c>
      <c r="N87" s="290">
        <f>IF(O43=0,0,ROUND(N45/O43*O85,2))</f>
        <v>0</v>
      </c>
      <c r="O87" s="370">
        <f>ROUND(N87,2)</f>
        <v>0</v>
      </c>
      <c r="P87" s="114"/>
      <c r="Q87" s="113"/>
      <c r="R87" s="113"/>
      <c r="S87" s="113"/>
      <c r="T87" s="94"/>
    </row>
    <row r="88" spans="1:20" s="97" customFormat="1" ht="4" customHeight="1" x14ac:dyDescent="0.2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334"/>
      <c r="N88" s="335"/>
      <c r="O88" s="335"/>
      <c r="P88" s="114"/>
      <c r="Q88" s="113"/>
      <c r="R88" s="113"/>
      <c r="S88" s="113"/>
      <c r="T88" s="94"/>
    </row>
    <row r="89" spans="1:20" s="97" customFormat="1" ht="18" customHeight="1" x14ac:dyDescent="0.25">
      <c r="A89" s="291" t="s">
        <v>129</v>
      </c>
      <c r="B89" s="292"/>
      <c r="C89" s="300"/>
      <c r="D89" s="301"/>
      <c r="E89" s="300"/>
      <c r="F89" s="301"/>
      <c r="G89" s="301"/>
      <c r="H89" s="301"/>
      <c r="I89" s="300"/>
      <c r="J89" s="301"/>
      <c r="K89" s="300"/>
      <c r="L89" s="300"/>
      <c r="M89" s="300"/>
      <c r="N89" s="300"/>
      <c r="O89" s="371">
        <f>O85+O87</f>
        <v>0</v>
      </c>
      <c r="P89" s="114"/>
      <c r="Q89" s="345" t="s">
        <v>132</v>
      </c>
      <c r="R89" s="113"/>
      <c r="S89" s="113"/>
    </row>
    <row r="90" spans="1:20" ht="12" customHeight="1" x14ac:dyDescent="0.25">
      <c r="P90" s="114"/>
      <c r="Q90" s="113"/>
      <c r="R90" s="113"/>
      <c r="S90" s="113"/>
    </row>
    <row r="91" spans="1:20" s="213" customFormat="1" ht="18" customHeight="1" x14ac:dyDescent="0.25">
      <c r="A91" s="265" t="s">
        <v>179</v>
      </c>
      <c r="B91" s="266"/>
      <c r="C91" s="304"/>
      <c r="D91" s="304"/>
      <c r="E91" s="268"/>
      <c r="F91" s="268"/>
      <c r="G91" s="268"/>
      <c r="H91" s="268"/>
      <c r="I91" s="268"/>
      <c r="J91" s="268"/>
      <c r="K91" s="268"/>
      <c r="L91" s="268"/>
      <c r="M91" s="268"/>
      <c r="N91" s="336"/>
      <c r="O91" s="338" t="s">
        <v>133</v>
      </c>
      <c r="P91" s="114"/>
      <c r="Q91" s="113"/>
      <c r="R91" s="113"/>
      <c r="S91" s="113"/>
    </row>
    <row r="92" spans="1:20" s="213" customFormat="1" ht="4" customHeight="1" x14ac:dyDescent="0.25">
      <c r="A92" s="212"/>
      <c r="B92" s="212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114"/>
      <c r="Q92" s="113"/>
      <c r="R92" s="113"/>
      <c r="S92" s="113"/>
    </row>
    <row r="93" spans="1:20" s="213" customFormat="1" ht="18" customHeight="1" x14ac:dyDescent="0.25">
      <c r="A93" s="337" t="s">
        <v>175</v>
      </c>
      <c r="B93" s="266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267"/>
      <c r="O93" s="339"/>
      <c r="P93" s="346">
        <f t="shared" ref="P93:P137" si="20">IF($O$91="nein",1,0)</f>
        <v>0</v>
      </c>
      <c r="Q93" s="345" t="s">
        <v>134</v>
      </c>
      <c r="R93" s="113"/>
      <c r="S93" s="113"/>
    </row>
    <row r="94" spans="1:20" s="213" customFormat="1" ht="4" customHeight="1" x14ac:dyDescent="0.25">
      <c r="A94" s="212"/>
      <c r="B94" s="212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346">
        <f t="shared" si="20"/>
        <v>0</v>
      </c>
      <c r="Q94" s="113"/>
      <c r="R94" s="113"/>
      <c r="S94" s="113"/>
    </row>
    <row r="95" spans="1:20" s="213" customFormat="1" ht="18" customHeight="1" x14ac:dyDescent="0.25">
      <c r="A95" s="337" t="s">
        <v>176</v>
      </c>
      <c r="B95" s="266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267"/>
      <c r="O95" s="339"/>
      <c r="P95" s="346">
        <f t="shared" si="20"/>
        <v>0</v>
      </c>
      <c r="Q95" s="345" t="s">
        <v>135</v>
      </c>
      <c r="R95" s="113"/>
      <c r="S95" s="113"/>
    </row>
    <row r="96" spans="1:20" x14ac:dyDescent="0.25">
      <c r="P96" s="346">
        <f t="shared" si="20"/>
        <v>0</v>
      </c>
      <c r="Q96" s="113"/>
      <c r="R96" s="113"/>
      <c r="S96" s="113"/>
    </row>
    <row r="97" spans="1:20" x14ac:dyDescent="0.25">
      <c r="P97" s="346">
        <f t="shared" si="20"/>
        <v>0</v>
      </c>
      <c r="Q97" s="113"/>
      <c r="R97" s="113"/>
      <c r="S97" s="113"/>
    </row>
    <row r="98" spans="1:20" s="97" customFormat="1" ht="18" customHeight="1" x14ac:dyDescent="0.25">
      <c r="A98" s="261" t="s">
        <v>212</v>
      </c>
      <c r="B98" s="262"/>
      <c r="C98" s="262"/>
      <c r="D98" s="262"/>
      <c r="E98" s="262"/>
      <c r="F98" s="262"/>
      <c r="G98" s="262"/>
      <c r="H98" s="263"/>
      <c r="I98" s="263"/>
      <c r="J98" s="263"/>
      <c r="K98" s="263"/>
      <c r="L98" s="263"/>
      <c r="M98" s="263"/>
      <c r="N98" s="263"/>
      <c r="O98" s="264"/>
      <c r="P98" s="346">
        <f t="shared" si="20"/>
        <v>0</v>
      </c>
      <c r="Q98" s="113"/>
      <c r="R98" s="113"/>
      <c r="S98" s="113"/>
      <c r="T98" s="94"/>
    </row>
    <row r="99" spans="1:20" ht="12" customHeight="1" x14ac:dyDescent="0.25">
      <c r="A99" s="214" t="s">
        <v>136</v>
      </c>
      <c r="B99" s="210"/>
      <c r="C99" s="210"/>
      <c r="D99" s="210"/>
      <c r="E99" s="210"/>
      <c r="F99" s="210"/>
      <c r="G99" s="210"/>
      <c r="H99" s="207"/>
      <c r="I99" s="207"/>
      <c r="J99" s="208"/>
      <c r="K99" s="37"/>
      <c r="P99" s="346">
        <f t="shared" si="20"/>
        <v>0</v>
      </c>
      <c r="Q99" s="113"/>
      <c r="R99" s="113"/>
      <c r="S99" s="113"/>
    </row>
    <row r="100" spans="1:20" ht="12" customHeight="1" x14ac:dyDescent="0.25">
      <c r="A100" s="210"/>
      <c r="B100" s="210"/>
      <c r="C100" s="210"/>
      <c r="D100" s="210"/>
      <c r="E100" s="210"/>
      <c r="F100" s="210"/>
      <c r="G100" s="210"/>
      <c r="H100" s="207"/>
      <c r="I100" s="207"/>
      <c r="J100" s="208"/>
      <c r="K100" s="208"/>
      <c r="P100" s="346">
        <f t="shared" si="20"/>
        <v>0</v>
      </c>
      <c r="Q100" s="113"/>
      <c r="R100" s="113"/>
      <c r="S100" s="113"/>
    </row>
    <row r="101" spans="1:20" ht="8.15" customHeight="1" x14ac:dyDescent="0.25">
      <c r="A101" s="318"/>
      <c r="B101" s="319"/>
      <c r="C101" s="319"/>
      <c r="D101" s="319"/>
      <c r="E101" s="329"/>
      <c r="F101" s="319"/>
      <c r="G101" s="319"/>
      <c r="H101" s="320"/>
      <c r="I101" s="207"/>
      <c r="J101" s="208"/>
      <c r="K101" s="208"/>
      <c r="P101" s="346">
        <f t="shared" si="20"/>
        <v>0</v>
      </c>
      <c r="Q101" s="113"/>
      <c r="R101" s="113"/>
      <c r="S101" s="113"/>
    </row>
    <row r="102" spans="1:20" s="97" customFormat="1" ht="18" customHeight="1" x14ac:dyDescent="0.25">
      <c r="A102" s="321">
        <f>$A$12</f>
        <v>6</v>
      </c>
      <c r="B102" s="468" t="str">
        <f>$B$12</f>
        <v>Name, Vorname Mitarbeiter:in</v>
      </c>
      <c r="C102" s="307"/>
      <c r="D102" s="308"/>
      <c r="E102" s="265" t="str">
        <f>IF($E$12="","",$E$12)</f>
        <v/>
      </c>
      <c r="F102" s="272"/>
      <c r="G102" s="303"/>
      <c r="H102" s="323"/>
      <c r="O102" s="211"/>
      <c r="P102" s="346">
        <f t="shared" si="20"/>
        <v>0</v>
      </c>
      <c r="Q102" s="113"/>
      <c r="R102" s="113"/>
      <c r="S102" s="113"/>
    </row>
    <row r="103" spans="1:20" s="213" customFormat="1" ht="4" customHeight="1" x14ac:dyDescent="0.25">
      <c r="A103" s="306"/>
      <c r="B103" s="307"/>
      <c r="C103" s="307"/>
      <c r="D103" s="311"/>
      <c r="E103" s="330"/>
      <c r="F103" s="311"/>
      <c r="G103" s="311"/>
      <c r="H103" s="308"/>
      <c r="I103" s="211"/>
      <c r="J103" s="211"/>
      <c r="K103" s="211"/>
      <c r="L103" s="211"/>
      <c r="M103" s="211"/>
      <c r="N103" s="211"/>
      <c r="O103" s="211"/>
      <c r="P103" s="346">
        <f t="shared" si="20"/>
        <v>0</v>
      </c>
      <c r="Q103" s="113"/>
      <c r="R103" s="113"/>
      <c r="S103" s="113"/>
    </row>
    <row r="104" spans="1:20" s="213" customFormat="1" ht="18" customHeight="1" x14ac:dyDescent="0.25">
      <c r="A104" s="333"/>
      <c r="B104" s="468" t="str">
        <f>$B$14</f>
        <v>Beschäftigungszeitraum im Projekt vom</v>
      </c>
      <c r="C104" s="307"/>
      <c r="D104" s="308"/>
      <c r="E104" s="305" t="str">
        <f>IF($E$14="","",$E$14)</f>
        <v/>
      </c>
      <c r="F104" s="328" t="s">
        <v>1</v>
      </c>
      <c r="G104" s="305" t="str">
        <f>IF($G$14="","",$G$14)</f>
        <v/>
      </c>
      <c r="H104" s="324"/>
      <c r="O104" s="211"/>
      <c r="P104" s="346">
        <f t="shared" si="20"/>
        <v>0</v>
      </c>
      <c r="Q104" s="113"/>
      <c r="R104" s="113"/>
      <c r="S104" s="113"/>
    </row>
    <row r="105" spans="1:20" s="213" customFormat="1" ht="4" customHeight="1" x14ac:dyDescent="0.25">
      <c r="A105" s="333"/>
      <c r="B105" s="307"/>
      <c r="C105" s="307"/>
      <c r="D105" s="311"/>
      <c r="E105" s="311"/>
      <c r="F105" s="311"/>
      <c r="G105" s="311"/>
      <c r="H105" s="324"/>
      <c r="O105" s="211"/>
      <c r="P105" s="346">
        <f t="shared" si="20"/>
        <v>0</v>
      </c>
      <c r="Q105" s="113"/>
      <c r="R105" s="113"/>
      <c r="S105" s="113"/>
    </row>
    <row r="106" spans="1:20" s="213" customFormat="1" ht="18" customHeight="1" x14ac:dyDescent="0.25">
      <c r="A106" s="333"/>
      <c r="B106" s="468" t="str">
        <f>$B$16</f>
        <v>Berufsausbildung/Qualifikation</v>
      </c>
      <c r="C106" s="307"/>
      <c r="D106" s="311"/>
      <c r="E106" s="265" t="str">
        <f>IF($E$16="","",$E$16)</f>
        <v/>
      </c>
      <c r="F106" s="272"/>
      <c r="G106" s="303"/>
      <c r="H106" s="324"/>
      <c r="O106" s="211"/>
      <c r="P106" s="346">
        <f t="shared" si="20"/>
        <v>0</v>
      </c>
      <c r="Q106" s="113"/>
      <c r="R106" s="113"/>
      <c r="S106" s="113"/>
    </row>
    <row r="107" spans="1:20" s="213" customFormat="1" ht="4" customHeight="1" x14ac:dyDescent="0.25">
      <c r="A107" s="333"/>
      <c r="B107" s="307"/>
      <c r="C107" s="307"/>
      <c r="D107" s="311"/>
      <c r="E107" s="311"/>
      <c r="F107" s="311"/>
      <c r="G107" s="311"/>
      <c r="H107" s="324"/>
      <c r="O107" s="211"/>
      <c r="P107" s="346">
        <f t="shared" si="20"/>
        <v>0</v>
      </c>
      <c r="Q107" s="113"/>
      <c r="R107" s="113"/>
      <c r="S107" s="113"/>
    </row>
    <row r="108" spans="1:20" s="213" customFormat="1" ht="18" customHeight="1" x14ac:dyDescent="0.25">
      <c r="A108" s="333"/>
      <c r="B108" s="468" t="str">
        <f>$B$18</f>
        <v>Funktion im Betreuungsverein</v>
      </c>
      <c r="C108" s="307"/>
      <c r="D108" s="311"/>
      <c r="E108" s="265" t="str">
        <f>IF($E$18="","",$E$18)</f>
        <v/>
      </c>
      <c r="F108" s="272"/>
      <c r="G108" s="303"/>
      <c r="H108" s="324"/>
      <c r="J108" s="340" t="str">
        <f>IF(OR(O93=0,O95=0,O89=0),"Bitte füllen Sie die Felder zu den Personalausgaben auf Seite 2 aus.",CONCATENATE("Die prozentuale Kürzung der Personalausgaben erfolgt um ",TEXT(1-S121,"0,00%"),"."))</f>
        <v>Bitte füllen Sie die Felder zu den Personalausgaben auf Seite 2 aus.</v>
      </c>
      <c r="K108" s="341"/>
      <c r="L108" s="341"/>
      <c r="M108" s="341"/>
      <c r="N108" s="342"/>
      <c r="O108" s="211"/>
      <c r="P108" s="346">
        <f t="shared" si="20"/>
        <v>0</v>
      </c>
      <c r="Q108" s="113"/>
      <c r="R108" s="113"/>
      <c r="S108" s="113"/>
    </row>
    <row r="109" spans="1:20" ht="8.15" customHeight="1" x14ac:dyDescent="0.25">
      <c r="A109" s="322"/>
      <c r="B109" s="309"/>
      <c r="C109" s="309"/>
      <c r="D109" s="325"/>
      <c r="E109" s="330"/>
      <c r="F109" s="325"/>
      <c r="G109" s="325"/>
      <c r="H109" s="310"/>
      <c r="P109" s="346">
        <f t="shared" si="20"/>
        <v>0</v>
      </c>
      <c r="Q109" s="347"/>
      <c r="R109" s="113"/>
      <c r="S109" s="113"/>
    </row>
    <row r="110" spans="1:20" ht="12" customHeight="1" x14ac:dyDescent="0.25">
      <c r="P110" s="346">
        <f t="shared" si="20"/>
        <v>0</v>
      </c>
      <c r="Q110" s="347"/>
      <c r="R110" s="113"/>
      <c r="S110" s="113"/>
    </row>
    <row r="111" spans="1:20" s="213" customFormat="1" ht="4" customHeight="1" x14ac:dyDescent="0.25">
      <c r="A111" s="269"/>
      <c r="B111" s="270"/>
      <c r="C111" s="278"/>
      <c r="D111" s="279"/>
      <c r="E111" s="278"/>
      <c r="F111" s="285"/>
      <c r="G111" s="285"/>
      <c r="H111" s="279"/>
      <c r="I111" s="278"/>
      <c r="J111" s="279"/>
      <c r="K111" s="278"/>
      <c r="L111" s="279"/>
      <c r="M111" s="278"/>
      <c r="N111" s="279"/>
      <c r="O111" s="280"/>
      <c r="P111" s="346">
        <f t="shared" si="20"/>
        <v>0</v>
      </c>
      <c r="Q111" s="348"/>
      <c r="R111" s="349"/>
      <c r="S111" s="350"/>
      <c r="T111" s="94"/>
    </row>
    <row r="112" spans="1:20" s="97" customFormat="1" ht="12" customHeight="1" x14ac:dyDescent="0.25">
      <c r="A112" s="274" t="s">
        <v>112</v>
      </c>
      <c r="B112" s="277" t="s">
        <v>157</v>
      </c>
      <c r="C112" s="274" t="s">
        <v>159</v>
      </c>
      <c r="D112" s="281"/>
      <c r="E112" s="274" t="s">
        <v>169</v>
      </c>
      <c r="F112" s="286"/>
      <c r="G112" s="286"/>
      <c r="H112" s="281"/>
      <c r="I112" s="274" t="s">
        <v>171</v>
      </c>
      <c r="J112" s="281"/>
      <c r="K112" s="274" t="s">
        <v>113</v>
      </c>
      <c r="L112" s="281"/>
      <c r="M112" s="274" t="s">
        <v>114</v>
      </c>
      <c r="N112" s="281"/>
      <c r="O112" s="230" t="s">
        <v>173</v>
      </c>
      <c r="P112" s="346">
        <f t="shared" si="20"/>
        <v>0</v>
      </c>
      <c r="Q112" s="351" t="s">
        <v>137</v>
      </c>
      <c r="R112" s="114"/>
      <c r="S112" s="352"/>
    </row>
    <row r="113" spans="1:19" s="97" customFormat="1" ht="12" customHeight="1" x14ac:dyDescent="0.25">
      <c r="A113" s="273"/>
      <c r="B113" s="277" t="s">
        <v>158</v>
      </c>
      <c r="C113" s="274" t="s">
        <v>165</v>
      </c>
      <c r="D113" s="281"/>
      <c r="E113" s="296" t="s">
        <v>170</v>
      </c>
      <c r="F113" s="286"/>
      <c r="G113" s="286"/>
      <c r="H113" s="281"/>
      <c r="I113" s="296" t="s">
        <v>172</v>
      </c>
      <c r="J113" s="281"/>
      <c r="K113" s="273"/>
      <c r="L113" s="281"/>
      <c r="M113" s="273"/>
      <c r="N113" s="281"/>
      <c r="O113" s="230"/>
      <c r="P113" s="346">
        <f t="shared" si="20"/>
        <v>0</v>
      </c>
      <c r="Q113" s="353" t="s">
        <v>139</v>
      </c>
      <c r="R113" s="354" t="s">
        <v>138</v>
      </c>
      <c r="S113" s="355">
        <f>IF(O89&gt;=O93,IF(O89=0,0,O95/O89),0)</f>
        <v>0</v>
      </c>
    </row>
    <row r="114" spans="1:19" s="97" customFormat="1" ht="12" customHeight="1" x14ac:dyDescent="0.25">
      <c r="A114" s="273"/>
      <c r="B114" s="277" t="s">
        <v>174</v>
      </c>
      <c r="C114" s="296" t="s">
        <v>211</v>
      </c>
      <c r="D114" s="281"/>
      <c r="E114" s="273"/>
      <c r="F114" s="286"/>
      <c r="G114" s="286"/>
      <c r="H114" s="281"/>
      <c r="I114" s="273"/>
      <c r="J114" s="281"/>
      <c r="K114" s="273"/>
      <c r="L114" s="281"/>
      <c r="M114" s="273"/>
      <c r="N114" s="281"/>
      <c r="O114" s="230"/>
      <c r="P114" s="346">
        <f t="shared" si="20"/>
        <v>0</v>
      </c>
      <c r="Q114" s="356" t="s">
        <v>177</v>
      </c>
      <c r="R114" s="354"/>
      <c r="S114" s="355"/>
    </row>
    <row r="115" spans="1:19" s="97" customFormat="1" ht="4" customHeight="1" x14ac:dyDescent="0.25">
      <c r="A115" s="273"/>
      <c r="B115" s="277"/>
      <c r="C115" s="315"/>
      <c r="D115" s="283"/>
      <c r="E115" s="282"/>
      <c r="F115" s="287"/>
      <c r="G115" s="287"/>
      <c r="H115" s="283"/>
      <c r="I115" s="282"/>
      <c r="J115" s="283"/>
      <c r="K115" s="282"/>
      <c r="L115" s="283"/>
      <c r="M115" s="282"/>
      <c r="N115" s="283"/>
      <c r="O115" s="230"/>
      <c r="P115" s="346">
        <f t="shared" si="20"/>
        <v>0</v>
      </c>
      <c r="Q115" s="357"/>
      <c r="R115" s="358"/>
      <c r="S115" s="359"/>
    </row>
    <row r="116" spans="1:19" s="97" customFormat="1" ht="4" customHeight="1" x14ac:dyDescent="0.25">
      <c r="A116" s="273"/>
      <c r="B116" s="277"/>
      <c r="C116" s="316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230"/>
      <c r="P116" s="346">
        <f t="shared" si="20"/>
        <v>0</v>
      </c>
      <c r="Q116" s="360"/>
      <c r="R116" s="361"/>
      <c r="S116" s="362"/>
    </row>
    <row r="117" spans="1:19" s="97" customFormat="1" ht="12" customHeight="1" x14ac:dyDescent="0.25">
      <c r="A117" s="273"/>
      <c r="B117" s="277"/>
      <c r="C117" s="277" t="s">
        <v>163</v>
      </c>
      <c r="D117" s="277" t="s">
        <v>99</v>
      </c>
      <c r="E117" s="277" t="s">
        <v>163</v>
      </c>
      <c r="F117" s="277" t="s">
        <v>166</v>
      </c>
      <c r="G117" s="277" t="s">
        <v>167</v>
      </c>
      <c r="H117" s="277" t="s">
        <v>168</v>
      </c>
      <c r="I117" s="277" t="s">
        <v>163</v>
      </c>
      <c r="J117" s="277" t="s">
        <v>99</v>
      </c>
      <c r="K117" s="277" t="s">
        <v>163</v>
      </c>
      <c r="L117" s="277" t="s">
        <v>99</v>
      </c>
      <c r="M117" s="277" t="s">
        <v>163</v>
      </c>
      <c r="N117" s="277" t="s">
        <v>99</v>
      </c>
      <c r="O117" s="230"/>
      <c r="P117" s="346">
        <f t="shared" si="20"/>
        <v>0</v>
      </c>
      <c r="Q117" s="351" t="s">
        <v>140</v>
      </c>
      <c r="R117" s="114"/>
      <c r="S117" s="352"/>
    </row>
    <row r="118" spans="1:19" s="97" customFormat="1" ht="12" customHeight="1" x14ac:dyDescent="0.25">
      <c r="A118" s="273"/>
      <c r="B118" s="277"/>
      <c r="C118" s="277" t="s">
        <v>164</v>
      </c>
      <c r="D118" s="277"/>
      <c r="E118" s="277" t="s">
        <v>164</v>
      </c>
      <c r="F118" s="277"/>
      <c r="G118" s="277"/>
      <c r="H118" s="277"/>
      <c r="I118" s="277" t="s">
        <v>164</v>
      </c>
      <c r="J118" s="277"/>
      <c r="K118" s="277" t="s">
        <v>164</v>
      </c>
      <c r="L118" s="277"/>
      <c r="M118" s="277" t="s">
        <v>164</v>
      </c>
      <c r="N118" s="277"/>
      <c r="O118" s="230"/>
      <c r="P118" s="346">
        <f t="shared" si="20"/>
        <v>0</v>
      </c>
      <c r="Q118" s="353" t="s">
        <v>139</v>
      </c>
      <c r="R118" s="354" t="s">
        <v>141</v>
      </c>
      <c r="S118" s="355">
        <f>IF(O89&lt;O93,O95/O93,0)</f>
        <v>0</v>
      </c>
    </row>
    <row r="119" spans="1:19" s="97" customFormat="1" ht="12" customHeight="1" x14ac:dyDescent="0.25">
      <c r="A119" s="273"/>
      <c r="B119" s="277" t="s">
        <v>162</v>
      </c>
      <c r="C119" s="277"/>
      <c r="D119" s="277" t="s">
        <v>21</v>
      </c>
      <c r="E119" s="277"/>
      <c r="F119" s="277" t="s">
        <v>21</v>
      </c>
      <c r="G119" s="277" t="s">
        <v>21</v>
      </c>
      <c r="H119" s="277" t="s">
        <v>21</v>
      </c>
      <c r="I119" s="277"/>
      <c r="J119" s="277" t="s">
        <v>21</v>
      </c>
      <c r="K119" s="277"/>
      <c r="L119" s="277" t="s">
        <v>21</v>
      </c>
      <c r="M119" s="277"/>
      <c r="N119" s="277" t="s">
        <v>21</v>
      </c>
      <c r="O119" s="230" t="s">
        <v>21</v>
      </c>
      <c r="P119" s="346">
        <f t="shared" si="20"/>
        <v>0</v>
      </c>
      <c r="Q119" s="356" t="s">
        <v>178</v>
      </c>
      <c r="R119" s="354"/>
      <c r="S119" s="355"/>
    </row>
    <row r="120" spans="1:19" s="97" customFormat="1" ht="4" customHeight="1" x14ac:dyDescent="0.25">
      <c r="A120" s="282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8"/>
      <c r="P120" s="346">
        <f t="shared" si="20"/>
        <v>0</v>
      </c>
      <c r="Q120" s="363"/>
      <c r="R120" s="364"/>
      <c r="S120" s="365"/>
    </row>
    <row r="121" spans="1:19" s="97" customFormat="1" ht="18" customHeight="1" x14ac:dyDescent="0.25">
      <c r="A121" s="275" t="s">
        <v>115</v>
      </c>
      <c r="B121" s="290">
        <f t="shared" ref="B121:C132" si="21">B73</f>
        <v>0</v>
      </c>
      <c r="C121" s="313">
        <f t="shared" si="21"/>
        <v>0</v>
      </c>
      <c r="D121" s="369">
        <f>IFERROR(ROUND(D73*$S$121,2),0)</f>
        <v>0</v>
      </c>
      <c r="E121" s="313">
        <f>E73</f>
        <v>0</v>
      </c>
      <c r="F121" s="369">
        <f>IFERROR(ROUND(F73*$S$121,2),0)</f>
        <v>0</v>
      </c>
      <c r="G121" s="369">
        <f>IFERROR(ROUND(G73*$S$121,2),0)</f>
        <v>0</v>
      </c>
      <c r="H121" s="369">
        <f>IFERROR(ROUND(H73*$S$121,2),0)</f>
        <v>0</v>
      </c>
      <c r="I121" s="313">
        <f t="shared" ref="I121:I132" si="22">I73</f>
        <v>0</v>
      </c>
      <c r="J121" s="369">
        <f>IFERROR(ROUND(J73*$S$121,2),0)</f>
        <v>0</v>
      </c>
      <c r="K121" s="313">
        <f t="shared" ref="K121:K132" si="23">K73</f>
        <v>0</v>
      </c>
      <c r="L121" s="369">
        <f>IFERROR(ROUND(L73*$S$121,2),0)</f>
        <v>0</v>
      </c>
      <c r="M121" s="313">
        <f>M73</f>
        <v>0</v>
      </c>
      <c r="N121" s="369">
        <f>IFERROR(ROUND(N73*$S$121,2),0)</f>
        <v>0</v>
      </c>
      <c r="O121" s="369">
        <f>ROUND(D121,2)+ROUND(F121,2)+ROUND(G121,2)+ROUND(H121,2)+ROUND(J121,2)+ROUND(L121,2)-ROUND(N121,2)</f>
        <v>0</v>
      </c>
      <c r="P121" s="346">
        <f t="shared" si="20"/>
        <v>0</v>
      </c>
      <c r="Q121" s="366" t="s">
        <v>142</v>
      </c>
      <c r="R121" s="367" t="str">
        <f>IF(O89&gt;=O93,"Fall 1","Fall 2")</f>
        <v>Fall 1</v>
      </c>
      <c r="S121" s="368">
        <f>VLOOKUP(R121,R112:S119,2,FALSE)</f>
        <v>0</v>
      </c>
    </row>
    <row r="122" spans="1:19" s="97" customFormat="1" ht="18" customHeight="1" x14ac:dyDescent="0.25">
      <c r="A122" s="275" t="s">
        <v>116</v>
      </c>
      <c r="B122" s="290">
        <f t="shared" si="21"/>
        <v>0</v>
      </c>
      <c r="C122" s="313">
        <f t="shared" si="21"/>
        <v>0</v>
      </c>
      <c r="D122" s="369">
        <f t="shared" ref="D122:D132" si="24">IFERROR(ROUND(D74*$S$121,2),0)</f>
        <v>0</v>
      </c>
      <c r="E122" s="313">
        <f t="shared" ref="E122:E132" si="25">E74</f>
        <v>0</v>
      </c>
      <c r="F122" s="369">
        <f t="shared" ref="F122:H132" si="26">IFERROR(ROUND(F74*$S$121,2),0)</f>
        <v>0</v>
      </c>
      <c r="G122" s="369">
        <f t="shared" si="26"/>
        <v>0</v>
      </c>
      <c r="H122" s="369">
        <f t="shared" si="26"/>
        <v>0</v>
      </c>
      <c r="I122" s="313">
        <f t="shared" si="22"/>
        <v>0</v>
      </c>
      <c r="J122" s="369">
        <f t="shared" ref="J122:J132" si="27">IFERROR(ROUND(J74*$S$121,2),0)</f>
        <v>0</v>
      </c>
      <c r="K122" s="313">
        <f t="shared" si="23"/>
        <v>0</v>
      </c>
      <c r="L122" s="369">
        <f t="shared" ref="L122:L132" si="28">IFERROR(ROUND(L74*$S$121,2),0)</f>
        <v>0</v>
      </c>
      <c r="M122" s="313">
        <f t="shared" ref="M122:M132" si="29">M74</f>
        <v>0</v>
      </c>
      <c r="N122" s="369">
        <f t="shared" ref="N122:N132" si="30">IFERROR(ROUND(N74*$S$121,2),0)</f>
        <v>0</v>
      </c>
      <c r="O122" s="369">
        <f t="shared" ref="O122:O132" si="31">ROUND(D122,2)+ROUND(F122,2)+ROUND(G122,2)+ROUND(H122,2)+ROUND(J122,2)+ROUND(L122,2)-ROUND(N122,2)</f>
        <v>0</v>
      </c>
      <c r="P122" s="346">
        <f t="shared" si="20"/>
        <v>0</v>
      </c>
      <c r="Q122" s="113"/>
      <c r="R122" s="113"/>
      <c r="S122" s="113"/>
    </row>
    <row r="123" spans="1:19" s="97" customFormat="1" ht="18" customHeight="1" x14ac:dyDescent="0.25">
      <c r="A123" s="275" t="s">
        <v>117</v>
      </c>
      <c r="B123" s="290">
        <f t="shared" si="21"/>
        <v>0</v>
      </c>
      <c r="C123" s="313">
        <f t="shared" si="21"/>
        <v>0</v>
      </c>
      <c r="D123" s="369">
        <f t="shared" si="24"/>
        <v>0</v>
      </c>
      <c r="E123" s="313">
        <f t="shared" si="25"/>
        <v>0</v>
      </c>
      <c r="F123" s="369">
        <f t="shared" si="26"/>
        <v>0</v>
      </c>
      <c r="G123" s="369">
        <f t="shared" si="26"/>
        <v>0</v>
      </c>
      <c r="H123" s="369">
        <f t="shared" si="26"/>
        <v>0</v>
      </c>
      <c r="I123" s="313">
        <f t="shared" si="22"/>
        <v>0</v>
      </c>
      <c r="J123" s="369">
        <f t="shared" si="27"/>
        <v>0</v>
      </c>
      <c r="K123" s="313">
        <f t="shared" si="23"/>
        <v>0</v>
      </c>
      <c r="L123" s="369">
        <f t="shared" si="28"/>
        <v>0</v>
      </c>
      <c r="M123" s="313">
        <f t="shared" si="29"/>
        <v>0</v>
      </c>
      <c r="N123" s="369">
        <f t="shared" si="30"/>
        <v>0</v>
      </c>
      <c r="O123" s="369">
        <f t="shared" si="31"/>
        <v>0</v>
      </c>
      <c r="P123" s="346">
        <f t="shared" si="20"/>
        <v>0</v>
      </c>
      <c r="Q123" s="113"/>
      <c r="R123" s="113"/>
      <c r="S123" s="113"/>
    </row>
    <row r="124" spans="1:19" s="97" customFormat="1" ht="18" customHeight="1" x14ac:dyDescent="0.25">
      <c r="A124" s="275" t="s">
        <v>118</v>
      </c>
      <c r="B124" s="290">
        <f t="shared" si="21"/>
        <v>0</v>
      </c>
      <c r="C124" s="313">
        <f t="shared" si="21"/>
        <v>0</v>
      </c>
      <c r="D124" s="369">
        <f t="shared" si="24"/>
        <v>0</v>
      </c>
      <c r="E124" s="313">
        <f t="shared" si="25"/>
        <v>0</v>
      </c>
      <c r="F124" s="369">
        <f t="shared" si="26"/>
        <v>0</v>
      </c>
      <c r="G124" s="369">
        <f t="shared" si="26"/>
        <v>0</v>
      </c>
      <c r="H124" s="369">
        <f t="shared" si="26"/>
        <v>0</v>
      </c>
      <c r="I124" s="313">
        <f t="shared" si="22"/>
        <v>0</v>
      </c>
      <c r="J124" s="369">
        <f t="shared" si="27"/>
        <v>0</v>
      </c>
      <c r="K124" s="313">
        <f t="shared" si="23"/>
        <v>0</v>
      </c>
      <c r="L124" s="369">
        <f t="shared" si="28"/>
        <v>0</v>
      </c>
      <c r="M124" s="313">
        <f t="shared" si="29"/>
        <v>0</v>
      </c>
      <c r="N124" s="369">
        <f t="shared" si="30"/>
        <v>0</v>
      </c>
      <c r="O124" s="369">
        <f t="shared" si="31"/>
        <v>0</v>
      </c>
      <c r="P124" s="346">
        <f t="shared" si="20"/>
        <v>0</v>
      </c>
      <c r="Q124" s="113"/>
      <c r="R124" s="113"/>
      <c r="S124" s="113"/>
    </row>
    <row r="125" spans="1:19" s="97" customFormat="1" ht="18" customHeight="1" x14ac:dyDescent="0.25">
      <c r="A125" s="275" t="s">
        <v>119</v>
      </c>
      <c r="B125" s="290">
        <f t="shared" si="21"/>
        <v>0</v>
      </c>
      <c r="C125" s="313">
        <f t="shared" si="21"/>
        <v>0</v>
      </c>
      <c r="D125" s="369">
        <f t="shared" si="24"/>
        <v>0</v>
      </c>
      <c r="E125" s="313">
        <f t="shared" si="25"/>
        <v>0</v>
      </c>
      <c r="F125" s="369">
        <f t="shared" si="26"/>
        <v>0</v>
      </c>
      <c r="G125" s="369">
        <f t="shared" si="26"/>
        <v>0</v>
      </c>
      <c r="H125" s="369">
        <f t="shared" si="26"/>
        <v>0</v>
      </c>
      <c r="I125" s="313">
        <f t="shared" si="22"/>
        <v>0</v>
      </c>
      <c r="J125" s="369">
        <f t="shared" si="27"/>
        <v>0</v>
      </c>
      <c r="K125" s="313">
        <f t="shared" si="23"/>
        <v>0</v>
      </c>
      <c r="L125" s="369">
        <f t="shared" si="28"/>
        <v>0</v>
      </c>
      <c r="M125" s="313">
        <f t="shared" si="29"/>
        <v>0</v>
      </c>
      <c r="N125" s="369">
        <f t="shared" si="30"/>
        <v>0</v>
      </c>
      <c r="O125" s="369">
        <f t="shared" si="31"/>
        <v>0</v>
      </c>
      <c r="P125" s="346">
        <f t="shared" si="20"/>
        <v>0</v>
      </c>
      <c r="Q125" s="113"/>
      <c r="R125" s="113"/>
      <c r="S125" s="113"/>
    </row>
    <row r="126" spans="1:19" s="97" customFormat="1" ht="18" customHeight="1" x14ac:dyDescent="0.25">
      <c r="A126" s="275" t="s">
        <v>120</v>
      </c>
      <c r="B126" s="290">
        <f t="shared" si="21"/>
        <v>0</v>
      </c>
      <c r="C126" s="313">
        <f t="shared" si="21"/>
        <v>0</v>
      </c>
      <c r="D126" s="369">
        <f t="shared" si="24"/>
        <v>0</v>
      </c>
      <c r="E126" s="313">
        <f t="shared" si="25"/>
        <v>0</v>
      </c>
      <c r="F126" s="369">
        <f t="shared" si="26"/>
        <v>0</v>
      </c>
      <c r="G126" s="369">
        <f t="shared" si="26"/>
        <v>0</v>
      </c>
      <c r="H126" s="369">
        <f t="shared" si="26"/>
        <v>0</v>
      </c>
      <c r="I126" s="313">
        <f t="shared" si="22"/>
        <v>0</v>
      </c>
      <c r="J126" s="369">
        <f t="shared" si="27"/>
        <v>0</v>
      </c>
      <c r="K126" s="313">
        <f t="shared" si="23"/>
        <v>0</v>
      </c>
      <c r="L126" s="369">
        <f t="shared" si="28"/>
        <v>0</v>
      </c>
      <c r="M126" s="313">
        <f t="shared" si="29"/>
        <v>0</v>
      </c>
      <c r="N126" s="369">
        <f t="shared" si="30"/>
        <v>0</v>
      </c>
      <c r="O126" s="369">
        <f t="shared" si="31"/>
        <v>0</v>
      </c>
      <c r="P126" s="346">
        <f t="shared" si="20"/>
        <v>0</v>
      </c>
      <c r="Q126" s="113"/>
      <c r="R126" s="113"/>
      <c r="S126" s="113"/>
    </row>
    <row r="127" spans="1:19" s="97" customFormat="1" ht="18" customHeight="1" x14ac:dyDescent="0.25">
      <c r="A127" s="275" t="s">
        <v>121</v>
      </c>
      <c r="B127" s="290">
        <f t="shared" si="21"/>
        <v>0</v>
      </c>
      <c r="C127" s="313">
        <f t="shared" si="21"/>
        <v>0</v>
      </c>
      <c r="D127" s="369">
        <f t="shared" si="24"/>
        <v>0</v>
      </c>
      <c r="E127" s="313">
        <f t="shared" si="25"/>
        <v>0</v>
      </c>
      <c r="F127" s="369">
        <f t="shared" si="26"/>
        <v>0</v>
      </c>
      <c r="G127" s="369">
        <f t="shared" si="26"/>
        <v>0</v>
      </c>
      <c r="H127" s="369">
        <f t="shared" si="26"/>
        <v>0</v>
      </c>
      <c r="I127" s="313">
        <f t="shared" si="22"/>
        <v>0</v>
      </c>
      <c r="J127" s="369">
        <f t="shared" si="27"/>
        <v>0</v>
      </c>
      <c r="K127" s="313">
        <f t="shared" si="23"/>
        <v>0</v>
      </c>
      <c r="L127" s="369">
        <f t="shared" si="28"/>
        <v>0</v>
      </c>
      <c r="M127" s="313">
        <f t="shared" si="29"/>
        <v>0</v>
      </c>
      <c r="N127" s="369">
        <f t="shared" si="30"/>
        <v>0</v>
      </c>
      <c r="O127" s="369">
        <f t="shared" si="31"/>
        <v>0</v>
      </c>
      <c r="P127" s="346">
        <f t="shared" si="20"/>
        <v>0</v>
      </c>
      <c r="Q127" s="113"/>
      <c r="R127" s="113"/>
      <c r="S127" s="113"/>
    </row>
    <row r="128" spans="1:19" s="97" customFormat="1" ht="18" customHeight="1" x14ac:dyDescent="0.25">
      <c r="A128" s="275" t="s">
        <v>122</v>
      </c>
      <c r="B128" s="290">
        <f t="shared" si="21"/>
        <v>0</v>
      </c>
      <c r="C128" s="313">
        <f t="shared" si="21"/>
        <v>0</v>
      </c>
      <c r="D128" s="369">
        <f t="shared" si="24"/>
        <v>0</v>
      </c>
      <c r="E128" s="313">
        <f t="shared" si="25"/>
        <v>0</v>
      </c>
      <c r="F128" s="369">
        <f t="shared" si="26"/>
        <v>0</v>
      </c>
      <c r="G128" s="369">
        <f t="shared" si="26"/>
        <v>0</v>
      </c>
      <c r="H128" s="369">
        <f t="shared" si="26"/>
        <v>0</v>
      </c>
      <c r="I128" s="313">
        <f t="shared" si="22"/>
        <v>0</v>
      </c>
      <c r="J128" s="369">
        <f t="shared" si="27"/>
        <v>0</v>
      </c>
      <c r="K128" s="313">
        <f t="shared" si="23"/>
        <v>0</v>
      </c>
      <c r="L128" s="369">
        <f t="shared" si="28"/>
        <v>0</v>
      </c>
      <c r="M128" s="313">
        <f t="shared" si="29"/>
        <v>0</v>
      </c>
      <c r="N128" s="369">
        <f t="shared" si="30"/>
        <v>0</v>
      </c>
      <c r="O128" s="369">
        <f t="shared" si="31"/>
        <v>0</v>
      </c>
      <c r="P128" s="346">
        <f t="shared" si="20"/>
        <v>0</v>
      </c>
      <c r="Q128" s="113"/>
      <c r="R128" s="113"/>
      <c r="S128" s="113"/>
    </row>
    <row r="129" spans="1:20" s="97" customFormat="1" ht="18" customHeight="1" x14ac:dyDescent="0.25">
      <c r="A129" s="275" t="s">
        <v>123</v>
      </c>
      <c r="B129" s="290">
        <f t="shared" si="21"/>
        <v>0</v>
      </c>
      <c r="C129" s="313">
        <f t="shared" si="21"/>
        <v>0</v>
      </c>
      <c r="D129" s="369">
        <f t="shared" si="24"/>
        <v>0</v>
      </c>
      <c r="E129" s="313">
        <f t="shared" si="25"/>
        <v>0</v>
      </c>
      <c r="F129" s="369">
        <f t="shared" si="26"/>
        <v>0</v>
      </c>
      <c r="G129" s="369">
        <f t="shared" si="26"/>
        <v>0</v>
      </c>
      <c r="H129" s="369">
        <f t="shared" si="26"/>
        <v>0</v>
      </c>
      <c r="I129" s="313">
        <f t="shared" si="22"/>
        <v>0</v>
      </c>
      <c r="J129" s="369">
        <f t="shared" si="27"/>
        <v>0</v>
      </c>
      <c r="K129" s="313">
        <f t="shared" si="23"/>
        <v>0</v>
      </c>
      <c r="L129" s="369">
        <f t="shared" si="28"/>
        <v>0</v>
      </c>
      <c r="M129" s="313">
        <f t="shared" si="29"/>
        <v>0</v>
      </c>
      <c r="N129" s="369">
        <f t="shared" si="30"/>
        <v>0</v>
      </c>
      <c r="O129" s="369">
        <f t="shared" si="31"/>
        <v>0</v>
      </c>
      <c r="P129" s="346">
        <f t="shared" si="20"/>
        <v>0</v>
      </c>
      <c r="Q129" s="113"/>
      <c r="R129" s="113"/>
      <c r="S129" s="113"/>
    </row>
    <row r="130" spans="1:20" s="97" customFormat="1" ht="18" customHeight="1" x14ac:dyDescent="0.25">
      <c r="A130" s="275" t="s">
        <v>124</v>
      </c>
      <c r="B130" s="290">
        <f t="shared" si="21"/>
        <v>0</v>
      </c>
      <c r="C130" s="313">
        <f t="shared" si="21"/>
        <v>0</v>
      </c>
      <c r="D130" s="369">
        <f t="shared" si="24"/>
        <v>0</v>
      </c>
      <c r="E130" s="313">
        <f t="shared" si="25"/>
        <v>0</v>
      </c>
      <c r="F130" s="369">
        <f t="shared" si="26"/>
        <v>0</v>
      </c>
      <c r="G130" s="369">
        <f t="shared" si="26"/>
        <v>0</v>
      </c>
      <c r="H130" s="369">
        <f t="shared" si="26"/>
        <v>0</v>
      </c>
      <c r="I130" s="313">
        <f t="shared" si="22"/>
        <v>0</v>
      </c>
      <c r="J130" s="369">
        <f t="shared" si="27"/>
        <v>0</v>
      </c>
      <c r="K130" s="313">
        <f t="shared" si="23"/>
        <v>0</v>
      </c>
      <c r="L130" s="369">
        <f t="shared" si="28"/>
        <v>0</v>
      </c>
      <c r="M130" s="313">
        <f t="shared" si="29"/>
        <v>0</v>
      </c>
      <c r="N130" s="369">
        <f t="shared" si="30"/>
        <v>0</v>
      </c>
      <c r="O130" s="369">
        <f t="shared" si="31"/>
        <v>0</v>
      </c>
      <c r="P130" s="346">
        <f t="shared" si="20"/>
        <v>0</v>
      </c>
      <c r="Q130" s="113"/>
      <c r="R130" s="113"/>
      <c r="S130" s="113"/>
    </row>
    <row r="131" spans="1:20" s="97" customFormat="1" ht="18" customHeight="1" x14ac:dyDescent="0.25">
      <c r="A131" s="275" t="s">
        <v>125</v>
      </c>
      <c r="B131" s="290">
        <f t="shared" si="21"/>
        <v>0</v>
      </c>
      <c r="C131" s="313">
        <f t="shared" si="21"/>
        <v>0</v>
      </c>
      <c r="D131" s="369">
        <f t="shared" si="24"/>
        <v>0</v>
      </c>
      <c r="E131" s="313">
        <f t="shared" si="25"/>
        <v>0</v>
      </c>
      <c r="F131" s="369">
        <f t="shared" si="26"/>
        <v>0</v>
      </c>
      <c r="G131" s="369">
        <f t="shared" si="26"/>
        <v>0</v>
      </c>
      <c r="H131" s="369">
        <f t="shared" si="26"/>
        <v>0</v>
      </c>
      <c r="I131" s="313">
        <f t="shared" si="22"/>
        <v>0</v>
      </c>
      <c r="J131" s="369">
        <f t="shared" si="27"/>
        <v>0</v>
      </c>
      <c r="K131" s="313">
        <f t="shared" si="23"/>
        <v>0</v>
      </c>
      <c r="L131" s="369">
        <f t="shared" si="28"/>
        <v>0</v>
      </c>
      <c r="M131" s="313">
        <f t="shared" si="29"/>
        <v>0</v>
      </c>
      <c r="N131" s="369">
        <f t="shared" si="30"/>
        <v>0</v>
      </c>
      <c r="O131" s="369">
        <f t="shared" si="31"/>
        <v>0</v>
      </c>
      <c r="P131" s="346">
        <f t="shared" si="20"/>
        <v>0</v>
      </c>
      <c r="Q131" s="113"/>
      <c r="R131" s="113"/>
      <c r="S131" s="113"/>
    </row>
    <row r="132" spans="1:20" s="97" customFormat="1" ht="18" customHeight="1" x14ac:dyDescent="0.25">
      <c r="A132" s="275" t="s">
        <v>126</v>
      </c>
      <c r="B132" s="290">
        <f t="shared" si="21"/>
        <v>0</v>
      </c>
      <c r="C132" s="313">
        <f t="shared" si="21"/>
        <v>0</v>
      </c>
      <c r="D132" s="369">
        <f t="shared" si="24"/>
        <v>0</v>
      </c>
      <c r="E132" s="313">
        <f t="shared" si="25"/>
        <v>0</v>
      </c>
      <c r="F132" s="369">
        <f t="shared" si="26"/>
        <v>0</v>
      </c>
      <c r="G132" s="369">
        <f t="shared" si="26"/>
        <v>0</v>
      </c>
      <c r="H132" s="369">
        <f t="shared" si="26"/>
        <v>0</v>
      </c>
      <c r="I132" s="313">
        <f t="shared" si="22"/>
        <v>0</v>
      </c>
      <c r="J132" s="369">
        <f t="shared" si="27"/>
        <v>0</v>
      </c>
      <c r="K132" s="313">
        <f t="shared" si="23"/>
        <v>0</v>
      </c>
      <c r="L132" s="369">
        <f t="shared" si="28"/>
        <v>0</v>
      </c>
      <c r="M132" s="313">
        <f t="shared" si="29"/>
        <v>0</v>
      </c>
      <c r="N132" s="369">
        <f t="shared" si="30"/>
        <v>0</v>
      </c>
      <c r="O132" s="369">
        <f t="shared" si="31"/>
        <v>0</v>
      </c>
      <c r="P132" s="346">
        <f t="shared" si="20"/>
        <v>0</v>
      </c>
      <c r="Q132" s="113"/>
      <c r="R132" s="113"/>
      <c r="S132" s="113"/>
    </row>
    <row r="133" spans="1:20" s="97" customFormat="1" ht="18" customHeight="1" x14ac:dyDescent="0.25">
      <c r="A133" s="291" t="s">
        <v>127</v>
      </c>
      <c r="B133" s="293"/>
      <c r="C133" s="293"/>
      <c r="D133" s="294">
        <f>SUMPRODUCT(ROUND(D121:D132,2))</f>
        <v>0</v>
      </c>
      <c r="E133" s="293"/>
      <c r="F133" s="294">
        <f>SUMPRODUCT(ROUND(F121:F132,2))</f>
        <v>0</v>
      </c>
      <c r="G133" s="294">
        <f>SUMPRODUCT(ROUND(G121:G132,2))</f>
        <v>0</v>
      </c>
      <c r="H133" s="294">
        <f>SUMPRODUCT(ROUND(H121:H132,2))</f>
        <v>0</v>
      </c>
      <c r="I133" s="293"/>
      <c r="J133" s="294">
        <f>SUMPRODUCT(ROUND(J121:J132,2))</f>
        <v>0</v>
      </c>
      <c r="K133" s="293"/>
      <c r="L133" s="294">
        <f>SUMPRODUCT(ROUND(L121:L132,2))</f>
        <v>0</v>
      </c>
      <c r="M133" s="293"/>
      <c r="N133" s="295">
        <f>SUMPRODUCT(ROUND(N121:N132,2))</f>
        <v>0</v>
      </c>
      <c r="O133" s="294">
        <f>SUM(O121:O132)</f>
        <v>0</v>
      </c>
      <c r="P133" s="346">
        <f t="shared" si="20"/>
        <v>0</v>
      </c>
      <c r="Q133" s="113"/>
      <c r="R133" s="113"/>
      <c r="S133" s="113"/>
    </row>
    <row r="134" spans="1:20" s="97" customFormat="1" ht="4" customHeight="1" x14ac:dyDescent="0.25">
      <c r="A134" s="101"/>
      <c r="B134" s="101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346">
        <f t="shared" si="20"/>
        <v>0</v>
      </c>
      <c r="Q134" s="113"/>
      <c r="R134" s="113"/>
      <c r="S134" s="113"/>
      <c r="T134" s="94"/>
    </row>
    <row r="135" spans="1:20" s="97" customFormat="1" ht="18" customHeight="1" x14ac:dyDescent="0.25">
      <c r="A135" s="265" t="s">
        <v>128</v>
      </c>
      <c r="B135" s="297"/>
      <c r="C135" s="298"/>
      <c r="D135" s="299"/>
      <c r="E135" s="298"/>
      <c r="F135" s="299"/>
      <c r="G135" s="299"/>
      <c r="H135" s="299"/>
      <c r="I135" s="298"/>
      <c r="J135" s="298"/>
      <c r="K135" s="298"/>
      <c r="L135" s="298"/>
      <c r="M135" s="313">
        <f>M87</f>
        <v>0</v>
      </c>
      <c r="N135" s="290">
        <f>IF(N87=0,0,ROUND(N87*$S$121,2))</f>
        <v>0</v>
      </c>
      <c r="O135" s="370">
        <f>ROUND(N135,2)</f>
        <v>0</v>
      </c>
      <c r="P135" s="346">
        <f t="shared" si="20"/>
        <v>0</v>
      </c>
      <c r="Q135" s="113"/>
      <c r="R135" s="113"/>
      <c r="S135" s="113"/>
    </row>
    <row r="136" spans="1:20" s="97" customFormat="1" ht="4" customHeight="1" x14ac:dyDescent="0.2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334"/>
      <c r="N136" s="335"/>
      <c r="O136" s="335"/>
      <c r="P136" s="346">
        <f t="shared" si="20"/>
        <v>0</v>
      </c>
      <c r="Q136" s="113"/>
      <c r="R136" s="113"/>
      <c r="S136" s="113"/>
    </row>
    <row r="137" spans="1:20" s="97" customFormat="1" ht="18" customHeight="1" x14ac:dyDescent="0.25">
      <c r="A137" s="291" t="s">
        <v>129</v>
      </c>
      <c r="B137" s="292"/>
      <c r="C137" s="300"/>
      <c r="D137" s="301"/>
      <c r="E137" s="300"/>
      <c r="F137" s="301"/>
      <c r="G137" s="301"/>
      <c r="H137" s="301"/>
      <c r="I137" s="300"/>
      <c r="J137" s="301"/>
      <c r="K137" s="300"/>
      <c r="L137" s="300"/>
      <c r="M137" s="300"/>
      <c r="N137" s="300"/>
      <c r="O137" s="371">
        <f>O133+O135</f>
        <v>0</v>
      </c>
      <c r="P137" s="346">
        <f t="shared" si="20"/>
        <v>0</v>
      </c>
      <c r="Q137" s="113"/>
      <c r="R137" s="113"/>
      <c r="S137" s="113"/>
    </row>
    <row r="138" spans="1:20" s="97" customFormat="1" x14ac:dyDescent="0.25">
      <c r="A138" s="101"/>
      <c r="B138" s="101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216"/>
      <c r="T138" s="94"/>
    </row>
  </sheetData>
  <sheetProtection password="EDE9" sheet="1" objects="1" scenarios="1"/>
  <conditionalFormatting sqref="A93:O137">
    <cfRule type="expression" dxfId="6" priority="1" stopIfTrue="1">
      <formula>$P93=1</formula>
    </cfRule>
  </conditionalFormatting>
  <dataValidations count="1">
    <dataValidation type="list" allowBlank="1" showErrorMessage="1" errorTitle="Ergebnis" error="Bitte auswählen!" sqref="O91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6" fitToHeight="0" orientation="landscape" useFirstPageNumber="1" r:id="rId1"/>
  <headerFooter alignWithMargins="0">
    <oddFooter>&amp;C&amp;9&amp;A - Seite &amp;P</oddFooter>
  </headerFooter>
  <rowBreaks count="2" manualBreakCount="2">
    <brk id="49" max="16383" man="1"/>
    <brk id="97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T138"/>
  <sheetViews>
    <sheetView showGridLines="0" zoomScaleNormal="100" workbookViewId="0">
      <selection activeCell="E12" sqref="E12"/>
    </sheetView>
  </sheetViews>
  <sheetFormatPr baseColWidth="10" defaultColWidth="11.453125" defaultRowHeight="11.5" x14ac:dyDescent="0.25"/>
  <cols>
    <col min="1" max="2" width="12.54296875" style="101" customWidth="1"/>
    <col min="3" max="14" width="12.54296875" style="94" customWidth="1"/>
    <col min="15" max="15" width="15.54296875" style="94" customWidth="1"/>
    <col min="16" max="16" width="12.54296875" style="94" hidden="1" customWidth="1"/>
    <col min="17" max="17" width="60.54296875" style="216" hidden="1" customWidth="1"/>
    <col min="18" max="19" width="10.54296875" style="97" hidden="1" customWidth="1"/>
    <col min="20" max="21" width="11.453125" style="94" customWidth="1"/>
    <col min="22" max="16384" width="11.453125" style="94"/>
  </cols>
  <sheetData>
    <row r="1" spans="1:20" ht="15" customHeight="1" x14ac:dyDescent="0.25">
      <c r="A1" s="458" t="str">
        <f>CONCATENATE('Anlage 1 | Ausgaben'!A1,".",$A$12)</f>
        <v>Anlage 1.7</v>
      </c>
      <c r="B1" s="96"/>
      <c r="C1" s="38"/>
      <c r="D1" s="38"/>
      <c r="E1" s="93"/>
      <c r="F1" s="37"/>
      <c r="G1" s="37"/>
      <c r="H1" s="37"/>
      <c r="I1" s="37"/>
      <c r="J1" s="37"/>
      <c r="K1" s="37"/>
      <c r="M1" s="206"/>
      <c r="P1" s="343" t="str">
        <f>"$A$1:$O$"&amp;IF(O91="nein",ROW($P$91),ROW($P$137))</f>
        <v>$A$1:$O$137</v>
      </c>
      <c r="Q1" s="113"/>
      <c r="R1" s="113"/>
      <c r="S1" s="113"/>
    </row>
    <row r="2" spans="1:20" ht="15" customHeight="1" x14ac:dyDescent="0.2">
      <c r="A2" s="96" t="s">
        <v>50</v>
      </c>
      <c r="B2" s="94"/>
      <c r="H2" s="207"/>
      <c r="I2" s="207"/>
      <c r="J2" s="208"/>
      <c r="K2" s="37"/>
      <c r="M2" s="197"/>
      <c r="P2" s="344"/>
      <c r="Q2" s="113"/>
      <c r="R2" s="113"/>
      <c r="S2" s="113"/>
    </row>
    <row r="3" spans="1:20" ht="15" customHeight="1" x14ac:dyDescent="0.2">
      <c r="A3" s="411" t="str">
        <f>CONCATENATE("Aktenzeichen ",IF('Seite 1'!$G$17="F-BV","F-BV____________",'Seite 1'!$G$17))</f>
        <v>Aktenzeichen F-BV____________</v>
      </c>
      <c r="B3" s="94"/>
      <c r="H3" s="207"/>
      <c r="I3" s="207"/>
      <c r="J3" s="208"/>
      <c r="K3" s="208"/>
      <c r="L3" s="208"/>
      <c r="M3" s="208"/>
      <c r="P3" s="344"/>
      <c r="Q3" s="113"/>
      <c r="R3" s="113"/>
      <c r="S3" s="113"/>
    </row>
    <row r="4" spans="1:20" ht="15" customHeight="1" x14ac:dyDescent="0.2">
      <c r="A4" s="95" t="str">
        <f ca="1">CONCATENATE("Verwendungsnachweis vom ",IF('Seite 1'!$G$16="","__.__.____",TEXT('Seite 1'!$G$16,"TT.MM.JJJJ")))</f>
        <v>Verwendungsnachweis vom 31.01.2024</v>
      </c>
      <c r="B4" s="94"/>
      <c r="H4" s="207"/>
      <c r="I4" s="207"/>
      <c r="J4" s="208"/>
      <c r="K4" s="208"/>
      <c r="L4" s="208"/>
      <c r="M4" s="208"/>
      <c r="P4" s="344"/>
      <c r="Q4" s="113"/>
      <c r="R4" s="113"/>
      <c r="S4" s="113"/>
    </row>
    <row r="5" spans="1:20" ht="15" customHeight="1" x14ac:dyDescent="0.2">
      <c r="A5" s="464" t="str">
        <f>'Seite 1'!$A$63</f>
        <v>VWN Förderung von Betreuungsvereinen</v>
      </c>
      <c r="B5" s="100"/>
      <c r="C5" s="100"/>
      <c r="D5" s="100"/>
      <c r="E5" s="100"/>
      <c r="F5" s="100"/>
      <c r="G5" s="100"/>
      <c r="H5" s="207"/>
      <c r="I5" s="207"/>
      <c r="J5" s="208"/>
      <c r="K5" s="208"/>
      <c r="L5" s="208"/>
      <c r="M5" s="208"/>
      <c r="N5" s="100"/>
      <c r="O5" s="100"/>
      <c r="P5" s="344"/>
      <c r="Q5" s="113"/>
      <c r="R5" s="113"/>
      <c r="S5" s="113"/>
    </row>
    <row r="6" spans="1:20" ht="15" customHeight="1" thickBot="1" x14ac:dyDescent="0.25">
      <c r="A6" s="408" t="str">
        <f>'Seite 1'!$A$64</f>
        <v>Formularversion: V 2.1 vom 31.01.24 - öffentlich -</v>
      </c>
      <c r="B6" s="409"/>
      <c r="C6" s="409"/>
      <c r="D6" s="409"/>
      <c r="E6" s="409"/>
      <c r="F6" s="409"/>
      <c r="G6" s="409"/>
      <c r="H6" s="466"/>
      <c r="I6" s="466"/>
      <c r="J6" s="467"/>
      <c r="K6" s="467"/>
      <c r="L6" s="467"/>
      <c r="M6" s="467"/>
      <c r="N6" s="409"/>
      <c r="O6" s="409"/>
      <c r="P6" s="344"/>
      <c r="Q6" s="113"/>
      <c r="R6" s="113"/>
      <c r="S6" s="113"/>
    </row>
    <row r="7" spans="1:20" s="97" customFormat="1" ht="12" customHeight="1" thickTop="1" x14ac:dyDescent="0.25">
      <c r="B7" s="207"/>
      <c r="C7" s="207"/>
      <c r="D7" s="207"/>
      <c r="E7" s="207"/>
      <c r="F7" s="207"/>
      <c r="G7" s="207"/>
      <c r="H7" s="208"/>
      <c r="I7" s="208"/>
      <c r="J7" s="208"/>
      <c r="K7" s="208"/>
      <c r="L7" s="208"/>
      <c r="M7" s="208"/>
      <c r="P7" s="114"/>
      <c r="Q7" s="113"/>
      <c r="R7" s="113"/>
      <c r="S7" s="113"/>
      <c r="T7" s="94"/>
    </row>
    <row r="8" spans="1:20" s="97" customFormat="1" ht="18" customHeight="1" x14ac:dyDescent="0.25">
      <c r="A8" s="261" t="s">
        <v>203</v>
      </c>
      <c r="B8" s="262"/>
      <c r="C8" s="262"/>
      <c r="D8" s="262"/>
      <c r="E8" s="262"/>
      <c r="F8" s="262"/>
      <c r="G8" s="262"/>
      <c r="H8" s="263"/>
      <c r="I8" s="263"/>
      <c r="J8" s="263"/>
      <c r="K8" s="263"/>
      <c r="L8" s="263"/>
      <c r="M8" s="263"/>
      <c r="N8" s="263"/>
      <c r="O8" s="264"/>
      <c r="P8" s="114"/>
      <c r="Q8" s="113"/>
      <c r="R8" s="113"/>
      <c r="S8" s="113"/>
      <c r="T8" s="94"/>
    </row>
    <row r="9" spans="1:20" s="97" customFormat="1" ht="12" customHeight="1" x14ac:dyDescent="0.25">
      <c r="A9" s="214" t="s">
        <v>156</v>
      </c>
      <c r="B9" s="210"/>
      <c r="C9" s="210"/>
      <c r="D9" s="210"/>
      <c r="E9" s="210"/>
      <c r="F9" s="210"/>
      <c r="G9" s="210"/>
      <c r="H9" s="208"/>
      <c r="I9" s="208"/>
      <c r="J9" s="208"/>
      <c r="K9" s="208"/>
      <c r="L9" s="208"/>
      <c r="M9" s="208"/>
      <c r="N9" s="208"/>
      <c r="O9" s="209"/>
      <c r="P9" s="114"/>
      <c r="Q9" s="113"/>
      <c r="R9" s="113"/>
      <c r="S9" s="113"/>
      <c r="T9" s="94"/>
    </row>
    <row r="10" spans="1:20" s="97" customFormat="1" ht="12" customHeight="1" x14ac:dyDescent="0.25">
      <c r="A10" s="210"/>
      <c r="B10" s="210"/>
      <c r="C10" s="210"/>
      <c r="D10" s="210"/>
      <c r="E10" s="210"/>
      <c r="F10" s="210"/>
      <c r="G10" s="210"/>
      <c r="H10" s="208"/>
      <c r="I10" s="208"/>
      <c r="J10" s="208"/>
      <c r="K10" s="208"/>
      <c r="L10" s="208"/>
      <c r="M10" s="208"/>
      <c r="N10" s="208"/>
      <c r="O10" s="209"/>
      <c r="P10" s="114"/>
      <c r="Q10" s="113"/>
      <c r="R10" s="113"/>
      <c r="S10" s="113"/>
      <c r="T10" s="94"/>
    </row>
    <row r="11" spans="1:20" s="97" customFormat="1" ht="8.15" customHeight="1" x14ac:dyDescent="0.25">
      <c r="A11" s="318"/>
      <c r="B11" s="319"/>
      <c r="C11" s="319"/>
      <c r="D11" s="319"/>
      <c r="E11" s="329"/>
      <c r="F11" s="319"/>
      <c r="G11" s="319"/>
      <c r="H11" s="320"/>
      <c r="I11" s="208"/>
      <c r="J11" s="208"/>
      <c r="K11" s="208"/>
      <c r="L11" s="208"/>
      <c r="M11" s="208"/>
      <c r="N11" s="208"/>
      <c r="O11" s="209"/>
      <c r="P11" s="114"/>
      <c r="Q11" s="113"/>
      <c r="R11" s="113"/>
      <c r="S11" s="113"/>
      <c r="T11" s="94"/>
    </row>
    <row r="12" spans="1:20" s="97" customFormat="1" ht="18" customHeight="1" x14ac:dyDescent="0.25">
      <c r="A12" s="321">
        <v>7</v>
      </c>
      <c r="B12" s="468" t="s">
        <v>160</v>
      </c>
      <c r="C12" s="307"/>
      <c r="D12" s="308"/>
      <c r="E12" s="326"/>
      <c r="F12" s="331"/>
      <c r="G12" s="332"/>
      <c r="H12" s="323"/>
      <c r="O12" s="211"/>
      <c r="P12" s="114"/>
      <c r="Q12" s="113"/>
      <c r="R12" s="113"/>
      <c r="S12" s="113"/>
      <c r="T12" s="94"/>
    </row>
    <row r="13" spans="1:20" s="213" customFormat="1" ht="4" customHeight="1" x14ac:dyDescent="0.25">
      <c r="A13" s="306"/>
      <c r="B13" s="307"/>
      <c r="C13" s="307"/>
      <c r="D13" s="311"/>
      <c r="E13" s="330"/>
      <c r="F13" s="311"/>
      <c r="G13" s="311"/>
      <c r="H13" s="308"/>
      <c r="I13" s="211"/>
      <c r="J13" s="211"/>
      <c r="K13" s="211"/>
      <c r="L13" s="211"/>
      <c r="M13" s="211"/>
      <c r="N13" s="211"/>
      <c r="O13" s="211"/>
      <c r="P13" s="114"/>
      <c r="Q13" s="113"/>
      <c r="R13" s="113"/>
      <c r="S13" s="113"/>
      <c r="T13" s="94"/>
    </row>
    <row r="14" spans="1:20" s="213" customFormat="1" ht="18" customHeight="1" x14ac:dyDescent="0.25">
      <c r="A14" s="333"/>
      <c r="B14" s="468" t="s">
        <v>161</v>
      </c>
      <c r="C14" s="307"/>
      <c r="D14" s="308"/>
      <c r="E14" s="327"/>
      <c r="F14" s="328" t="s">
        <v>45</v>
      </c>
      <c r="G14" s="327"/>
      <c r="H14" s="324"/>
      <c r="K14" s="211"/>
      <c r="P14" s="114"/>
      <c r="Q14" s="113"/>
      <c r="R14" s="113"/>
      <c r="S14" s="113"/>
      <c r="T14" s="94"/>
    </row>
    <row r="15" spans="1:20" s="213" customFormat="1" ht="4" customHeight="1" x14ac:dyDescent="0.25">
      <c r="A15" s="333"/>
      <c r="B15" s="307"/>
      <c r="C15" s="307"/>
      <c r="D15" s="307"/>
      <c r="E15" s="307"/>
      <c r="F15" s="307"/>
      <c r="G15" s="307"/>
      <c r="H15" s="324"/>
      <c r="K15" s="211"/>
      <c r="P15" s="114"/>
      <c r="Q15" s="113"/>
      <c r="R15" s="113"/>
      <c r="S15" s="113"/>
      <c r="T15" s="94"/>
    </row>
    <row r="16" spans="1:20" s="213" customFormat="1" ht="18" customHeight="1" x14ac:dyDescent="0.25">
      <c r="A16" s="333"/>
      <c r="B16" s="468" t="s">
        <v>196</v>
      </c>
      <c r="C16" s="307"/>
      <c r="D16" s="307"/>
      <c r="E16" s="326"/>
      <c r="F16" s="331"/>
      <c r="G16" s="332"/>
      <c r="H16" s="324"/>
      <c r="K16" s="211"/>
      <c r="P16" s="114"/>
      <c r="Q16" s="113"/>
      <c r="R16" s="113"/>
      <c r="S16" s="113"/>
      <c r="T16" s="94"/>
    </row>
    <row r="17" spans="1:20" s="213" customFormat="1" ht="4" customHeight="1" x14ac:dyDescent="0.25">
      <c r="A17" s="333"/>
      <c r="B17" s="307"/>
      <c r="C17" s="307"/>
      <c r="D17" s="307"/>
      <c r="E17" s="307"/>
      <c r="F17" s="307"/>
      <c r="G17" s="307"/>
      <c r="H17" s="324"/>
      <c r="K17" s="211"/>
      <c r="P17" s="114"/>
      <c r="Q17" s="113"/>
      <c r="R17" s="113"/>
      <c r="S17" s="113"/>
      <c r="T17" s="94"/>
    </row>
    <row r="18" spans="1:20" s="213" customFormat="1" ht="18" customHeight="1" x14ac:dyDescent="0.25">
      <c r="A18" s="333"/>
      <c r="B18" s="468" t="s">
        <v>197</v>
      </c>
      <c r="C18" s="307"/>
      <c r="D18" s="307"/>
      <c r="E18" s="326"/>
      <c r="F18" s="331"/>
      <c r="G18" s="332"/>
      <c r="H18" s="324"/>
      <c r="K18" s="211"/>
      <c r="P18" s="114"/>
      <c r="Q18" s="113"/>
      <c r="R18" s="113"/>
      <c r="S18" s="113"/>
      <c r="T18" s="94"/>
    </row>
    <row r="19" spans="1:20" s="213" customFormat="1" ht="8.15" customHeight="1" x14ac:dyDescent="0.25">
      <c r="A19" s="322"/>
      <c r="B19" s="309"/>
      <c r="C19" s="309"/>
      <c r="D19" s="325"/>
      <c r="E19" s="330"/>
      <c r="F19" s="325"/>
      <c r="G19" s="325"/>
      <c r="H19" s="310"/>
      <c r="I19" s="211"/>
      <c r="J19" s="211"/>
      <c r="K19" s="211"/>
      <c r="L19" s="211"/>
      <c r="M19" s="211"/>
      <c r="N19" s="211"/>
      <c r="O19" s="211"/>
      <c r="P19" s="114"/>
      <c r="Q19" s="113"/>
      <c r="R19" s="113"/>
      <c r="S19" s="113"/>
      <c r="T19" s="94"/>
    </row>
    <row r="20" spans="1:20" s="213" customFormat="1" ht="12" customHeight="1" x14ac:dyDescent="0.25">
      <c r="A20" s="212"/>
      <c r="B20" s="212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114"/>
      <c r="Q20" s="113"/>
      <c r="R20" s="113"/>
      <c r="S20" s="113"/>
      <c r="T20" s="94"/>
    </row>
    <row r="21" spans="1:20" s="213" customFormat="1" ht="4" customHeight="1" x14ac:dyDescent="0.25">
      <c r="A21" s="269"/>
      <c r="B21" s="270"/>
      <c r="C21" s="278"/>
      <c r="D21" s="279"/>
      <c r="E21" s="278"/>
      <c r="F21" s="285"/>
      <c r="G21" s="285"/>
      <c r="H21" s="279"/>
      <c r="I21" s="278"/>
      <c r="J21" s="279"/>
      <c r="K21" s="278"/>
      <c r="L21" s="279"/>
      <c r="M21" s="278"/>
      <c r="N21" s="279"/>
      <c r="O21" s="280"/>
      <c r="P21" s="114"/>
      <c r="Q21" s="113"/>
      <c r="R21" s="113"/>
      <c r="S21" s="113"/>
      <c r="T21" s="94"/>
    </row>
    <row r="22" spans="1:20" s="97" customFormat="1" ht="12" customHeight="1" x14ac:dyDescent="0.25">
      <c r="A22" s="274" t="s">
        <v>112</v>
      </c>
      <c r="B22" s="277" t="s">
        <v>157</v>
      </c>
      <c r="C22" s="274" t="s">
        <v>159</v>
      </c>
      <c r="D22" s="281"/>
      <c r="E22" s="274" t="s">
        <v>169</v>
      </c>
      <c r="F22" s="286"/>
      <c r="G22" s="286"/>
      <c r="H22" s="281"/>
      <c r="I22" s="274" t="s">
        <v>171</v>
      </c>
      <c r="J22" s="281"/>
      <c r="K22" s="274" t="s">
        <v>113</v>
      </c>
      <c r="L22" s="281"/>
      <c r="M22" s="274" t="s">
        <v>114</v>
      </c>
      <c r="N22" s="281"/>
      <c r="O22" s="230" t="s">
        <v>173</v>
      </c>
      <c r="P22" s="114"/>
      <c r="Q22" s="113"/>
      <c r="R22" s="113"/>
      <c r="S22" s="113"/>
      <c r="T22" s="94"/>
    </row>
    <row r="23" spans="1:20" s="97" customFormat="1" ht="12" customHeight="1" x14ac:dyDescent="0.25">
      <c r="A23" s="273"/>
      <c r="B23" s="277" t="s">
        <v>158</v>
      </c>
      <c r="C23" s="274" t="s">
        <v>165</v>
      </c>
      <c r="D23" s="281"/>
      <c r="E23" s="296" t="s">
        <v>170</v>
      </c>
      <c r="F23" s="286"/>
      <c r="G23" s="286"/>
      <c r="H23" s="281"/>
      <c r="I23" s="296" t="s">
        <v>172</v>
      </c>
      <c r="J23" s="281"/>
      <c r="K23" s="273"/>
      <c r="L23" s="281"/>
      <c r="M23" s="273"/>
      <c r="N23" s="281"/>
      <c r="O23" s="230"/>
      <c r="P23" s="114"/>
      <c r="Q23" s="113"/>
      <c r="R23" s="113"/>
      <c r="S23" s="113"/>
      <c r="T23" s="94"/>
    </row>
    <row r="24" spans="1:20" s="97" customFormat="1" ht="12" customHeight="1" x14ac:dyDescent="0.25">
      <c r="A24" s="273"/>
      <c r="B24" s="277" t="s">
        <v>174</v>
      </c>
      <c r="C24" s="296" t="s">
        <v>211</v>
      </c>
      <c r="D24" s="281"/>
      <c r="E24" s="273"/>
      <c r="F24" s="286"/>
      <c r="G24" s="286"/>
      <c r="H24" s="281"/>
      <c r="I24" s="273"/>
      <c r="J24" s="281"/>
      <c r="K24" s="273"/>
      <c r="L24" s="281"/>
      <c r="M24" s="273"/>
      <c r="N24" s="281"/>
      <c r="O24" s="230"/>
      <c r="P24" s="114"/>
      <c r="Q24" s="113"/>
      <c r="R24" s="113"/>
      <c r="S24" s="113"/>
      <c r="T24" s="94"/>
    </row>
    <row r="25" spans="1:20" s="97" customFormat="1" ht="4" customHeight="1" x14ac:dyDescent="0.25">
      <c r="A25" s="273"/>
      <c r="B25" s="277"/>
      <c r="C25" s="315"/>
      <c r="D25" s="283"/>
      <c r="E25" s="282"/>
      <c r="F25" s="287"/>
      <c r="G25" s="287"/>
      <c r="H25" s="283"/>
      <c r="I25" s="282"/>
      <c r="J25" s="283"/>
      <c r="K25" s="282"/>
      <c r="L25" s="283"/>
      <c r="M25" s="282"/>
      <c r="N25" s="283"/>
      <c r="O25" s="230"/>
      <c r="P25" s="114"/>
      <c r="Q25" s="113"/>
      <c r="R25" s="113"/>
      <c r="S25" s="113"/>
      <c r="T25" s="94"/>
    </row>
    <row r="26" spans="1:20" s="97" customFormat="1" ht="4" customHeight="1" x14ac:dyDescent="0.25">
      <c r="A26" s="273"/>
      <c r="B26" s="277"/>
      <c r="C26" s="316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230"/>
      <c r="P26" s="114"/>
      <c r="Q26" s="113"/>
      <c r="R26" s="113"/>
      <c r="S26" s="113"/>
      <c r="T26" s="94"/>
    </row>
    <row r="27" spans="1:20" s="97" customFormat="1" ht="12" customHeight="1" x14ac:dyDescent="0.25">
      <c r="A27" s="273"/>
      <c r="B27" s="277"/>
      <c r="C27" s="277" t="s">
        <v>163</v>
      </c>
      <c r="D27" s="277" t="s">
        <v>99</v>
      </c>
      <c r="E27" s="277" t="s">
        <v>163</v>
      </c>
      <c r="F27" s="277" t="s">
        <v>166</v>
      </c>
      <c r="G27" s="277" t="s">
        <v>167</v>
      </c>
      <c r="H27" s="277" t="s">
        <v>168</v>
      </c>
      <c r="I27" s="277" t="s">
        <v>163</v>
      </c>
      <c r="J27" s="277" t="s">
        <v>99</v>
      </c>
      <c r="K27" s="277" t="s">
        <v>163</v>
      </c>
      <c r="L27" s="277" t="s">
        <v>99</v>
      </c>
      <c r="M27" s="277" t="s">
        <v>163</v>
      </c>
      <c r="N27" s="277" t="s">
        <v>99</v>
      </c>
      <c r="O27" s="230"/>
      <c r="P27" s="114"/>
      <c r="Q27" s="113"/>
      <c r="R27" s="113"/>
      <c r="S27" s="113"/>
      <c r="T27" s="94"/>
    </row>
    <row r="28" spans="1:20" s="97" customFormat="1" ht="12" customHeight="1" x14ac:dyDescent="0.25">
      <c r="A28" s="273"/>
      <c r="B28" s="277"/>
      <c r="C28" s="277" t="s">
        <v>164</v>
      </c>
      <c r="D28" s="277"/>
      <c r="E28" s="277" t="s">
        <v>164</v>
      </c>
      <c r="F28" s="277"/>
      <c r="G28" s="277"/>
      <c r="H28" s="277"/>
      <c r="I28" s="277" t="s">
        <v>164</v>
      </c>
      <c r="J28" s="277"/>
      <c r="K28" s="277" t="s">
        <v>164</v>
      </c>
      <c r="L28" s="277"/>
      <c r="M28" s="277" t="s">
        <v>164</v>
      </c>
      <c r="N28" s="277"/>
      <c r="O28" s="230"/>
      <c r="P28" s="114"/>
      <c r="Q28" s="113"/>
      <c r="R28" s="113"/>
      <c r="S28" s="113"/>
      <c r="T28" s="94"/>
    </row>
    <row r="29" spans="1:20" s="97" customFormat="1" ht="12" customHeight="1" x14ac:dyDescent="0.25">
      <c r="A29" s="273"/>
      <c r="B29" s="277" t="s">
        <v>162</v>
      </c>
      <c r="C29" s="277"/>
      <c r="D29" s="277" t="s">
        <v>21</v>
      </c>
      <c r="E29" s="277"/>
      <c r="F29" s="277" t="s">
        <v>21</v>
      </c>
      <c r="G29" s="277" t="s">
        <v>21</v>
      </c>
      <c r="H29" s="277" t="s">
        <v>21</v>
      </c>
      <c r="I29" s="277"/>
      <c r="J29" s="277" t="s">
        <v>21</v>
      </c>
      <c r="K29" s="277"/>
      <c r="L29" s="277" t="s">
        <v>21</v>
      </c>
      <c r="M29" s="277"/>
      <c r="N29" s="277" t="s">
        <v>21</v>
      </c>
      <c r="O29" s="230" t="s">
        <v>21</v>
      </c>
      <c r="P29" s="114"/>
      <c r="Q29" s="113"/>
      <c r="R29" s="113"/>
      <c r="S29" s="113"/>
      <c r="T29" s="94"/>
    </row>
    <row r="30" spans="1:20" s="97" customFormat="1" ht="4" customHeight="1" x14ac:dyDescent="0.25">
      <c r="A30" s="282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8"/>
      <c r="P30" s="114"/>
      <c r="Q30" s="113"/>
      <c r="R30" s="113"/>
      <c r="S30" s="113"/>
      <c r="T30" s="94"/>
    </row>
    <row r="31" spans="1:20" s="97" customFormat="1" ht="18" customHeight="1" x14ac:dyDescent="0.25">
      <c r="A31" s="275" t="s">
        <v>115</v>
      </c>
      <c r="B31" s="276"/>
      <c r="C31" s="289"/>
      <c r="D31" s="276"/>
      <c r="E31" s="289"/>
      <c r="F31" s="276"/>
      <c r="G31" s="276"/>
      <c r="H31" s="276"/>
      <c r="I31" s="289"/>
      <c r="J31" s="276"/>
      <c r="K31" s="289"/>
      <c r="L31" s="276"/>
      <c r="M31" s="289"/>
      <c r="N31" s="276"/>
      <c r="O31" s="290">
        <f>ROUND(D31,2)+ROUND(F31,2)+ROUND(G31,2)+ROUND(H31,2)+ROUND(J31,2)+ROUND(L31,2)-ROUND(N31,2)</f>
        <v>0</v>
      </c>
      <c r="P31" s="114"/>
      <c r="Q31" s="113"/>
      <c r="R31" s="113"/>
      <c r="S31" s="113"/>
      <c r="T31" s="94"/>
    </row>
    <row r="32" spans="1:20" s="97" customFormat="1" ht="18" customHeight="1" x14ac:dyDescent="0.25">
      <c r="A32" s="275" t="s">
        <v>116</v>
      </c>
      <c r="B32" s="276"/>
      <c r="C32" s="289"/>
      <c r="D32" s="276"/>
      <c r="E32" s="289"/>
      <c r="F32" s="276"/>
      <c r="G32" s="276"/>
      <c r="H32" s="276"/>
      <c r="I32" s="289"/>
      <c r="J32" s="276"/>
      <c r="K32" s="289"/>
      <c r="L32" s="276"/>
      <c r="M32" s="289"/>
      <c r="N32" s="276"/>
      <c r="O32" s="290">
        <f t="shared" ref="O32:O42" si="0">ROUND(D32,2)+ROUND(F32,2)+ROUND(G32,2)+ROUND(H32,2)+ROUND(J32,2)+ROUND(L32,2)-ROUND(N32,2)</f>
        <v>0</v>
      </c>
      <c r="P32" s="114"/>
      <c r="Q32" s="113"/>
      <c r="R32" s="113"/>
      <c r="S32" s="113"/>
      <c r="T32" s="94"/>
    </row>
    <row r="33" spans="1:20" s="97" customFormat="1" ht="18" customHeight="1" x14ac:dyDescent="0.25">
      <c r="A33" s="275" t="s">
        <v>117</v>
      </c>
      <c r="B33" s="276"/>
      <c r="C33" s="289"/>
      <c r="D33" s="276"/>
      <c r="E33" s="289"/>
      <c r="F33" s="276"/>
      <c r="G33" s="276"/>
      <c r="H33" s="276"/>
      <c r="I33" s="289"/>
      <c r="J33" s="276"/>
      <c r="K33" s="289"/>
      <c r="L33" s="276"/>
      <c r="M33" s="289"/>
      <c r="N33" s="276"/>
      <c r="O33" s="290">
        <f t="shared" si="0"/>
        <v>0</v>
      </c>
      <c r="P33" s="114"/>
      <c r="Q33" s="113"/>
      <c r="R33" s="113"/>
      <c r="S33" s="113"/>
      <c r="T33" s="94"/>
    </row>
    <row r="34" spans="1:20" s="97" customFormat="1" ht="18" customHeight="1" x14ac:dyDescent="0.25">
      <c r="A34" s="275" t="s">
        <v>118</v>
      </c>
      <c r="B34" s="276"/>
      <c r="C34" s="289"/>
      <c r="D34" s="276"/>
      <c r="E34" s="289"/>
      <c r="F34" s="276"/>
      <c r="G34" s="276"/>
      <c r="H34" s="276"/>
      <c r="I34" s="289"/>
      <c r="J34" s="276"/>
      <c r="K34" s="289"/>
      <c r="L34" s="276"/>
      <c r="M34" s="289"/>
      <c r="N34" s="276"/>
      <c r="O34" s="290">
        <f t="shared" si="0"/>
        <v>0</v>
      </c>
      <c r="P34" s="114"/>
      <c r="Q34" s="113"/>
      <c r="R34" s="113"/>
      <c r="S34" s="113"/>
      <c r="T34" s="94"/>
    </row>
    <row r="35" spans="1:20" s="97" customFormat="1" ht="18" customHeight="1" x14ac:dyDescent="0.25">
      <c r="A35" s="275" t="s">
        <v>119</v>
      </c>
      <c r="B35" s="276"/>
      <c r="C35" s="289"/>
      <c r="D35" s="276"/>
      <c r="E35" s="289"/>
      <c r="F35" s="276"/>
      <c r="G35" s="276"/>
      <c r="H35" s="276"/>
      <c r="I35" s="289"/>
      <c r="J35" s="276"/>
      <c r="K35" s="289"/>
      <c r="L35" s="276"/>
      <c r="M35" s="289"/>
      <c r="N35" s="276"/>
      <c r="O35" s="290">
        <f t="shared" si="0"/>
        <v>0</v>
      </c>
      <c r="P35" s="114"/>
      <c r="Q35" s="113"/>
      <c r="R35" s="113"/>
      <c r="S35" s="113"/>
      <c r="T35" s="94"/>
    </row>
    <row r="36" spans="1:20" s="97" customFormat="1" ht="18" customHeight="1" x14ac:dyDescent="0.25">
      <c r="A36" s="275" t="s">
        <v>120</v>
      </c>
      <c r="B36" s="276"/>
      <c r="C36" s="289"/>
      <c r="D36" s="276"/>
      <c r="E36" s="289"/>
      <c r="F36" s="276"/>
      <c r="G36" s="276"/>
      <c r="H36" s="276"/>
      <c r="I36" s="289"/>
      <c r="J36" s="276"/>
      <c r="K36" s="289"/>
      <c r="L36" s="276"/>
      <c r="M36" s="289"/>
      <c r="N36" s="276"/>
      <c r="O36" s="290">
        <f t="shared" si="0"/>
        <v>0</v>
      </c>
      <c r="P36" s="114"/>
      <c r="Q36" s="113"/>
      <c r="R36" s="113"/>
      <c r="S36" s="113"/>
      <c r="T36" s="94"/>
    </row>
    <row r="37" spans="1:20" s="97" customFormat="1" ht="18" customHeight="1" x14ac:dyDescent="0.25">
      <c r="A37" s="275" t="s">
        <v>121</v>
      </c>
      <c r="B37" s="276"/>
      <c r="C37" s="289"/>
      <c r="D37" s="276"/>
      <c r="E37" s="289"/>
      <c r="F37" s="276"/>
      <c r="G37" s="276"/>
      <c r="H37" s="276"/>
      <c r="I37" s="289"/>
      <c r="J37" s="276"/>
      <c r="K37" s="289"/>
      <c r="L37" s="276"/>
      <c r="M37" s="289"/>
      <c r="N37" s="276"/>
      <c r="O37" s="290">
        <f t="shared" si="0"/>
        <v>0</v>
      </c>
      <c r="P37" s="114"/>
      <c r="Q37" s="113"/>
      <c r="R37" s="113"/>
      <c r="S37" s="113"/>
      <c r="T37" s="94"/>
    </row>
    <row r="38" spans="1:20" s="97" customFormat="1" ht="18" customHeight="1" x14ac:dyDescent="0.25">
      <c r="A38" s="275" t="s">
        <v>122</v>
      </c>
      <c r="B38" s="276"/>
      <c r="C38" s="289"/>
      <c r="D38" s="276"/>
      <c r="E38" s="289"/>
      <c r="F38" s="276"/>
      <c r="G38" s="276"/>
      <c r="H38" s="276"/>
      <c r="I38" s="289"/>
      <c r="J38" s="276"/>
      <c r="K38" s="289"/>
      <c r="L38" s="276"/>
      <c r="M38" s="289"/>
      <c r="N38" s="276"/>
      <c r="O38" s="290">
        <f t="shared" si="0"/>
        <v>0</v>
      </c>
      <c r="P38" s="114"/>
      <c r="Q38" s="113"/>
      <c r="R38" s="113"/>
      <c r="S38" s="113"/>
      <c r="T38" s="94"/>
    </row>
    <row r="39" spans="1:20" s="97" customFormat="1" ht="18" customHeight="1" x14ac:dyDescent="0.25">
      <c r="A39" s="275" t="s">
        <v>123</v>
      </c>
      <c r="B39" s="276"/>
      <c r="C39" s="289"/>
      <c r="D39" s="276"/>
      <c r="E39" s="289"/>
      <c r="F39" s="276"/>
      <c r="G39" s="276"/>
      <c r="H39" s="276"/>
      <c r="I39" s="289"/>
      <c r="J39" s="276"/>
      <c r="K39" s="289"/>
      <c r="L39" s="276"/>
      <c r="M39" s="289"/>
      <c r="N39" s="276"/>
      <c r="O39" s="290">
        <f t="shared" si="0"/>
        <v>0</v>
      </c>
      <c r="P39" s="114"/>
      <c r="Q39" s="113"/>
      <c r="R39" s="113"/>
      <c r="S39" s="113"/>
      <c r="T39" s="94"/>
    </row>
    <row r="40" spans="1:20" s="97" customFormat="1" ht="18" customHeight="1" x14ac:dyDescent="0.25">
      <c r="A40" s="275" t="s">
        <v>124</v>
      </c>
      <c r="B40" s="276"/>
      <c r="C40" s="289"/>
      <c r="D40" s="276"/>
      <c r="E40" s="289"/>
      <c r="F40" s="276"/>
      <c r="G40" s="276"/>
      <c r="H40" s="276"/>
      <c r="I40" s="289"/>
      <c r="J40" s="276"/>
      <c r="K40" s="289"/>
      <c r="L40" s="276"/>
      <c r="M40" s="289"/>
      <c r="N40" s="276"/>
      <c r="O40" s="290">
        <f t="shared" si="0"/>
        <v>0</v>
      </c>
      <c r="P40" s="114"/>
      <c r="Q40" s="113"/>
      <c r="R40" s="113"/>
      <c r="S40" s="113"/>
      <c r="T40" s="94"/>
    </row>
    <row r="41" spans="1:20" s="97" customFormat="1" ht="18" customHeight="1" x14ac:dyDescent="0.25">
      <c r="A41" s="275" t="s">
        <v>125</v>
      </c>
      <c r="B41" s="276"/>
      <c r="C41" s="289"/>
      <c r="D41" s="276"/>
      <c r="E41" s="289"/>
      <c r="F41" s="276"/>
      <c r="G41" s="276"/>
      <c r="H41" s="276"/>
      <c r="I41" s="289"/>
      <c r="J41" s="276"/>
      <c r="K41" s="289"/>
      <c r="L41" s="276"/>
      <c r="M41" s="289"/>
      <c r="N41" s="276"/>
      <c r="O41" s="290">
        <f t="shared" si="0"/>
        <v>0</v>
      </c>
      <c r="P41" s="114"/>
      <c r="Q41" s="113"/>
      <c r="R41" s="113"/>
      <c r="S41" s="113"/>
      <c r="T41" s="94"/>
    </row>
    <row r="42" spans="1:20" s="97" customFormat="1" ht="18" customHeight="1" x14ac:dyDescent="0.25">
      <c r="A42" s="275" t="s">
        <v>126</v>
      </c>
      <c r="B42" s="276"/>
      <c r="C42" s="289"/>
      <c r="D42" s="276"/>
      <c r="E42" s="289"/>
      <c r="F42" s="276"/>
      <c r="G42" s="276"/>
      <c r="H42" s="276"/>
      <c r="I42" s="289"/>
      <c r="J42" s="276"/>
      <c r="K42" s="289"/>
      <c r="L42" s="276"/>
      <c r="M42" s="289"/>
      <c r="N42" s="276"/>
      <c r="O42" s="290">
        <f t="shared" si="0"/>
        <v>0</v>
      </c>
      <c r="P42" s="114"/>
      <c r="Q42" s="113"/>
      <c r="R42" s="113"/>
      <c r="S42" s="113"/>
      <c r="T42" s="94"/>
    </row>
    <row r="43" spans="1:20" s="97" customFormat="1" ht="18" customHeight="1" x14ac:dyDescent="0.25">
      <c r="A43" s="291" t="s">
        <v>127</v>
      </c>
      <c r="B43" s="293"/>
      <c r="C43" s="293"/>
      <c r="D43" s="294">
        <f>SUMPRODUCT(ROUND(D31:D42,2))</f>
        <v>0</v>
      </c>
      <c r="E43" s="293"/>
      <c r="F43" s="294">
        <f>SUMPRODUCT(ROUND(F31:F42,2))</f>
        <v>0</v>
      </c>
      <c r="G43" s="294">
        <f t="shared" ref="G43:J43" si="1">SUMPRODUCT(ROUND(G31:G42,2))</f>
        <v>0</v>
      </c>
      <c r="H43" s="294">
        <f t="shared" si="1"/>
        <v>0</v>
      </c>
      <c r="I43" s="293"/>
      <c r="J43" s="294">
        <f t="shared" si="1"/>
        <v>0</v>
      </c>
      <c r="K43" s="293"/>
      <c r="L43" s="294">
        <f t="shared" ref="L43" si="2">SUMPRODUCT(ROUND(L31:L42,2))</f>
        <v>0</v>
      </c>
      <c r="M43" s="293"/>
      <c r="N43" s="295">
        <f t="shared" ref="N43" si="3">SUMPRODUCT(ROUND(N31:N42,2))</f>
        <v>0</v>
      </c>
      <c r="O43" s="294">
        <f>SUM(O31:O42)</f>
        <v>0</v>
      </c>
      <c r="P43" s="114"/>
      <c r="Q43" s="113"/>
      <c r="R43" s="113"/>
      <c r="S43" s="113"/>
      <c r="T43" s="94"/>
    </row>
    <row r="44" spans="1:20" ht="4" customHeight="1" x14ac:dyDescent="0.25">
      <c r="P44" s="114"/>
      <c r="Q44" s="113"/>
      <c r="R44" s="113"/>
      <c r="S44" s="113"/>
    </row>
    <row r="45" spans="1:20" s="97" customFormat="1" ht="18" customHeight="1" x14ac:dyDescent="0.25">
      <c r="A45" s="265" t="s">
        <v>128</v>
      </c>
      <c r="B45" s="297"/>
      <c r="C45" s="298"/>
      <c r="D45" s="299"/>
      <c r="E45" s="298"/>
      <c r="F45" s="299"/>
      <c r="G45" s="299"/>
      <c r="H45" s="299"/>
      <c r="I45" s="298"/>
      <c r="J45" s="298"/>
      <c r="K45" s="298"/>
      <c r="L45" s="298"/>
      <c r="M45" s="289"/>
      <c r="N45" s="302"/>
      <c r="O45" s="290">
        <f>ROUND(N45,2)</f>
        <v>0</v>
      </c>
      <c r="P45" s="114"/>
      <c r="Q45" s="113"/>
      <c r="R45" s="113"/>
      <c r="S45" s="113"/>
      <c r="T45" s="94"/>
    </row>
    <row r="46" spans="1:20" s="97" customFormat="1" ht="4" customHeight="1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4"/>
      <c r="Q46" s="113"/>
      <c r="R46" s="113"/>
      <c r="S46" s="113"/>
      <c r="T46" s="94"/>
    </row>
    <row r="47" spans="1:20" s="97" customFormat="1" ht="18" customHeight="1" x14ac:dyDescent="0.25">
      <c r="A47" s="291" t="s">
        <v>129</v>
      </c>
      <c r="B47" s="292"/>
      <c r="C47" s="300"/>
      <c r="D47" s="301"/>
      <c r="E47" s="300"/>
      <c r="F47" s="301"/>
      <c r="G47" s="301"/>
      <c r="H47" s="301"/>
      <c r="I47" s="300"/>
      <c r="J47" s="301"/>
      <c r="K47" s="300"/>
      <c r="L47" s="300"/>
      <c r="M47" s="300"/>
      <c r="N47" s="300"/>
      <c r="O47" s="371">
        <f>O43+O45</f>
        <v>0</v>
      </c>
      <c r="P47" s="114"/>
      <c r="Q47" s="113"/>
      <c r="R47" s="113"/>
      <c r="S47" s="113"/>
      <c r="T47" s="94"/>
    </row>
    <row r="48" spans="1:20" x14ac:dyDescent="0.25">
      <c r="P48" s="114"/>
      <c r="Q48" s="113"/>
      <c r="R48" s="113"/>
      <c r="S48" s="113"/>
    </row>
    <row r="49" spans="1:20" x14ac:dyDescent="0.25">
      <c r="P49" s="114"/>
      <c r="Q49" s="113"/>
      <c r="R49" s="113"/>
      <c r="S49" s="113"/>
    </row>
    <row r="50" spans="1:20" s="97" customFormat="1" ht="18" customHeight="1" x14ac:dyDescent="0.25">
      <c r="A50" s="261" t="s">
        <v>130</v>
      </c>
      <c r="B50" s="262"/>
      <c r="C50" s="262"/>
      <c r="D50" s="262"/>
      <c r="E50" s="262"/>
      <c r="F50" s="262"/>
      <c r="G50" s="262"/>
      <c r="H50" s="263"/>
      <c r="I50" s="263"/>
      <c r="J50" s="263"/>
      <c r="K50" s="263"/>
      <c r="L50" s="263"/>
      <c r="M50" s="263"/>
      <c r="N50" s="263"/>
      <c r="O50" s="264"/>
      <c r="P50" s="114"/>
      <c r="Q50" s="113"/>
      <c r="R50" s="113"/>
      <c r="S50" s="113"/>
      <c r="T50" s="94"/>
    </row>
    <row r="51" spans="1:20" ht="12" customHeight="1" x14ac:dyDescent="0.25">
      <c r="A51" s="214" t="s">
        <v>131</v>
      </c>
      <c r="B51" s="215"/>
      <c r="C51" s="215"/>
      <c r="D51" s="215"/>
      <c r="E51" s="215"/>
      <c r="F51" s="215"/>
      <c r="G51" s="215"/>
      <c r="H51" s="207"/>
      <c r="I51" s="207"/>
      <c r="J51" s="208"/>
      <c r="K51" s="37"/>
      <c r="P51" s="114"/>
      <c r="Q51" s="113"/>
      <c r="R51" s="113"/>
      <c r="S51" s="113"/>
    </row>
    <row r="52" spans="1:20" ht="12" customHeight="1" x14ac:dyDescent="0.25">
      <c r="A52" s="215"/>
      <c r="B52" s="215"/>
      <c r="C52" s="215"/>
      <c r="D52" s="215"/>
      <c r="E52" s="215"/>
      <c r="F52" s="215"/>
      <c r="G52" s="215"/>
      <c r="H52" s="207"/>
      <c r="I52" s="207"/>
      <c r="J52" s="208"/>
      <c r="K52" s="208"/>
      <c r="P52" s="114"/>
      <c r="Q52" s="113"/>
      <c r="R52" s="113"/>
      <c r="S52" s="113"/>
    </row>
    <row r="53" spans="1:20" s="97" customFormat="1" ht="8.15" customHeight="1" x14ac:dyDescent="0.25">
      <c r="A53" s="318"/>
      <c r="B53" s="319"/>
      <c r="C53" s="319"/>
      <c r="D53" s="319"/>
      <c r="E53" s="329"/>
      <c r="F53" s="319"/>
      <c r="G53" s="319"/>
      <c r="H53" s="320"/>
      <c r="I53" s="208"/>
      <c r="J53" s="208"/>
      <c r="K53" s="208"/>
      <c r="L53" s="208"/>
      <c r="M53" s="208"/>
      <c r="N53" s="208"/>
      <c r="O53" s="209"/>
      <c r="P53" s="114"/>
      <c r="Q53" s="113"/>
      <c r="R53" s="113"/>
      <c r="S53" s="113"/>
      <c r="T53" s="94"/>
    </row>
    <row r="54" spans="1:20" s="97" customFormat="1" ht="18" customHeight="1" x14ac:dyDescent="0.25">
      <c r="A54" s="321">
        <f>$A$12</f>
        <v>7</v>
      </c>
      <c r="B54" s="468" t="str">
        <f>$B$12</f>
        <v>Name, Vorname Mitarbeiter:in</v>
      </c>
      <c r="C54" s="307"/>
      <c r="D54" s="308"/>
      <c r="E54" s="265" t="str">
        <f>IF($E$12="","",$E$12)</f>
        <v/>
      </c>
      <c r="F54" s="272"/>
      <c r="G54" s="303"/>
      <c r="H54" s="323"/>
      <c r="O54" s="211"/>
      <c r="P54" s="114"/>
      <c r="Q54" s="113"/>
      <c r="R54" s="113"/>
      <c r="S54" s="113"/>
      <c r="T54" s="94"/>
    </row>
    <row r="55" spans="1:20" s="213" customFormat="1" ht="4" customHeight="1" x14ac:dyDescent="0.25">
      <c r="A55" s="306"/>
      <c r="B55" s="307"/>
      <c r="C55" s="307"/>
      <c r="D55" s="311"/>
      <c r="E55" s="330"/>
      <c r="F55" s="311"/>
      <c r="G55" s="311"/>
      <c r="H55" s="308"/>
      <c r="I55" s="211"/>
      <c r="J55" s="211"/>
      <c r="K55" s="211"/>
      <c r="L55" s="211"/>
      <c r="M55" s="211"/>
      <c r="N55" s="211"/>
      <c r="O55" s="211"/>
      <c r="P55" s="114"/>
      <c r="Q55" s="113"/>
      <c r="R55" s="113"/>
      <c r="S55" s="113"/>
      <c r="T55" s="94"/>
    </row>
    <row r="56" spans="1:20" s="213" customFormat="1" ht="18" customHeight="1" x14ac:dyDescent="0.25">
      <c r="A56" s="333"/>
      <c r="B56" s="468" t="str">
        <f>$B$14</f>
        <v>Beschäftigungszeitraum im Projekt vom</v>
      </c>
      <c r="C56" s="307"/>
      <c r="D56" s="308"/>
      <c r="E56" s="305" t="str">
        <f>IF($E$14="","",$E$14)</f>
        <v/>
      </c>
      <c r="F56" s="328" t="str">
        <f>F14</f>
        <v>bis</v>
      </c>
      <c r="G56" s="305" t="str">
        <f>IF($G$14="","",$G$14)</f>
        <v/>
      </c>
      <c r="H56" s="324"/>
      <c r="K56" s="211"/>
      <c r="P56" s="114"/>
      <c r="Q56" s="113"/>
      <c r="R56" s="113"/>
      <c r="S56" s="113"/>
      <c r="T56" s="94"/>
    </row>
    <row r="57" spans="1:20" s="213" customFormat="1" ht="4" customHeight="1" x14ac:dyDescent="0.25">
      <c r="A57" s="333"/>
      <c r="B57" s="307"/>
      <c r="C57" s="307"/>
      <c r="D57" s="311"/>
      <c r="E57" s="311"/>
      <c r="F57" s="311"/>
      <c r="G57" s="311"/>
      <c r="H57" s="324"/>
      <c r="K57" s="211"/>
      <c r="P57" s="114"/>
      <c r="Q57" s="113"/>
      <c r="R57" s="113"/>
      <c r="S57" s="113"/>
      <c r="T57" s="94"/>
    </row>
    <row r="58" spans="1:20" s="213" customFormat="1" ht="18" customHeight="1" x14ac:dyDescent="0.25">
      <c r="A58" s="333"/>
      <c r="B58" s="468" t="str">
        <f>$B$16</f>
        <v>Berufsausbildung/Qualifikation</v>
      </c>
      <c r="C58" s="307"/>
      <c r="D58" s="311"/>
      <c r="E58" s="265" t="str">
        <f>IF($E$16="","",$E$16)</f>
        <v/>
      </c>
      <c r="F58" s="272"/>
      <c r="G58" s="303"/>
      <c r="H58" s="324"/>
      <c r="K58" s="211"/>
      <c r="P58" s="114"/>
      <c r="Q58" s="113"/>
      <c r="R58" s="113"/>
      <c r="S58" s="113"/>
      <c r="T58" s="94"/>
    </row>
    <row r="59" spans="1:20" s="213" customFormat="1" ht="4" customHeight="1" x14ac:dyDescent="0.25">
      <c r="A59" s="333"/>
      <c r="B59" s="307"/>
      <c r="C59" s="307"/>
      <c r="D59" s="311"/>
      <c r="E59" s="311"/>
      <c r="F59" s="311"/>
      <c r="G59" s="311"/>
      <c r="H59" s="311"/>
      <c r="K59" s="211"/>
      <c r="P59" s="114"/>
      <c r="Q59" s="113"/>
      <c r="R59" s="113"/>
      <c r="S59" s="113"/>
      <c r="T59" s="94"/>
    </row>
    <row r="60" spans="1:20" s="213" customFormat="1" ht="18" customHeight="1" x14ac:dyDescent="0.25">
      <c r="A60" s="333"/>
      <c r="B60" s="468" t="str">
        <f>$B$18</f>
        <v>Funktion im Betreuungsverein</v>
      </c>
      <c r="C60" s="307"/>
      <c r="D60" s="311"/>
      <c r="E60" s="265" t="str">
        <f>IF($E$18="","",$E$18)</f>
        <v/>
      </c>
      <c r="F60" s="272"/>
      <c r="G60" s="303"/>
      <c r="H60" s="324"/>
      <c r="K60" s="211"/>
      <c r="P60" s="114"/>
      <c r="Q60" s="113"/>
      <c r="R60" s="113"/>
      <c r="S60" s="113"/>
      <c r="T60" s="94"/>
    </row>
    <row r="61" spans="1:20" s="213" customFormat="1" ht="8.15" customHeight="1" x14ac:dyDescent="0.25">
      <c r="A61" s="322"/>
      <c r="B61" s="309"/>
      <c r="C61" s="309"/>
      <c r="D61" s="325"/>
      <c r="E61" s="330"/>
      <c r="F61" s="325"/>
      <c r="G61" s="325"/>
      <c r="H61" s="310"/>
      <c r="I61" s="211"/>
      <c r="J61" s="211"/>
      <c r="K61" s="211"/>
      <c r="L61" s="211"/>
      <c r="M61" s="211"/>
      <c r="N61" s="211"/>
      <c r="O61" s="211"/>
      <c r="P61" s="114"/>
      <c r="Q61" s="113"/>
      <c r="R61" s="113"/>
      <c r="S61" s="113"/>
      <c r="T61" s="94"/>
    </row>
    <row r="62" spans="1:20" ht="12" customHeight="1" x14ac:dyDescent="0.25">
      <c r="P62" s="114"/>
      <c r="Q62" s="113"/>
      <c r="R62" s="113"/>
      <c r="S62" s="113"/>
    </row>
    <row r="63" spans="1:20" s="213" customFormat="1" ht="4" customHeight="1" x14ac:dyDescent="0.25">
      <c r="A63" s="269"/>
      <c r="B63" s="270"/>
      <c r="C63" s="278"/>
      <c r="D63" s="279"/>
      <c r="E63" s="278"/>
      <c r="F63" s="285"/>
      <c r="G63" s="285"/>
      <c r="H63" s="279"/>
      <c r="I63" s="278"/>
      <c r="J63" s="279"/>
      <c r="K63" s="278"/>
      <c r="L63" s="279"/>
      <c r="M63" s="278"/>
      <c r="N63" s="279"/>
      <c r="O63" s="280"/>
      <c r="P63" s="114"/>
      <c r="Q63" s="113"/>
      <c r="R63" s="113"/>
      <c r="S63" s="113"/>
      <c r="T63" s="94"/>
    </row>
    <row r="64" spans="1:20" s="97" customFormat="1" ht="12" customHeight="1" x14ac:dyDescent="0.25">
      <c r="A64" s="274" t="s">
        <v>112</v>
      </c>
      <c r="B64" s="277" t="s">
        <v>157</v>
      </c>
      <c r="C64" s="274" t="s">
        <v>159</v>
      </c>
      <c r="D64" s="281"/>
      <c r="E64" s="274" t="s">
        <v>169</v>
      </c>
      <c r="F64" s="286"/>
      <c r="G64" s="286"/>
      <c r="H64" s="281"/>
      <c r="I64" s="274" t="s">
        <v>171</v>
      </c>
      <c r="J64" s="281"/>
      <c r="K64" s="274" t="s">
        <v>113</v>
      </c>
      <c r="L64" s="281"/>
      <c r="M64" s="274" t="s">
        <v>114</v>
      </c>
      <c r="N64" s="281"/>
      <c r="O64" s="230" t="s">
        <v>173</v>
      </c>
      <c r="P64" s="114"/>
      <c r="Q64" s="113"/>
      <c r="R64" s="113"/>
      <c r="S64" s="113"/>
      <c r="T64" s="94"/>
    </row>
    <row r="65" spans="1:20" s="97" customFormat="1" ht="12" customHeight="1" x14ac:dyDescent="0.25">
      <c r="A65" s="273"/>
      <c r="B65" s="277" t="s">
        <v>158</v>
      </c>
      <c r="C65" s="274" t="s">
        <v>165</v>
      </c>
      <c r="D65" s="281"/>
      <c r="E65" s="296" t="s">
        <v>170</v>
      </c>
      <c r="F65" s="286"/>
      <c r="G65" s="286"/>
      <c r="H65" s="281"/>
      <c r="I65" s="296" t="s">
        <v>172</v>
      </c>
      <c r="J65" s="281"/>
      <c r="K65" s="273"/>
      <c r="L65" s="281"/>
      <c r="M65" s="273"/>
      <c r="N65" s="281"/>
      <c r="O65" s="230"/>
      <c r="P65" s="114"/>
      <c r="Q65" s="113"/>
      <c r="R65" s="113"/>
      <c r="S65" s="113"/>
      <c r="T65" s="94"/>
    </row>
    <row r="66" spans="1:20" s="97" customFormat="1" ht="12" customHeight="1" x14ac:dyDescent="0.25">
      <c r="A66" s="273"/>
      <c r="B66" s="277" t="s">
        <v>174</v>
      </c>
      <c r="C66" s="296" t="s">
        <v>211</v>
      </c>
      <c r="D66" s="281"/>
      <c r="E66" s="273"/>
      <c r="F66" s="286"/>
      <c r="G66" s="286"/>
      <c r="H66" s="281"/>
      <c r="I66" s="273"/>
      <c r="J66" s="281"/>
      <c r="K66" s="273"/>
      <c r="L66" s="281"/>
      <c r="M66" s="273"/>
      <c r="N66" s="281"/>
      <c r="O66" s="230"/>
      <c r="P66" s="114"/>
      <c r="Q66" s="113"/>
      <c r="R66" s="113"/>
      <c r="S66" s="113"/>
      <c r="T66" s="94"/>
    </row>
    <row r="67" spans="1:20" s="97" customFormat="1" ht="4" customHeight="1" x14ac:dyDescent="0.25">
      <c r="A67" s="273"/>
      <c r="B67" s="277"/>
      <c r="C67" s="315"/>
      <c r="D67" s="283"/>
      <c r="E67" s="282"/>
      <c r="F67" s="287"/>
      <c r="G67" s="287"/>
      <c r="H67" s="283"/>
      <c r="I67" s="282"/>
      <c r="J67" s="283"/>
      <c r="K67" s="282"/>
      <c r="L67" s="283"/>
      <c r="M67" s="282"/>
      <c r="N67" s="283"/>
      <c r="O67" s="230"/>
      <c r="P67" s="114"/>
      <c r="Q67" s="113"/>
      <c r="R67" s="113"/>
      <c r="S67" s="113"/>
      <c r="T67" s="94"/>
    </row>
    <row r="68" spans="1:20" s="97" customFormat="1" ht="4" customHeight="1" x14ac:dyDescent="0.25">
      <c r="A68" s="273"/>
      <c r="B68" s="277"/>
      <c r="C68" s="316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230"/>
      <c r="P68" s="114"/>
      <c r="Q68" s="113"/>
      <c r="R68" s="113"/>
      <c r="S68" s="113"/>
      <c r="T68" s="94"/>
    </row>
    <row r="69" spans="1:20" s="97" customFormat="1" ht="12" customHeight="1" x14ac:dyDescent="0.25">
      <c r="A69" s="273"/>
      <c r="B69" s="277"/>
      <c r="C69" s="277" t="s">
        <v>163</v>
      </c>
      <c r="D69" s="277" t="s">
        <v>99</v>
      </c>
      <c r="E69" s="277" t="s">
        <v>163</v>
      </c>
      <c r="F69" s="277" t="s">
        <v>166</v>
      </c>
      <c r="G69" s="277" t="s">
        <v>167</v>
      </c>
      <c r="H69" s="277" t="s">
        <v>168</v>
      </c>
      <c r="I69" s="277" t="s">
        <v>163</v>
      </c>
      <c r="J69" s="277" t="s">
        <v>99</v>
      </c>
      <c r="K69" s="277" t="s">
        <v>163</v>
      </c>
      <c r="L69" s="277" t="s">
        <v>99</v>
      </c>
      <c r="M69" s="277" t="s">
        <v>163</v>
      </c>
      <c r="N69" s="277" t="s">
        <v>99</v>
      </c>
      <c r="O69" s="230"/>
      <c r="P69" s="114"/>
      <c r="Q69" s="113"/>
      <c r="R69" s="113"/>
      <c r="S69" s="113"/>
      <c r="T69" s="94"/>
    </row>
    <row r="70" spans="1:20" s="97" customFormat="1" ht="12" customHeight="1" x14ac:dyDescent="0.25">
      <c r="A70" s="273"/>
      <c r="B70" s="277"/>
      <c r="C70" s="277" t="s">
        <v>164</v>
      </c>
      <c r="D70" s="277"/>
      <c r="E70" s="277" t="s">
        <v>164</v>
      </c>
      <c r="F70" s="277"/>
      <c r="G70" s="277"/>
      <c r="H70" s="277"/>
      <c r="I70" s="277" t="s">
        <v>164</v>
      </c>
      <c r="J70" s="277"/>
      <c r="K70" s="277" t="s">
        <v>164</v>
      </c>
      <c r="L70" s="277"/>
      <c r="M70" s="277" t="s">
        <v>164</v>
      </c>
      <c r="N70" s="277"/>
      <c r="O70" s="230"/>
      <c r="P70" s="114"/>
      <c r="Q70" s="113"/>
      <c r="R70" s="472" t="s">
        <v>199</v>
      </c>
      <c r="S70" s="472" t="s">
        <v>199</v>
      </c>
      <c r="T70" s="94"/>
    </row>
    <row r="71" spans="1:20" s="97" customFormat="1" ht="12" customHeight="1" x14ac:dyDescent="0.25">
      <c r="A71" s="273"/>
      <c r="B71" s="277" t="s">
        <v>162</v>
      </c>
      <c r="C71" s="277"/>
      <c r="D71" s="277" t="s">
        <v>21</v>
      </c>
      <c r="E71" s="277"/>
      <c r="F71" s="277" t="s">
        <v>21</v>
      </c>
      <c r="G71" s="277" t="s">
        <v>21</v>
      </c>
      <c r="H71" s="277" t="s">
        <v>21</v>
      </c>
      <c r="I71" s="277"/>
      <c r="J71" s="277" t="s">
        <v>21</v>
      </c>
      <c r="K71" s="277"/>
      <c r="L71" s="277" t="s">
        <v>21</v>
      </c>
      <c r="M71" s="277"/>
      <c r="N71" s="277" t="s">
        <v>21</v>
      </c>
      <c r="O71" s="230" t="s">
        <v>21</v>
      </c>
      <c r="P71" s="114"/>
      <c r="Q71" s="113"/>
      <c r="R71" s="472" t="s">
        <v>112</v>
      </c>
      <c r="S71" s="472" t="s">
        <v>195</v>
      </c>
      <c r="T71" s="94"/>
    </row>
    <row r="72" spans="1:20" s="97" customFormat="1" ht="4" customHeight="1" x14ac:dyDescent="0.25">
      <c r="A72" s="282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8"/>
      <c r="P72" s="114"/>
      <c r="Q72" s="113"/>
      <c r="R72" s="113"/>
      <c r="S72" s="113"/>
      <c r="T72" s="94"/>
    </row>
    <row r="73" spans="1:20" s="97" customFormat="1" ht="18" customHeight="1" x14ac:dyDescent="0.25">
      <c r="A73" s="275" t="s">
        <v>115</v>
      </c>
      <c r="B73" s="312"/>
      <c r="C73" s="313">
        <f t="shared" ref="C73:C84" si="4">C31</f>
        <v>0</v>
      </c>
      <c r="D73" s="290">
        <f>IFERROR(ROUND(ROUND(D31,2)/ROUND($B31,2)*ROUND($B73,2),2),0)</f>
        <v>0</v>
      </c>
      <c r="E73" s="313">
        <f t="shared" ref="E73:E84" si="5">E31</f>
        <v>0</v>
      </c>
      <c r="F73" s="290">
        <f>IFERROR(ROUND(ROUND(F31,2)/ROUND($B31,2)*ROUND($B73,2),2),0)</f>
        <v>0</v>
      </c>
      <c r="G73" s="290">
        <f>IFERROR(ROUND(ROUND(G31,2)/ROUND($B31,2)*ROUND($B73,2),2),0)</f>
        <v>0</v>
      </c>
      <c r="H73" s="290">
        <f>IFERROR(ROUND(ROUND(H31,2)/ROUND($B31,2)*ROUND($B73,2),2),0)</f>
        <v>0</v>
      </c>
      <c r="I73" s="313">
        <f>I31</f>
        <v>0</v>
      </c>
      <c r="J73" s="290">
        <f>IFERROR(ROUND(ROUND(J31,2)/ROUND($B31,2)*ROUND($B73,2),2),0)</f>
        <v>0</v>
      </c>
      <c r="K73" s="313">
        <f>K31</f>
        <v>0</v>
      </c>
      <c r="L73" s="290">
        <f>IFERROR(ROUND(ROUND(L31,2)/ROUND($B31,2)*ROUND($B73,2),2),0)</f>
        <v>0</v>
      </c>
      <c r="M73" s="313">
        <f>M31</f>
        <v>0</v>
      </c>
      <c r="N73" s="314">
        <f>IFERROR(ROUND(ROUND(N31,2)/ROUND($B31,2)*ROUND($B73,2),2),0)</f>
        <v>0</v>
      </c>
      <c r="O73" s="290">
        <f>ROUND(D73,2)+ROUND(F73,2)+ROUND(G73,2)+ROUND(H73,2)+ROUND(J73,2)+ROUND(L73,2)-ROUND(N73,2)</f>
        <v>0</v>
      </c>
      <c r="P73" s="114"/>
      <c r="Q73" s="113"/>
      <c r="R73" s="471">
        <f>ROUND(B73,2)/40</f>
        <v>0</v>
      </c>
      <c r="S73" s="471">
        <f>R73/12</f>
        <v>0</v>
      </c>
      <c r="T73" s="94"/>
    </row>
    <row r="74" spans="1:20" s="97" customFormat="1" ht="18" customHeight="1" x14ac:dyDescent="0.25">
      <c r="A74" s="275" t="s">
        <v>116</v>
      </c>
      <c r="B74" s="312"/>
      <c r="C74" s="313">
        <f t="shared" si="4"/>
        <v>0</v>
      </c>
      <c r="D74" s="290">
        <f t="shared" ref="D74:D84" si="6">IFERROR(ROUND(ROUND(D32,2)/ROUND($B32,2)*ROUND($B74,2),2),0)</f>
        <v>0</v>
      </c>
      <c r="E74" s="313">
        <f t="shared" si="5"/>
        <v>0</v>
      </c>
      <c r="F74" s="290">
        <f t="shared" ref="F74:H84" si="7">IFERROR(ROUND(ROUND(F32,2)/ROUND($B32,2)*ROUND($B74,2),2),0)</f>
        <v>0</v>
      </c>
      <c r="G74" s="290">
        <f t="shared" si="7"/>
        <v>0</v>
      </c>
      <c r="H74" s="290">
        <f t="shared" si="7"/>
        <v>0</v>
      </c>
      <c r="I74" s="313">
        <f t="shared" ref="I74:K84" si="8">I32</f>
        <v>0</v>
      </c>
      <c r="J74" s="290">
        <f t="shared" ref="J74:J84" si="9">IFERROR(ROUND(ROUND(J32,2)/ROUND($B32,2)*ROUND($B74,2),2),0)</f>
        <v>0</v>
      </c>
      <c r="K74" s="313">
        <f t="shared" si="8"/>
        <v>0</v>
      </c>
      <c r="L74" s="290">
        <f t="shared" ref="L74:L84" si="10">IFERROR(ROUND(ROUND(L32,2)/ROUND($B32,2)*ROUND($B74,2),2),0)</f>
        <v>0</v>
      </c>
      <c r="M74" s="313">
        <f t="shared" ref="M74:M84" si="11">M32</f>
        <v>0</v>
      </c>
      <c r="N74" s="314">
        <f t="shared" ref="N74:N84" si="12">IFERROR(ROUND(ROUND(N32,2)/ROUND($B32,2)*ROUND($B74,2),2),0)</f>
        <v>0</v>
      </c>
      <c r="O74" s="290">
        <f t="shared" ref="O74:O84" si="13">ROUND(D74,2)+ROUND(F74,2)+ROUND(G74,2)+ROUND(H74,2)+ROUND(J74,2)+ROUND(L74,2)-ROUND(N74,2)</f>
        <v>0</v>
      </c>
      <c r="P74" s="114"/>
      <c r="Q74" s="113"/>
      <c r="R74" s="471">
        <f t="shared" ref="R74:R84" si="14">ROUND(B74,2)/40</f>
        <v>0</v>
      </c>
      <c r="S74" s="471">
        <f t="shared" ref="S74:S84" si="15">R74/12</f>
        <v>0</v>
      </c>
      <c r="T74" s="94"/>
    </row>
    <row r="75" spans="1:20" s="97" customFormat="1" ht="18" customHeight="1" x14ac:dyDescent="0.25">
      <c r="A75" s="275" t="s">
        <v>117</v>
      </c>
      <c r="B75" s="312"/>
      <c r="C75" s="313">
        <f t="shared" si="4"/>
        <v>0</v>
      </c>
      <c r="D75" s="290">
        <f t="shared" si="6"/>
        <v>0</v>
      </c>
      <c r="E75" s="313">
        <f t="shared" si="5"/>
        <v>0</v>
      </c>
      <c r="F75" s="290">
        <f t="shared" si="7"/>
        <v>0</v>
      </c>
      <c r="G75" s="290">
        <f t="shared" si="7"/>
        <v>0</v>
      </c>
      <c r="H75" s="290">
        <f t="shared" si="7"/>
        <v>0</v>
      </c>
      <c r="I75" s="313">
        <f t="shared" si="8"/>
        <v>0</v>
      </c>
      <c r="J75" s="290">
        <f t="shared" si="9"/>
        <v>0</v>
      </c>
      <c r="K75" s="313">
        <f t="shared" si="8"/>
        <v>0</v>
      </c>
      <c r="L75" s="290">
        <f t="shared" si="10"/>
        <v>0</v>
      </c>
      <c r="M75" s="313">
        <f t="shared" si="11"/>
        <v>0</v>
      </c>
      <c r="N75" s="314">
        <f t="shared" si="12"/>
        <v>0</v>
      </c>
      <c r="O75" s="290">
        <f t="shared" si="13"/>
        <v>0</v>
      </c>
      <c r="P75" s="114"/>
      <c r="Q75" s="113"/>
      <c r="R75" s="471">
        <f t="shared" si="14"/>
        <v>0</v>
      </c>
      <c r="S75" s="471">
        <f t="shared" si="15"/>
        <v>0</v>
      </c>
      <c r="T75" s="94"/>
    </row>
    <row r="76" spans="1:20" s="97" customFormat="1" ht="18" customHeight="1" x14ac:dyDescent="0.25">
      <c r="A76" s="275" t="s">
        <v>118</v>
      </c>
      <c r="B76" s="312"/>
      <c r="C76" s="313">
        <f t="shared" si="4"/>
        <v>0</v>
      </c>
      <c r="D76" s="290">
        <f t="shared" si="6"/>
        <v>0</v>
      </c>
      <c r="E76" s="313">
        <f t="shared" si="5"/>
        <v>0</v>
      </c>
      <c r="F76" s="290">
        <f t="shared" si="7"/>
        <v>0</v>
      </c>
      <c r="G76" s="290">
        <f t="shared" si="7"/>
        <v>0</v>
      </c>
      <c r="H76" s="290">
        <f t="shared" si="7"/>
        <v>0</v>
      </c>
      <c r="I76" s="313">
        <f t="shared" si="8"/>
        <v>0</v>
      </c>
      <c r="J76" s="290">
        <f t="shared" si="9"/>
        <v>0</v>
      </c>
      <c r="K76" s="313">
        <f t="shared" si="8"/>
        <v>0</v>
      </c>
      <c r="L76" s="290">
        <f t="shared" si="10"/>
        <v>0</v>
      </c>
      <c r="M76" s="313">
        <f t="shared" si="11"/>
        <v>0</v>
      </c>
      <c r="N76" s="314">
        <f t="shared" si="12"/>
        <v>0</v>
      </c>
      <c r="O76" s="290">
        <f t="shared" si="13"/>
        <v>0</v>
      </c>
      <c r="P76" s="114"/>
      <c r="Q76" s="113"/>
      <c r="R76" s="471">
        <f t="shared" si="14"/>
        <v>0</v>
      </c>
      <c r="S76" s="471">
        <f t="shared" si="15"/>
        <v>0</v>
      </c>
      <c r="T76" s="94"/>
    </row>
    <row r="77" spans="1:20" s="97" customFormat="1" ht="18" customHeight="1" x14ac:dyDescent="0.25">
      <c r="A77" s="275" t="s">
        <v>119</v>
      </c>
      <c r="B77" s="312"/>
      <c r="C77" s="313">
        <f t="shared" si="4"/>
        <v>0</v>
      </c>
      <c r="D77" s="290">
        <f t="shared" si="6"/>
        <v>0</v>
      </c>
      <c r="E77" s="313">
        <f t="shared" si="5"/>
        <v>0</v>
      </c>
      <c r="F77" s="290">
        <f t="shared" si="7"/>
        <v>0</v>
      </c>
      <c r="G77" s="290">
        <f t="shared" si="7"/>
        <v>0</v>
      </c>
      <c r="H77" s="290">
        <f t="shared" si="7"/>
        <v>0</v>
      </c>
      <c r="I77" s="313">
        <f t="shared" si="8"/>
        <v>0</v>
      </c>
      <c r="J77" s="290">
        <f t="shared" si="9"/>
        <v>0</v>
      </c>
      <c r="K77" s="313">
        <f t="shared" si="8"/>
        <v>0</v>
      </c>
      <c r="L77" s="290">
        <f t="shared" si="10"/>
        <v>0</v>
      </c>
      <c r="M77" s="313">
        <f t="shared" si="11"/>
        <v>0</v>
      </c>
      <c r="N77" s="314">
        <f t="shared" si="12"/>
        <v>0</v>
      </c>
      <c r="O77" s="290">
        <f t="shared" si="13"/>
        <v>0</v>
      </c>
      <c r="P77" s="114"/>
      <c r="Q77" s="113"/>
      <c r="R77" s="471">
        <f t="shared" si="14"/>
        <v>0</v>
      </c>
      <c r="S77" s="471">
        <f t="shared" si="15"/>
        <v>0</v>
      </c>
      <c r="T77" s="94"/>
    </row>
    <row r="78" spans="1:20" s="97" customFormat="1" ht="18" customHeight="1" x14ac:dyDescent="0.25">
      <c r="A78" s="275" t="s">
        <v>120</v>
      </c>
      <c r="B78" s="312"/>
      <c r="C78" s="313">
        <f t="shared" si="4"/>
        <v>0</v>
      </c>
      <c r="D78" s="290">
        <f t="shared" si="6"/>
        <v>0</v>
      </c>
      <c r="E78" s="313">
        <f t="shared" si="5"/>
        <v>0</v>
      </c>
      <c r="F78" s="290">
        <f t="shared" si="7"/>
        <v>0</v>
      </c>
      <c r="G78" s="290">
        <f t="shared" si="7"/>
        <v>0</v>
      </c>
      <c r="H78" s="290">
        <f t="shared" si="7"/>
        <v>0</v>
      </c>
      <c r="I78" s="313">
        <f t="shared" si="8"/>
        <v>0</v>
      </c>
      <c r="J78" s="290">
        <f t="shared" si="9"/>
        <v>0</v>
      </c>
      <c r="K78" s="313">
        <f t="shared" si="8"/>
        <v>0</v>
      </c>
      <c r="L78" s="290">
        <f t="shared" si="10"/>
        <v>0</v>
      </c>
      <c r="M78" s="313">
        <f t="shared" si="11"/>
        <v>0</v>
      </c>
      <c r="N78" s="314">
        <f t="shared" si="12"/>
        <v>0</v>
      </c>
      <c r="O78" s="290">
        <f t="shared" si="13"/>
        <v>0</v>
      </c>
      <c r="P78" s="114"/>
      <c r="Q78" s="113"/>
      <c r="R78" s="471">
        <f t="shared" si="14"/>
        <v>0</v>
      </c>
      <c r="S78" s="471">
        <f t="shared" si="15"/>
        <v>0</v>
      </c>
      <c r="T78" s="94"/>
    </row>
    <row r="79" spans="1:20" s="97" customFormat="1" ht="18" customHeight="1" x14ac:dyDescent="0.25">
      <c r="A79" s="275" t="s">
        <v>121</v>
      </c>
      <c r="B79" s="312"/>
      <c r="C79" s="313">
        <f t="shared" si="4"/>
        <v>0</v>
      </c>
      <c r="D79" s="290">
        <f t="shared" si="6"/>
        <v>0</v>
      </c>
      <c r="E79" s="313">
        <f t="shared" si="5"/>
        <v>0</v>
      </c>
      <c r="F79" s="290">
        <f t="shared" si="7"/>
        <v>0</v>
      </c>
      <c r="G79" s="290">
        <f t="shared" si="7"/>
        <v>0</v>
      </c>
      <c r="H79" s="290">
        <f t="shared" si="7"/>
        <v>0</v>
      </c>
      <c r="I79" s="313">
        <f t="shared" si="8"/>
        <v>0</v>
      </c>
      <c r="J79" s="290">
        <f t="shared" si="9"/>
        <v>0</v>
      </c>
      <c r="K79" s="313">
        <f t="shared" si="8"/>
        <v>0</v>
      </c>
      <c r="L79" s="290">
        <f t="shared" si="10"/>
        <v>0</v>
      </c>
      <c r="M79" s="313">
        <f t="shared" si="11"/>
        <v>0</v>
      </c>
      <c r="N79" s="314">
        <f t="shared" si="12"/>
        <v>0</v>
      </c>
      <c r="O79" s="290">
        <f t="shared" si="13"/>
        <v>0</v>
      </c>
      <c r="P79" s="114"/>
      <c r="Q79" s="113"/>
      <c r="R79" s="471">
        <f t="shared" si="14"/>
        <v>0</v>
      </c>
      <c r="S79" s="471">
        <f t="shared" si="15"/>
        <v>0</v>
      </c>
      <c r="T79" s="94"/>
    </row>
    <row r="80" spans="1:20" s="97" customFormat="1" ht="18" customHeight="1" x14ac:dyDescent="0.25">
      <c r="A80" s="275" t="s">
        <v>122</v>
      </c>
      <c r="B80" s="312"/>
      <c r="C80" s="313">
        <f t="shared" si="4"/>
        <v>0</v>
      </c>
      <c r="D80" s="290">
        <f t="shared" si="6"/>
        <v>0</v>
      </c>
      <c r="E80" s="313">
        <f t="shared" si="5"/>
        <v>0</v>
      </c>
      <c r="F80" s="290">
        <f t="shared" si="7"/>
        <v>0</v>
      </c>
      <c r="G80" s="290">
        <f t="shared" si="7"/>
        <v>0</v>
      </c>
      <c r="H80" s="290">
        <f t="shared" si="7"/>
        <v>0</v>
      </c>
      <c r="I80" s="313">
        <f t="shared" si="8"/>
        <v>0</v>
      </c>
      <c r="J80" s="290">
        <f t="shared" si="9"/>
        <v>0</v>
      </c>
      <c r="K80" s="313">
        <f t="shared" si="8"/>
        <v>0</v>
      </c>
      <c r="L80" s="290">
        <f t="shared" si="10"/>
        <v>0</v>
      </c>
      <c r="M80" s="313">
        <f t="shared" si="11"/>
        <v>0</v>
      </c>
      <c r="N80" s="314">
        <f t="shared" si="12"/>
        <v>0</v>
      </c>
      <c r="O80" s="290">
        <f t="shared" si="13"/>
        <v>0</v>
      </c>
      <c r="P80" s="114"/>
      <c r="Q80" s="113"/>
      <c r="R80" s="471">
        <f t="shared" si="14"/>
        <v>0</v>
      </c>
      <c r="S80" s="471">
        <f t="shared" si="15"/>
        <v>0</v>
      </c>
      <c r="T80" s="94"/>
    </row>
    <row r="81" spans="1:20" s="97" customFormat="1" ht="18" customHeight="1" x14ac:dyDescent="0.25">
      <c r="A81" s="275" t="s">
        <v>123</v>
      </c>
      <c r="B81" s="312"/>
      <c r="C81" s="313">
        <f t="shared" si="4"/>
        <v>0</v>
      </c>
      <c r="D81" s="290">
        <f t="shared" si="6"/>
        <v>0</v>
      </c>
      <c r="E81" s="313">
        <f t="shared" si="5"/>
        <v>0</v>
      </c>
      <c r="F81" s="290">
        <f t="shared" si="7"/>
        <v>0</v>
      </c>
      <c r="G81" s="290">
        <f t="shared" si="7"/>
        <v>0</v>
      </c>
      <c r="H81" s="290">
        <f t="shared" si="7"/>
        <v>0</v>
      </c>
      <c r="I81" s="313">
        <f t="shared" si="8"/>
        <v>0</v>
      </c>
      <c r="J81" s="290">
        <f t="shared" si="9"/>
        <v>0</v>
      </c>
      <c r="K81" s="313">
        <f t="shared" si="8"/>
        <v>0</v>
      </c>
      <c r="L81" s="290">
        <f t="shared" si="10"/>
        <v>0</v>
      </c>
      <c r="M81" s="313">
        <f t="shared" si="11"/>
        <v>0</v>
      </c>
      <c r="N81" s="314">
        <f t="shared" si="12"/>
        <v>0</v>
      </c>
      <c r="O81" s="290">
        <f t="shared" si="13"/>
        <v>0</v>
      </c>
      <c r="P81" s="114"/>
      <c r="Q81" s="113"/>
      <c r="R81" s="471">
        <f t="shared" si="14"/>
        <v>0</v>
      </c>
      <c r="S81" s="471">
        <f t="shared" si="15"/>
        <v>0</v>
      </c>
      <c r="T81" s="94"/>
    </row>
    <row r="82" spans="1:20" s="97" customFormat="1" ht="18" customHeight="1" x14ac:dyDescent="0.25">
      <c r="A82" s="275" t="s">
        <v>124</v>
      </c>
      <c r="B82" s="312"/>
      <c r="C82" s="313">
        <f t="shared" si="4"/>
        <v>0</v>
      </c>
      <c r="D82" s="290">
        <f t="shared" si="6"/>
        <v>0</v>
      </c>
      <c r="E82" s="313">
        <f t="shared" si="5"/>
        <v>0</v>
      </c>
      <c r="F82" s="290">
        <f t="shared" si="7"/>
        <v>0</v>
      </c>
      <c r="G82" s="290">
        <f t="shared" si="7"/>
        <v>0</v>
      </c>
      <c r="H82" s="290">
        <f t="shared" si="7"/>
        <v>0</v>
      </c>
      <c r="I82" s="313">
        <f t="shared" si="8"/>
        <v>0</v>
      </c>
      <c r="J82" s="290">
        <f t="shared" si="9"/>
        <v>0</v>
      </c>
      <c r="K82" s="313">
        <f t="shared" si="8"/>
        <v>0</v>
      </c>
      <c r="L82" s="290">
        <f t="shared" si="10"/>
        <v>0</v>
      </c>
      <c r="M82" s="313">
        <f t="shared" si="11"/>
        <v>0</v>
      </c>
      <c r="N82" s="314">
        <f t="shared" si="12"/>
        <v>0</v>
      </c>
      <c r="O82" s="290">
        <f t="shared" si="13"/>
        <v>0</v>
      </c>
      <c r="P82" s="114"/>
      <c r="Q82" s="113"/>
      <c r="R82" s="471">
        <f t="shared" si="14"/>
        <v>0</v>
      </c>
      <c r="S82" s="471">
        <f t="shared" si="15"/>
        <v>0</v>
      </c>
      <c r="T82" s="94"/>
    </row>
    <row r="83" spans="1:20" s="97" customFormat="1" ht="18" customHeight="1" x14ac:dyDescent="0.25">
      <c r="A83" s="275" t="s">
        <v>125</v>
      </c>
      <c r="B83" s="312"/>
      <c r="C83" s="313">
        <f t="shared" si="4"/>
        <v>0</v>
      </c>
      <c r="D83" s="290">
        <f t="shared" si="6"/>
        <v>0</v>
      </c>
      <c r="E83" s="313">
        <f t="shared" si="5"/>
        <v>0</v>
      </c>
      <c r="F83" s="290">
        <f t="shared" si="7"/>
        <v>0</v>
      </c>
      <c r="G83" s="290">
        <f t="shared" si="7"/>
        <v>0</v>
      </c>
      <c r="H83" s="290">
        <f t="shared" si="7"/>
        <v>0</v>
      </c>
      <c r="I83" s="313">
        <f t="shared" si="8"/>
        <v>0</v>
      </c>
      <c r="J83" s="290">
        <f t="shared" si="9"/>
        <v>0</v>
      </c>
      <c r="K83" s="313">
        <f t="shared" si="8"/>
        <v>0</v>
      </c>
      <c r="L83" s="290">
        <f t="shared" si="10"/>
        <v>0</v>
      </c>
      <c r="M83" s="313">
        <f t="shared" si="11"/>
        <v>0</v>
      </c>
      <c r="N83" s="314">
        <f t="shared" si="12"/>
        <v>0</v>
      </c>
      <c r="O83" s="290">
        <f t="shared" si="13"/>
        <v>0</v>
      </c>
      <c r="P83" s="114"/>
      <c r="Q83" s="113"/>
      <c r="R83" s="471">
        <f t="shared" si="14"/>
        <v>0</v>
      </c>
      <c r="S83" s="471">
        <f t="shared" si="15"/>
        <v>0</v>
      </c>
      <c r="T83" s="94"/>
    </row>
    <row r="84" spans="1:20" s="97" customFormat="1" ht="18" customHeight="1" x14ac:dyDescent="0.25">
      <c r="A84" s="275" t="s">
        <v>126</v>
      </c>
      <c r="B84" s="312"/>
      <c r="C84" s="313">
        <f t="shared" si="4"/>
        <v>0</v>
      </c>
      <c r="D84" s="290">
        <f t="shared" si="6"/>
        <v>0</v>
      </c>
      <c r="E84" s="313">
        <f t="shared" si="5"/>
        <v>0</v>
      </c>
      <c r="F84" s="290">
        <f t="shared" si="7"/>
        <v>0</v>
      </c>
      <c r="G84" s="290">
        <f t="shared" si="7"/>
        <v>0</v>
      </c>
      <c r="H84" s="290">
        <f t="shared" si="7"/>
        <v>0</v>
      </c>
      <c r="I84" s="313">
        <f t="shared" si="8"/>
        <v>0</v>
      </c>
      <c r="J84" s="290">
        <f t="shared" si="9"/>
        <v>0</v>
      </c>
      <c r="K84" s="313">
        <f t="shared" si="8"/>
        <v>0</v>
      </c>
      <c r="L84" s="290">
        <f t="shared" si="10"/>
        <v>0</v>
      </c>
      <c r="M84" s="313">
        <f t="shared" si="11"/>
        <v>0</v>
      </c>
      <c r="N84" s="314">
        <f t="shared" si="12"/>
        <v>0</v>
      </c>
      <c r="O84" s="290">
        <f t="shared" si="13"/>
        <v>0</v>
      </c>
      <c r="P84" s="114"/>
      <c r="Q84" s="113"/>
      <c r="R84" s="471">
        <f t="shared" si="14"/>
        <v>0</v>
      </c>
      <c r="S84" s="471">
        <f t="shared" si="15"/>
        <v>0</v>
      </c>
      <c r="T84" s="94"/>
    </row>
    <row r="85" spans="1:20" s="97" customFormat="1" ht="18" customHeight="1" x14ac:dyDescent="0.25">
      <c r="A85" s="291" t="s">
        <v>127</v>
      </c>
      <c r="B85" s="293"/>
      <c r="C85" s="293"/>
      <c r="D85" s="294">
        <f>SUMPRODUCT(ROUND(D73:D84,2))</f>
        <v>0</v>
      </c>
      <c r="E85" s="293"/>
      <c r="F85" s="294">
        <f>SUMPRODUCT(ROUND(F73:F84,2))</f>
        <v>0</v>
      </c>
      <c r="G85" s="294">
        <f t="shared" ref="G85:H85" si="16">SUMPRODUCT(ROUND(G73:G84,2))</f>
        <v>0</v>
      </c>
      <c r="H85" s="294">
        <f t="shared" si="16"/>
        <v>0</v>
      </c>
      <c r="I85" s="293"/>
      <c r="J85" s="294">
        <f t="shared" ref="J85" si="17">SUMPRODUCT(ROUND(J73:J84,2))</f>
        <v>0</v>
      </c>
      <c r="K85" s="293"/>
      <c r="L85" s="294">
        <f t="shared" ref="L85" si="18">SUMPRODUCT(ROUND(L73:L84,2))</f>
        <v>0</v>
      </c>
      <c r="M85" s="293"/>
      <c r="N85" s="295">
        <f t="shared" ref="N85" si="19">SUMPRODUCT(ROUND(N73:N84,2))</f>
        <v>0</v>
      </c>
      <c r="O85" s="294">
        <f>SUM(O73:O84)</f>
        <v>0</v>
      </c>
      <c r="P85" s="114"/>
      <c r="Q85" s="113"/>
      <c r="R85" s="113"/>
      <c r="S85" s="473">
        <f>SUM(S73:S84)</f>
        <v>0</v>
      </c>
      <c r="T85" s="94"/>
    </row>
    <row r="86" spans="1:20" ht="4" customHeight="1" x14ac:dyDescent="0.25">
      <c r="P86" s="114"/>
      <c r="Q86" s="113"/>
      <c r="R86" s="113"/>
      <c r="S86" s="113"/>
    </row>
    <row r="87" spans="1:20" s="97" customFormat="1" ht="18" customHeight="1" x14ac:dyDescent="0.25">
      <c r="A87" s="265" t="s">
        <v>128</v>
      </c>
      <c r="B87" s="297"/>
      <c r="C87" s="298"/>
      <c r="D87" s="299"/>
      <c r="E87" s="298"/>
      <c r="F87" s="299"/>
      <c r="G87" s="299"/>
      <c r="H87" s="299"/>
      <c r="I87" s="298"/>
      <c r="J87" s="298"/>
      <c r="K87" s="298"/>
      <c r="L87" s="298"/>
      <c r="M87" s="313">
        <f>M45</f>
        <v>0</v>
      </c>
      <c r="N87" s="290">
        <f>IF(O43=0,0,ROUND(N45/O43*O85,2))</f>
        <v>0</v>
      </c>
      <c r="O87" s="370">
        <f>ROUND(N87,2)</f>
        <v>0</v>
      </c>
      <c r="P87" s="114"/>
      <c r="Q87" s="113"/>
      <c r="R87" s="113"/>
      <c r="S87" s="113"/>
      <c r="T87" s="94"/>
    </row>
    <row r="88" spans="1:20" s="97" customFormat="1" ht="4" customHeight="1" x14ac:dyDescent="0.2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334"/>
      <c r="N88" s="335"/>
      <c r="O88" s="335"/>
      <c r="P88" s="114"/>
      <c r="Q88" s="113"/>
      <c r="R88" s="113"/>
      <c r="S88" s="113"/>
      <c r="T88" s="94"/>
    </row>
    <row r="89" spans="1:20" s="97" customFormat="1" ht="18" customHeight="1" x14ac:dyDescent="0.25">
      <c r="A89" s="291" t="s">
        <v>129</v>
      </c>
      <c r="B89" s="292"/>
      <c r="C89" s="300"/>
      <c r="D89" s="301"/>
      <c r="E89" s="300"/>
      <c r="F89" s="301"/>
      <c r="G89" s="301"/>
      <c r="H89" s="301"/>
      <c r="I89" s="300"/>
      <c r="J89" s="301"/>
      <c r="K89" s="300"/>
      <c r="L89" s="300"/>
      <c r="M89" s="300"/>
      <c r="N89" s="300"/>
      <c r="O89" s="371">
        <f>O85+O87</f>
        <v>0</v>
      </c>
      <c r="P89" s="114"/>
      <c r="Q89" s="345" t="s">
        <v>132</v>
      </c>
      <c r="R89" s="113"/>
      <c r="S89" s="113"/>
    </row>
    <row r="90" spans="1:20" ht="12" customHeight="1" x14ac:dyDescent="0.25">
      <c r="P90" s="114"/>
      <c r="Q90" s="113"/>
      <c r="R90" s="113"/>
      <c r="S90" s="113"/>
    </row>
    <row r="91" spans="1:20" s="213" customFormat="1" ht="18" customHeight="1" x14ac:dyDescent="0.25">
      <c r="A91" s="265" t="s">
        <v>179</v>
      </c>
      <c r="B91" s="266"/>
      <c r="C91" s="304"/>
      <c r="D91" s="304"/>
      <c r="E91" s="268"/>
      <c r="F91" s="268"/>
      <c r="G91" s="268"/>
      <c r="H91" s="268"/>
      <c r="I91" s="268"/>
      <c r="J91" s="268"/>
      <c r="K91" s="268"/>
      <c r="L91" s="268"/>
      <c r="M91" s="268"/>
      <c r="N91" s="336"/>
      <c r="O91" s="338" t="s">
        <v>133</v>
      </c>
      <c r="P91" s="114"/>
      <c r="Q91" s="113"/>
      <c r="R91" s="113"/>
      <c r="S91" s="113"/>
    </row>
    <row r="92" spans="1:20" s="213" customFormat="1" ht="4" customHeight="1" x14ac:dyDescent="0.25">
      <c r="A92" s="212"/>
      <c r="B92" s="212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114"/>
      <c r="Q92" s="113"/>
      <c r="R92" s="113"/>
      <c r="S92" s="113"/>
    </row>
    <row r="93" spans="1:20" s="213" customFormat="1" ht="18" customHeight="1" x14ac:dyDescent="0.25">
      <c r="A93" s="337" t="s">
        <v>175</v>
      </c>
      <c r="B93" s="266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267"/>
      <c r="O93" s="339"/>
      <c r="P93" s="346">
        <f t="shared" ref="P93:P137" si="20">IF($O$91="nein",1,0)</f>
        <v>0</v>
      </c>
      <c r="Q93" s="345" t="s">
        <v>134</v>
      </c>
      <c r="R93" s="113"/>
      <c r="S93" s="113"/>
    </row>
    <row r="94" spans="1:20" s="213" customFormat="1" ht="4" customHeight="1" x14ac:dyDescent="0.25">
      <c r="A94" s="212"/>
      <c r="B94" s="212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346">
        <f t="shared" si="20"/>
        <v>0</v>
      </c>
      <c r="Q94" s="113"/>
      <c r="R94" s="113"/>
      <c r="S94" s="113"/>
    </row>
    <row r="95" spans="1:20" s="213" customFormat="1" ht="18" customHeight="1" x14ac:dyDescent="0.25">
      <c r="A95" s="337" t="s">
        <v>176</v>
      </c>
      <c r="B95" s="266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267"/>
      <c r="O95" s="339"/>
      <c r="P95" s="346">
        <f t="shared" si="20"/>
        <v>0</v>
      </c>
      <c r="Q95" s="345" t="s">
        <v>135</v>
      </c>
      <c r="R95" s="113"/>
      <c r="S95" s="113"/>
    </row>
    <row r="96" spans="1:20" x14ac:dyDescent="0.25">
      <c r="P96" s="346">
        <f t="shared" si="20"/>
        <v>0</v>
      </c>
      <c r="Q96" s="113"/>
      <c r="R96" s="113"/>
      <c r="S96" s="113"/>
    </row>
    <row r="97" spans="1:20" x14ac:dyDescent="0.25">
      <c r="P97" s="346">
        <f t="shared" si="20"/>
        <v>0</v>
      </c>
      <c r="Q97" s="113"/>
      <c r="R97" s="113"/>
      <c r="S97" s="113"/>
    </row>
    <row r="98" spans="1:20" s="97" customFormat="1" ht="18" customHeight="1" x14ac:dyDescent="0.25">
      <c r="A98" s="261" t="s">
        <v>212</v>
      </c>
      <c r="B98" s="262"/>
      <c r="C98" s="262"/>
      <c r="D98" s="262"/>
      <c r="E98" s="262"/>
      <c r="F98" s="262"/>
      <c r="G98" s="262"/>
      <c r="H98" s="263"/>
      <c r="I98" s="263"/>
      <c r="J98" s="263"/>
      <c r="K98" s="263"/>
      <c r="L98" s="263"/>
      <c r="M98" s="263"/>
      <c r="N98" s="263"/>
      <c r="O98" s="264"/>
      <c r="P98" s="346">
        <f t="shared" si="20"/>
        <v>0</v>
      </c>
      <c r="Q98" s="113"/>
      <c r="R98" s="113"/>
      <c r="S98" s="113"/>
      <c r="T98" s="94"/>
    </row>
    <row r="99" spans="1:20" ht="12" customHeight="1" x14ac:dyDescent="0.25">
      <c r="A99" s="214" t="s">
        <v>136</v>
      </c>
      <c r="B99" s="210"/>
      <c r="C99" s="210"/>
      <c r="D99" s="210"/>
      <c r="E99" s="210"/>
      <c r="F99" s="210"/>
      <c r="G99" s="210"/>
      <c r="H99" s="207"/>
      <c r="I99" s="207"/>
      <c r="J99" s="208"/>
      <c r="K99" s="37"/>
      <c r="P99" s="346">
        <f t="shared" si="20"/>
        <v>0</v>
      </c>
      <c r="Q99" s="113"/>
      <c r="R99" s="113"/>
      <c r="S99" s="113"/>
    </row>
    <row r="100" spans="1:20" ht="12" customHeight="1" x14ac:dyDescent="0.25">
      <c r="A100" s="210"/>
      <c r="B100" s="210"/>
      <c r="C100" s="210"/>
      <c r="D100" s="210"/>
      <c r="E100" s="210"/>
      <c r="F100" s="210"/>
      <c r="G100" s="210"/>
      <c r="H100" s="207"/>
      <c r="I100" s="207"/>
      <c r="J100" s="208"/>
      <c r="K100" s="208"/>
      <c r="P100" s="346">
        <f t="shared" si="20"/>
        <v>0</v>
      </c>
      <c r="Q100" s="113"/>
      <c r="R100" s="113"/>
      <c r="S100" s="113"/>
    </row>
    <row r="101" spans="1:20" ht="8.15" customHeight="1" x14ac:dyDescent="0.25">
      <c r="A101" s="318"/>
      <c r="B101" s="319"/>
      <c r="C101" s="319"/>
      <c r="D101" s="319"/>
      <c r="E101" s="329"/>
      <c r="F101" s="319"/>
      <c r="G101" s="319"/>
      <c r="H101" s="320"/>
      <c r="I101" s="207"/>
      <c r="J101" s="208"/>
      <c r="K101" s="208"/>
      <c r="P101" s="346">
        <f t="shared" si="20"/>
        <v>0</v>
      </c>
      <c r="Q101" s="113"/>
      <c r="R101" s="113"/>
      <c r="S101" s="113"/>
    </row>
    <row r="102" spans="1:20" s="97" customFormat="1" ht="18" customHeight="1" x14ac:dyDescent="0.25">
      <c r="A102" s="321">
        <f>$A$12</f>
        <v>7</v>
      </c>
      <c r="B102" s="468" t="str">
        <f>$B$12</f>
        <v>Name, Vorname Mitarbeiter:in</v>
      </c>
      <c r="C102" s="307"/>
      <c r="D102" s="308"/>
      <c r="E102" s="265" t="str">
        <f>IF($E$12="","",$E$12)</f>
        <v/>
      </c>
      <c r="F102" s="272"/>
      <c r="G102" s="303"/>
      <c r="H102" s="323"/>
      <c r="O102" s="211"/>
      <c r="P102" s="346">
        <f t="shared" si="20"/>
        <v>0</v>
      </c>
      <c r="Q102" s="113"/>
      <c r="R102" s="113"/>
      <c r="S102" s="113"/>
    </row>
    <row r="103" spans="1:20" s="213" customFormat="1" ht="4" customHeight="1" x14ac:dyDescent="0.25">
      <c r="A103" s="306"/>
      <c r="B103" s="307"/>
      <c r="C103" s="307"/>
      <c r="D103" s="311"/>
      <c r="E103" s="330"/>
      <c r="F103" s="311"/>
      <c r="G103" s="311"/>
      <c r="H103" s="308"/>
      <c r="I103" s="211"/>
      <c r="J103" s="211"/>
      <c r="K103" s="211"/>
      <c r="L103" s="211"/>
      <c r="M103" s="211"/>
      <c r="N103" s="211"/>
      <c r="O103" s="211"/>
      <c r="P103" s="346">
        <f t="shared" si="20"/>
        <v>0</v>
      </c>
      <c r="Q103" s="113"/>
      <c r="R103" s="113"/>
      <c r="S103" s="113"/>
    </row>
    <row r="104" spans="1:20" s="213" customFormat="1" ht="18" customHeight="1" x14ac:dyDescent="0.25">
      <c r="A104" s="333"/>
      <c r="B104" s="468" t="str">
        <f>$B$14</f>
        <v>Beschäftigungszeitraum im Projekt vom</v>
      </c>
      <c r="C104" s="307"/>
      <c r="D104" s="308"/>
      <c r="E104" s="305" t="str">
        <f>IF($E$14="","",$E$14)</f>
        <v/>
      </c>
      <c r="F104" s="328" t="s">
        <v>1</v>
      </c>
      <c r="G104" s="305" t="str">
        <f>IF($G$14="","",$G$14)</f>
        <v/>
      </c>
      <c r="H104" s="324"/>
      <c r="O104" s="211"/>
      <c r="P104" s="346">
        <f t="shared" si="20"/>
        <v>0</v>
      </c>
      <c r="Q104" s="113"/>
      <c r="R104" s="113"/>
      <c r="S104" s="113"/>
    </row>
    <row r="105" spans="1:20" s="213" customFormat="1" ht="4" customHeight="1" x14ac:dyDescent="0.25">
      <c r="A105" s="333"/>
      <c r="B105" s="307"/>
      <c r="C105" s="307"/>
      <c r="D105" s="311"/>
      <c r="E105" s="311"/>
      <c r="F105" s="311"/>
      <c r="G105" s="311"/>
      <c r="H105" s="324"/>
      <c r="O105" s="211"/>
      <c r="P105" s="346">
        <f t="shared" si="20"/>
        <v>0</v>
      </c>
      <c r="Q105" s="113"/>
      <c r="R105" s="113"/>
      <c r="S105" s="113"/>
    </row>
    <row r="106" spans="1:20" s="213" customFormat="1" ht="18" customHeight="1" x14ac:dyDescent="0.25">
      <c r="A106" s="333"/>
      <c r="B106" s="468" t="str">
        <f>$B$16</f>
        <v>Berufsausbildung/Qualifikation</v>
      </c>
      <c r="C106" s="307"/>
      <c r="D106" s="311"/>
      <c r="E106" s="265" t="str">
        <f>IF($E$16="","",$E$16)</f>
        <v/>
      </c>
      <c r="F106" s="272"/>
      <c r="G106" s="303"/>
      <c r="H106" s="324"/>
      <c r="O106" s="211"/>
      <c r="P106" s="346">
        <f t="shared" si="20"/>
        <v>0</v>
      </c>
      <c r="Q106" s="113"/>
      <c r="R106" s="113"/>
      <c r="S106" s="113"/>
    </row>
    <row r="107" spans="1:20" s="213" customFormat="1" ht="4" customHeight="1" x14ac:dyDescent="0.25">
      <c r="A107" s="333"/>
      <c r="B107" s="307"/>
      <c r="C107" s="307"/>
      <c r="D107" s="311"/>
      <c r="E107" s="311"/>
      <c r="F107" s="311"/>
      <c r="G107" s="311"/>
      <c r="H107" s="324"/>
      <c r="O107" s="211"/>
      <c r="P107" s="346">
        <f t="shared" si="20"/>
        <v>0</v>
      </c>
      <c r="Q107" s="113"/>
      <c r="R107" s="113"/>
      <c r="S107" s="113"/>
    </row>
    <row r="108" spans="1:20" s="213" customFormat="1" ht="18" customHeight="1" x14ac:dyDescent="0.25">
      <c r="A108" s="333"/>
      <c r="B108" s="468" t="str">
        <f>$B$18</f>
        <v>Funktion im Betreuungsverein</v>
      </c>
      <c r="C108" s="307"/>
      <c r="D108" s="311"/>
      <c r="E108" s="265" t="str">
        <f>IF($E$18="","",$E$18)</f>
        <v/>
      </c>
      <c r="F108" s="272"/>
      <c r="G108" s="303"/>
      <c r="H108" s="324"/>
      <c r="J108" s="340" t="str">
        <f>IF(OR(O93=0,O95=0,O89=0),"Bitte füllen Sie die Felder zu den Personalausgaben auf Seite 2 aus.",CONCATENATE("Die prozentuale Kürzung der Personalausgaben erfolgt um ",TEXT(1-S121,"0,00%"),"."))</f>
        <v>Bitte füllen Sie die Felder zu den Personalausgaben auf Seite 2 aus.</v>
      </c>
      <c r="K108" s="341"/>
      <c r="L108" s="341"/>
      <c r="M108" s="341"/>
      <c r="N108" s="342"/>
      <c r="O108" s="211"/>
      <c r="P108" s="346">
        <f t="shared" si="20"/>
        <v>0</v>
      </c>
      <c r="Q108" s="113"/>
      <c r="R108" s="113"/>
      <c r="S108" s="113"/>
    </row>
    <row r="109" spans="1:20" ht="8.15" customHeight="1" x14ac:dyDescent="0.25">
      <c r="A109" s="322"/>
      <c r="B109" s="309"/>
      <c r="C109" s="309"/>
      <c r="D109" s="325"/>
      <c r="E109" s="330"/>
      <c r="F109" s="325"/>
      <c r="G109" s="325"/>
      <c r="H109" s="310"/>
      <c r="P109" s="346">
        <f t="shared" si="20"/>
        <v>0</v>
      </c>
      <c r="Q109" s="347"/>
      <c r="R109" s="113"/>
      <c r="S109" s="113"/>
    </row>
    <row r="110" spans="1:20" ht="12" customHeight="1" x14ac:dyDescent="0.25">
      <c r="P110" s="346">
        <f t="shared" si="20"/>
        <v>0</v>
      </c>
      <c r="Q110" s="347"/>
      <c r="R110" s="113"/>
      <c r="S110" s="113"/>
    </row>
    <row r="111" spans="1:20" s="213" customFormat="1" ht="4" customHeight="1" x14ac:dyDescent="0.25">
      <c r="A111" s="269"/>
      <c r="B111" s="270"/>
      <c r="C111" s="278"/>
      <c r="D111" s="279"/>
      <c r="E111" s="278"/>
      <c r="F111" s="285"/>
      <c r="G111" s="285"/>
      <c r="H111" s="279"/>
      <c r="I111" s="278"/>
      <c r="J111" s="279"/>
      <c r="K111" s="278"/>
      <c r="L111" s="279"/>
      <c r="M111" s="278"/>
      <c r="N111" s="279"/>
      <c r="O111" s="280"/>
      <c r="P111" s="346">
        <f t="shared" si="20"/>
        <v>0</v>
      </c>
      <c r="Q111" s="348"/>
      <c r="R111" s="349"/>
      <c r="S111" s="350"/>
      <c r="T111" s="94"/>
    </row>
    <row r="112" spans="1:20" s="97" customFormat="1" ht="12" customHeight="1" x14ac:dyDescent="0.25">
      <c r="A112" s="274" t="s">
        <v>112</v>
      </c>
      <c r="B112" s="277" t="s">
        <v>157</v>
      </c>
      <c r="C112" s="274" t="s">
        <v>159</v>
      </c>
      <c r="D112" s="281"/>
      <c r="E112" s="274" t="s">
        <v>169</v>
      </c>
      <c r="F112" s="286"/>
      <c r="G112" s="286"/>
      <c r="H112" s="281"/>
      <c r="I112" s="274" t="s">
        <v>171</v>
      </c>
      <c r="J112" s="281"/>
      <c r="K112" s="274" t="s">
        <v>113</v>
      </c>
      <c r="L112" s="281"/>
      <c r="M112" s="274" t="s">
        <v>114</v>
      </c>
      <c r="N112" s="281"/>
      <c r="O112" s="230" t="s">
        <v>173</v>
      </c>
      <c r="P112" s="346">
        <f t="shared" si="20"/>
        <v>0</v>
      </c>
      <c r="Q112" s="351" t="s">
        <v>137</v>
      </c>
      <c r="R112" s="114"/>
      <c r="S112" s="352"/>
    </row>
    <row r="113" spans="1:19" s="97" customFormat="1" ht="12" customHeight="1" x14ac:dyDescent="0.25">
      <c r="A113" s="273"/>
      <c r="B113" s="277" t="s">
        <v>158</v>
      </c>
      <c r="C113" s="274" t="s">
        <v>165</v>
      </c>
      <c r="D113" s="281"/>
      <c r="E113" s="296" t="s">
        <v>170</v>
      </c>
      <c r="F113" s="286"/>
      <c r="G113" s="286"/>
      <c r="H113" s="281"/>
      <c r="I113" s="296" t="s">
        <v>172</v>
      </c>
      <c r="J113" s="281"/>
      <c r="K113" s="273"/>
      <c r="L113" s="281"/>
      <c r="M113" s="273"/>
      <c r="N113" s="281"/>
      <c r="O113" s="230"/>
      <c r="P113" s="346">
        <f t="shared" si="20"/>
        <v>0</v>
      </c>
      <c r="Q113" s="353" t="s">
        <v>139</v>
      </c>
      <c r="R113" s="354" t="s">
        <v>138</v>
      </c>
      <c r="S113" s="355">
        <f>IF(O89&gt;=O93,IF(O89=0,0,O95/O89),0)</f>
        <v>0</v>
      </c>
    </row>
    <row r="114" spans="1:19" s="97" customFormat="1" ht="12" customHeight="1" x14ac:dyDescent="0.25">
      <c r="A114" s="273"/>
      <c r="B114" s="277" t="s">
        <v>174</v>
      </c>
      <c r="C114" s="296" t="s">
        <v>211</v>
      </c>
      <c r="D114" s="281"/>
      <c r="E114" s="273"/>
      <c r="F114" s="286"/>
      <c r="G114" s="286"/>
      <c r="H114" s="281"/>
      <c r="I114" s="273"/>
      <c r="J114" s="281"/>
      <c r="K114" s="273"/>
      <c r="L114" s="281"/>
      <c r="M114" s="273"/>
      <c r="N114" s="281"/>
      <c r="O114" s="230"/>
      <c r="P114" s="346">
        <f t="shared" si="20"/>
        <v>0</v>
      </c>
      <c r="Q114" s="356" t="s">
        <v>177</v>
      </c>
      <c r="R114" s="354"/>
      <c r="S114" s="355"/>
    </row>
    <row r="115" spans="1:19" s="97" customFormat="1" ht="4" customHeight="1" x14ac:dyDescent="0.25">
      <c r="A115" s="273"/>
      <c r="B115" s="277"/>
      <c r="C115" s="315"/>
      <c r="D115" s="283"/>
      <c r="E115" s="282"/>
      <c r="F115" s="287"/>
      <c r="G115" s="287"/>
      <c r="H115" s="283"/>
      <c r="I115" s="282"/>
      <c r="J115" s="283"/>
      <c r="K115" s="282"/>
      <c r="L115" s="283"/>
      <c r="M115" s="282"/>
      <c r="N115" s="283"/>
      <c r="O115" s="230"/>
      <c r="P115" s="346">
        <f t="shared" si="20"/>
        <v>0</v>
      </c>
      <c r="Q115" s="357"/>
      <c r="R115" s="358"/>
      <c r="S115" s="359"/>
    </row>
    <row r="116" spans="1:19" s="97" customFormat="1" ht="4" customHeight="1" x14ac:dyDescent="0.25">
      <c r="A116" s="273"/>
      <c r="B116" s="277"/>
      <c r="C116" s="316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230"/>
      <c r="P116" s="346">
        <f t="shared" si="20"/>
        <v>0</v>
      </c>
      <c r="Q116" s="360"/>
      <c r="R116" s="361"/>
      <c r="S116" s="362"/>
    </row>
    <row r="117" spans="1:19" s="97" customFormat="1" ht="12" customHeight="1" x14ac:dyDescent="0.25">
      <c r="A117" s="273"/>
      <c r="B117" s="277"/>
      <c r="C117" s="277" t="s">
        <v>163</v>
      </c>
      <c r="D117" s="277" t="s">
        <v>99</v>
      </c>
      <c r="E117" s="277" t="s">
        <v>163</v>
      </c>
      <c r="F117" s="277" t="s">
        <v>166</v>
      </c>
      <c r="G117" s="277" t="s">
        <v>167</v>
      </c>
      <c r="H117" s="277" t="s">
        <v>168</v>
      </c>
      <c r="I117" s="277" t="s">
        <v>163</v>
      </c>
      <c r="J117" s="277" t="s">
        <v>99</v>
      </c>
      <c r="K117" s="277" t="s">
        <v>163</v>
      </c>
      <c r="L117" s="277" t="s">
        <v>99</v>
      </c>
      <c r="M117" s="277" t="s">
        <v>163</v>
      </c>
      <c r="N117" s="277" t="s">
        <v>99</v>
      </c>
      <c r="O117" s="230"/>
      <c r="P117" s="346">
        <f t="shared" si="20"/>
        <v>0</v>
      </c>
      <c r="Q117" s="351" t="s">
        <v>140</v>
      </c>
      <c r="R117" s="114"/>
      <c r="S117" s="352"/>
    </row>
    <row r="118" spans="1:19" s="97" customFormat="1" ht="12" customHeight="1" x14ac:dyDescent="0.25">
      <c r="A118" s="273"/>
      <c r="B118" s="277"/>
      <c r="C118" s="277" t="s">
        <v>164</v>
      </c>
      <c r="D118" s="277"/>
      <c r="E118" s="277" t="s">
        <v>164</v>
      </c>
      <c r="F118" s="277"/>
      <c r="G118" s="277"/>
      <c r="H118" s="277"/>
      <c r="I118" s="277" t="s">
        <v>164</v>
      </c>
      <c r="J118" s="277"/>
      <c r="K118" s="277" t="s">
        <v>164</v>
      </c>
      <c r="L118" s="277"/>
      <c r="M118" s="277" t="s">
        <v>164</v>
      </c>
      <c r="N118" s="277"/>
      <c r="O118" s="230"/>
      <c r="P118" s="346">
        <f t="shared" si="20"/>
        <v>0</v>
      </c>
      <c r="Q118" s="353" t="s">
        <v>139</v>
      </c>
      <c r="R118" s="354" t="s">
        <v>141</v>
      </c>
      <c r="S118" s="355">
        <f>IF(O89&lt;O93,O95/O93,0)</f>
        <v>0</v>
      </c>
    </row>
    <row r="119" spans="1:19" s="97" customFormat="1" ht="12" customHeight="1" x14ac:dyDescent="0.25">
      <c r="A119" s="273"/>
      <c r="B119" s="277" t="s">
        <v>162</v>
      </c>
      <c r="C119" s="277"/>
      <c r="D119" s="277" t="s">
        <v>21</v>
      </c>
      <c r="E119" s="277"/>
      <c r="F119" s="277" t="s">
        <v>21</v>
      </c>
      <c r="G119" s="277" t="s">
        <v>21</v>
      </c>
      <c r="H119" s="277" t="s">
        <v>21</v>
      </c>
      <c r="I119" s="277"/>
      <c r="J119" s="277" t="s">
        <v>21</v>
      </c>
      <c r="K119" s="277"/>
      <c r="L119" s="277" t="s">
        <v>21</v>
      </c>
      <c r="M119" s="277"/>
      <c r="N119" s="277" t="s">
        <v>21</v>
      </c>
      <c r="O119" s="230" t="s">
        <v>21</v>
      </c>
      <c r="P119" s="346">
        <f t="shared" si="20"/>
        <v>0</v>
      </c>
      <c r="Q119" s="356" t="s">
        <v>178</v>
      </c>
      <c r="R119" s="354"/>
      <c r="S119" s="355"/>
    </row>
    <row r="120" spans="1:19" s="97" customFormat="1" ht="4" customHeight="1" x14ac:dyDescent="0.25">
      <c r="A120" s="282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8"/>
      <c r="P120" s="346">
        <f t="shared" si="20"/>
        <v>0</v>
      </c>
      <c r="Q120" s="363"/>
      <c r="R120" s="364"/>
      <c r="S120" s="365"/>
    </row>
    <row r="121" spans="1:19" s="97" customFormat="1" ht="18" customHeight="1" x14ac:dyDescent="0.25">
      <c r="A121" s="275" t="s">
        <v>115</v>
      </c>
      <c r="B121" s="290">
        <f t="shared" ref="B121:C132" si="21">B73</f>
        <v>0</v>
      </c>
      <c r="C121" s="313">
        <f t="shared" si="21"/>
        <v>0</v>
      </c>
      <c r="D121" s="369">
        <f>IFERROR(ROUND(D73*$S$121,2),0)</f>
        <v>0</v>
      </c>
      <c r="E121" s="313">
        <f>E73</f>
        <v>0</v>
      </c>
      <c r="F121" s="369">
        <f>IFERROR(ROUND(F73*$S$121,2),0)</f>
        <v>0</v>
      </c>
      <c r="G121" s="369">
        <f>IFERROR(ROUND(G73*$S$121,2),0)</f>
        <v>0</v>
      </c>
      <c r="H121" s="369">
        <f>IFERROR(ROUND(H73*$S$121,2),0)</f>
        <v>0</v>
      </c>
      <c r="I121" s="313">
        <f t="shared" ref="I121:I132" si="22">I73</f>
        <v>0</v>
      </c>
      <c r="J121" s="369">
        <f>IFERROR(ROUND(J73*$S$121,2),0)</f>
        <v>0</v>
      </c>
      <c r="K121" s="313">
        <f t="shared" ref="K121:K132" si="23">K73</f>
        <v>0</v>
      </c>
      <c r="L121" s="369">
        <f>IFERROR(ROUND(L73*$S$121,2),0)</f>
        <v>0</v>
      </c>
      <c r="M121" s="313">
        <f>M73</f>
        <v>0</v>
      </c>
      <c r="N121" s="369">
        <f>IFERROR(ROUND(N73*$S$121,2),0)</f>
        <v>0</v>
      </c>
      <c r="O121" s="369">
        <f>ROUND(D121,2)+ROUND(F121,2)+ROUND(G121,2)+ROUND(H121,2)+ROUND(J121,2)+ROUND(L121,2)-ROUND(N121,2)</f>
        <v>0</v>
      </c>
      <c r="P121" s="346">
        <f t="shared" si="20"/>
        <v>0</v>
      </c>
      <c r="Q121" s="366" t="s">
        <v>142</v>
      </c>
      <c r="R121" s="367" t="str">
        <f>IF(O89&gt;=O93,"Fall 1","Fall 2")</f>
        <v>Fall 1</v>
      </c>
      <c r="S121" s="368">
        <f>VLOOKUP(R121,R112:S119,2,FALSE)</f>
        <v>0</v>
      </c>
    </row>
    <row r="122" spans="1:19" s="97" customFormat="1" ht="18" customHeight="1" x14ac:dyDescent="0.25">
      <c r="A122" s="275" t="s">
        <v>116</v>
      </c>
      <c r="B122" s="290">
        <f t="shared" si="21"/>
        <v>0</v>
      </c>
      <c r="C122" s="313">
        <f t="shared" si="21"/>
        <v>0</v>
      </c>
      <c r="D122" s="369">
        <f t="shared" ref="D122:D132" si="24">IFERROR(ROUND(D74*$S$121,2),0)</f>
        <v>0</v>
      </c>
      <c r="E122" s="313">
        <f t="shared" ref="E122:E132" si="25">E74</f>
        <v>0</v>
      </c>
      <c r="F122" s="369">
        <f t="shared" ref="F122:H132" si="26">IFERROR(ROUND(F74*$S$121,2),0)</f>
        <v>0</v>
      </c>
      <c r="G122" s="369">
        <f t="shared" si="26"/>
        <v>0</v>
      </c>
      <c r="H122" s="369">
        <f t="shared" si="26"/>
        <v>0</v>
      </c>
      <c r="I122" s="313">
        <f t="shared" si="22"/>
        <v>0</v>
      </c>
      <c r="J122" s="369">
        <f t="shared" ref="J122:J132" si="27">IFERROR(ROUND(J74*$S$121,2),0)</f>
        <v>0</v>
      </c>
      <c r="K122" s="313">
        <f t="shared" si="23"/>
        <v>0</v>
      </c>
      <c r="L122" s="369">
        <f t="shared" ref="L122:L132" si="28">IFERROR(ROUND(L74*$S$121,2),0)</f>
        <v>0</v>
      </c>
      <c r="M122" s="313">
        <f t="shared" ref="M122:M132" si="29">M74</f>
        <v>0</v>
      </c>
      <c r="N122" s="369">
        <f t="shared" ref="N122:N132" si="30">IFERROR(ROUND(N74*$S$121,2),0)</f>
        <v>0</v>
      </c>
      <c r="O122" s="369">
        <f t="shared" ref="O122:O132" si="31">ROUND(D122,2)+ROUND(F122,2)+ROUND(G122,2)+ROUND(H122,2)+ROUND(J122,2)+ROUND(L122,2)-ROUND(N122,2)</f>
        <v>0</v>
      </c>
      <c r="P122" s="346">
        <f t="shared" si="20"/>
        <v>0</v>
      </c>
      <c r="Q122" s="113"/>
      <c r="R122" s="113"/>
      <c r="S122" s="113"/>
    </row>
    <row r="123" spans="1:19" s="97" customFormat="1" ht="18" customHeight="1" x14ac:dyDescent="0.25">
      <c r="A123" s="275" t="s">
        <v>117</v>
      </c>
      <c r="B123" s="290">
        <f t="shared" si="21"/>
        <v>0</v>
      </c>
      <c r="C123" s="313">
        <f t="shared" si="21"/>
        <v>0</v>
      </c>
      <c r="D123" s="369">
        <f t="shared" si="24"/>
        <v>0</v>
      </c>
      <c r="E123" s="313">
        <f t="shared" si="25"/>
        <v>0</v>
      </c>
      <c r="F123" s="369">
        <f t="shared" si="26"/>
        <v>0</v>
      </c>
      <c r="G123" s="369">
        <f t="shared" si="26"/>
        <v>0</v>
      </c>
      <c r="H123" s="369">
        <f t="shared" si="26"/>
        <v>0</v>
      </c>
      <c r="I123" s="313">
        <f t="shared" si="22"/>
        <v>0</v>
      </c>
      <c r="J123" s="369">
        <f t="shared" si="27"/>
        <v>0</v>
      </c>
      <c r="K123" s="313">
        <f t="shared" si="23"/>
        <v>0</v>
      </c>
      <c r="L123" s="369">
        <f t="shared" si="28"/>
        <v>0</v>
      </c>
      <c r="M123" s="313">
        <f t="shared" si="29"/>
        <v>0</v>
      </c>
      <c r="N123" s="369">
        <f t="shared" si="30"/>
        <v>0</v>
      </c>
      <c r="O123" s="369">
        <f t="shared" si="31"/>
        <v>0</v>
      </c>
      <c r="P123" s="346">
        <f t="shared" si="20"/>
        <v>0</v>
      </c>
      <c r="Q123" s="113"/>
      <c r="R123" s="113"/>
      <c r="S123" s="113"/>
    </row>
    <row r="124" spans="1:19" s="97" customFormat="1" ht="18" customHeight="1" x14ac:dyDescent="0.25">
      <c r="A124" s="275" t="s">
        <v>118</v>
      </c>
      <c r="B124" s="290">
        <f t="shared" si="21"/>
        <v>0</v>
      </c>
      <c r="C124" s="313">
        <f t="shared" si="21"/>
        <v>0</v>
      </c>
      <c r="D124" s="369">
        <f t="shared" si="24"/>
        <v>0</v>
      </c>
      <c r="E124" s="313">
        <f t="shared" si="25"/>
        <v>0</v>
      </c>
      <c r="F124" s="369">
        <f t="shared" si="26"/>
        <v>0</v>
      </c>
      <c r="G124" s="369">
        <f t="shared" si="26"/>
        <v>0</v>
      </c>
      <c r="H124" s="369">
        <f t="shared" si="26"/>
        <v>0</v>
      </c>
      <c r="I124" s="313">
        <f t="shared" si="22"/>
        <v>0</v>
      </c>
      <c r="J124" s="369">
        <f t="shared" si="27"/>
        <v>0</v>
      </c>
      <c r="K124" s="313">
        <f t="shared" si="23"/>
        <v>0</v>
      </c>
      <c r="L124" s="369">
        <f t="shared" si="28"/>
        <v>0</v>
      </c>
      <c r="M124" s="313">
        <f t="shared" si="29"/>
        <v>0</v>
      </c>
      <c r="N124" s="369">
        <f t="shared" si="30"/>
        <v>0</v>
      </c>
      <c r="O124" s="369">
        <f t="shared" si="31"/>
        <v>0</v>
      </c>
      <c r="P124" s="346">
        <f t="shared" si="20"/>
        <v>0</v>
      </c>
      <c r="Q124" s="113"/>
      <c r="R124" s="113"/>
      <c r="S124" s="113"/>
    </row>
    <row r="125" spans="1:19" s="97" customFormat="1" ht="18" customHeight="1" x14ac:dyDescent="0.25">
      <c r="A125" s="275" t="s">
        <v>119</v>
      </c>
      <c r="B125" s="290">
        <f t="shared" si="21"/>
        <v>0</v>
      </c>
      <c r="C125" s="313">
        <f t="shared" si="21"/>
        <v>0</v>
      </c>
      <c r="D125" s="369">
        <f t="shared" si="24"/>
        <v>0</v>
      </c>
      <c r="E125" s="313">
        <f t="shared" si="25"/>
        <v>0</v>
      </c>
      <c r="F125" s="369">
        <f t="shared" si="26"/>
        <v>0</v>
      </c>
      <c r="G125" s="369">
        <f t="shared" si="26"/>
        <v>0</v>
      </c>
      <c r="H125" s="369">
        <f t="shared" si="26"/>
        <v>0</v>
      </c>
      <c r="I125" s="313">
        <f t="shared" si="22"/>
        <v>0</v>
      </c>
      <c r="J125" s="369">
        <f t="shared" si="27"/>
        <v>0</v>
      </c>
      <c r="K125" s="313">
        <f t="shared" si="23"/>
        <v>0</v>
      </c>
      <c r="L125" s="369">
        <f t="shared" si="28"/>
        <v>0</v>
      </c>
      <c r="M125" s="313">
        <f t="shared" si="29"/>
        <v>0</v>
      </c>
      <c r="N125" s="369">
        <f t="shared" si="30"/>
        <v>0</v>
      </c>
      <c r="O125" s="369">
        <f t="shared" si="31"/>
        <v>0</v>
      </c>
      <c r="P125" s="346">
        <f t="shared" si="20"/>
        <v>0</v>
      </c>
      <c r="Q125" s="113"/>
      <c r="R125" s="113"/>
      <c r="S125" s="113"/>
    </row>
    <row r="126" spans="1:19" s="97" customFormat="1" ht="18" customHeight="1" x14ac:dyDescent="0.25">
      <c r="A126" s="275" t="s">
        <v>120</v>
      </c>
      <c r="B126" s="290">
        <f t="shared" si="21"/>
        <v>0</v>
      </c>
      <c r="C126" s="313">
        <f t="shared" si="21"/>
        <v>0</v>
      </c>
      <c r="D126" s="369">
        <f t="shared" si="24"/>
        <v>0</v>
      </c>
      <c r="E126" s="313">
        <f t="shared" si="25"/>
        <v>0</v>
      </c>
      <c r="F126" s="369">
        <f t="shared" si="26"/>
        <v>0</v>
      </c>
      <c r="G126" s="369">
        <f t="shared" si="26"/>
        <v>0</v>
      </c>
      <c r="H126" s="369">
        <f t="shared" si="26"/>
        <v>0</v>
      </c>
      <c r="I126" s="313">
        <f t="shared" si="22"/>
        <v>0</v>
      </c>
      <c r="J126" s="369">
        <f t="shared" si="27"/>
        <v>0</v>
      </c>
      <c r="K126" s="313">
        <f t="shared" si="23"/>
        <v>0</v>
      </c>
      <c r="L126" s="369">
        <f t="shared" si="28"/>
        <v>0</v>
      </c>
      <c r="M126" s="313">
        <f t="shared" si="29"/>
        <v>0</v>
      </c>
      <c r="N126" s="369">
        <f t="shared" si="30"/>
        <v>0</v>
      </c>
      <c r="O126" s="369">
        <f t="shared" si="31"/>
        <v>0</v>
      </c>
      <c r="P126" s="346">
        <f t="shared" si="20"/>
        <v>0</v>
      </c>
      <c r="Q126" s="113"/>
      <c r="R126" s="113"/>
      <c r="S126" s="113"/>
    </row>
    <row r="127" spans="1:19" s="97" customFormat="1" ht="18" customHeight="1" x14ac:dyDescent="0.25">
      <c r="A127" s="275" t="s">
        <v>121</v>
      </c>
      <c r="B127" s="290">
        <f t="shared" si="21"/>
        <v>0</v>
      </c>
      <c r="C127" s="313">
        <f t="shared" si="21"/>
        <v>0</v>
      </c>
      <c r="D127" s="369">
        <f t="shared" si="24"/>
        <v>0</v>
      </c>
      <c r="E127" s="313">
        <f t="shared" si="25"/>
        <v>0</v>
      </c>
      <c r="F127" s="369">
        <f t="shared" si="26"/>
        <v>0</v>
      </c>
      <c r="G127" s="369">
        <f t="shared" si="26"/>
        <v>0</v>
      </c>
      <c r="H127" s="369">
        <f t="shared" si="26"/>
        <v>0</v>
      </c>
      <c r="I127" s="313">
        <f t="shared" si="22"/>
        <v>0</v>
      </c>
      <c r="J127" s="369">
        <f t="shared" si="27"/>
        <v>0</v>
      </c>
      <c r="K127" s="313">
        <f t="shared" si="23"/>
        <v>0</v>
      </c>
      <c r="L127" s="369">
        <f t="shared" si="28"/>
        <v>0</v>
      </c>
      <c r="M127" s="313">
        <f t="shared" si="29"/>
        <v>0</v>
      </c>
      <c r="N127" s="369">
        <f t="shared" si="30"/>
        <v>0</v>
      </c>
      <c r="O127" s="369">
        <f t="shared" si="31"/>
        <v>0</v>
      </c>
      <c r="P127" s="346">
        <f t="shared" si="20"/>
        <v>0</v>
      </c>
      <c r="Q127" s="113"/>
      <c r="R127" s="113"/>
      <c r="S127" s="113"/>
    </row>
    <row r="128" spans="1:19" s="97" customFormat="1" ht="18" customHeight="1" x14ac:dyDescent="0.25">
      <c r="A128" s="275" t="s">
        <v>122</v>
      </c>
      <c r="B128" s="290">
        <f t="shared" si="21"/>
        <v>0</v>
      </c>
      <c r="C128" s="313">
        <f t="shared" si="21"/>
        <v>0</v>
      </c>
      <c r="D128" s="369">
        <f t="shared" si="24"/>
        <v>0</v>
      </c>
      <c r="E128" s="313">
        <f t="shared" si="25"/>
        <v>0</v>
      </c>
      <c r="F128" s="369">
        <f t="shared" si="26"/>
        <v>0</v>
      </c>
      <c r="G128" s="369">
        <f t="shared" si="26"/>
        <v>0</v>
      </c>
      <c r="H128" s="369">
        <f t="shared" si="26"/>
        <v>0</v>
      </c>
      <c r="I128" s="313">
        <f t="shared" si="22"/>
        <v>0</v>
      </c>
      <c r="J128" s="369">
        <f t="shared" si="27"/>
        <v>0</v>
      </c>
      <c r="K128" s="313">
        <f t="shared" si="23"/>
        <v>0</v>
      </c>
      <c r="L128" s="369">
        <f t="shared" si="28"/>
        <v>0</v>
      </c>
      <c r="M128" s="313">
        <f t="shared" si="29"/>
        <v>0</v>
      </c>
      <c r="N128" s="369">
        <f t="shared" si="30"/>
        <v>0</v>
      </c>
      <c r="O128" s="369">
        <f t="shared" si="31"/>
        <v>0</v>
      </c>
      <c r="P128" s="346">
        <f t="shared" si="20"/>
        <v>0</v>
      </c>
      <c r="Q128" s="113"/>
      <c r="R128" s="113"/>
      <c r="S128" s="113"/>
    </row>
    <row r="129" spans="1:20" s="97" customFormat="1" ht="18" customHeight="1" x14ac:dyDescent="0.25">
      <c r="A129" s="275" t="s">
        <v>123</v>
      </c>
      <c r="B129" s="290">
        <f t="shared" si="21"/>
        <v>0</v>
      </c>
      <c r="C129" s="313">
        <f t="shared" si="21"/>
        <v>0</v>
      </c>
      <c r="D129" s="369">
        <f t="shared" si="24"/>
        <v>0</v>
      </c>
      <c r="E129" s="313">
        <f t="shared" si="25"/>
        <v>0</v>
      </c>
      <c r="F129" s="369">
        <f t="shared" si="26"/>
        <v>0</v>
      </c>
      <c r="G129" s="369">
        <f t="shared" si="26"/>
        <v>0</v>
      </c>
      <c r="H129" s="369">
        <f t="shared" si="26"/>
        <v>0</v>
      </c>
      <c r="I129" s="313">
        <f t="shared" si="22"/>
        <v>0</v>
      </c>
      <c r="J129" s="369">
        <f t="shared" si="27"/>
        <v>0</v>
      </c>
      <c r="K129" s="313">
        <f t="shared" si="23"/>
        <v>0</v>
      </c>
      <c r="L129" s="369">
        <f t="shared" si="28"/>
        <v>0</v>
      </c>
      <c r="M129" s="313">
        <f t="shared" si="29"/>
        <v>0</v>
      </c>
      <c r="N129" s="369">
        <f t="shared" si="30"/>
        <v>0</v>
      </c>
      <c r="O129" s="369">
        <f t="shared" si="31"/>
        <v>0</v>
      </c>
      <c r="P129" s="346">
        <f t="shared" si="20"/>
        <v>0</v>
      </c>
      <c r="Q129" s="113"/>
      <c r="R129" s="113"/>
      <c r="S129" s="113"/>
    </row>
    <row r="130" spans="1:20" s="97" customFormat="1" ht="18" customHeight="1" x14ac:dyDescent="0.25">
      <c r="A130" s="275" t="s">
        <v>124</v>
      </c>
      <c r="B130" s="290">
        <f t="shared" si="21"/>
        <v>0</v>
      </c>
      <c r="C130" s="313">
        <f t="shared" si="21"/>
        <v>0</v>
      </c>
      <c r="D130" s="369">
        <f t="shared" si="24"/>
        <v>0</v>
      </c>
      <c r="E130" s="313">
        <f t="shared" si="25"/>
        <v>0</v>
      </c>
      <c r="F130" s="369">
        <f t="shared" si="26"/>
        <v>0</v>
      </c>
      <c r="G130" s="369">
        <f t="shared" si="26"/>
        <v>0</v>
      </c>
      <c r="H130" s="369">
        <f t="shared" si="26"/>
        <v>0</v>
      </c>
      <c r="I130" s="313">
        <f t="shared" si="22"/>
        <v>0</v>
      </c>
      <c r="J130" s="369">
        <f t="shared" si="27"/>
        <v>0</v>
      </c>
      <c r="K130" s="313">
        <f t="shared" si="23"/>
        <v>0</v>
      </c>
      <c r="L130" s="369">
        <f t="shared" si="28"/>
        <v>0</v>
      </c>
      <c r="M130" s="313">
        <f t="shared" si="29"/>
        <v>0</v>
      </c>
      <c r="N130" s="369">
        <f t="shared" si="30"/>
        <v>0</v>
      </c>
      <c r="O130" s="369">
        <f t="shared" si="31"/>
        <v>0</v>
      </c>
      <c r="P130" s="346">
        <f t="shared" si="20"/>
        <v>0</v>
      </c>
      <c r="Q130" s="113"/>
      <c r="R130" s="113"/>
      <c r="S130" s="113"/>
    </row>
    <row r="131" spans="1:20" s="97" customFormat="1" ht="18" customHeight="1" x14ac:dyDescent="0.25">
      <c r="A131" s="275" t="s">
        <v>125</v>
      </c>
      <c r="B131" s="290">
        <f t="shared" si="21"/>
        <v>0</v>
      </c>
      <c r="C131" s="313">
        <f t="shared" si="21"/>
        <v>0</v>
      </c>
      <c r="D131" s="369">
        <f t="shared" si="24"/>
        <v>0</v>
      </c>
      <c r="E131" s="313">
        <f t="shared" si="25"/>
        <v>0</v>
      </c>
      <c r="F131" s="369">
        <f t="shared" si="26"/>
        <v>0</v>
      </c>
      <c r="G131" s="369">
        <f t="shared" si="26"/>
        <v>0</v>
      </c>
      <c r="H131" s="369">
        <f t="shared" si="26"/>
        <v>0</v>
      </c>
      <c r="I131" s="313">
        <f t="shared" si="22"/>
        <v>0</v>
      </c>
      <c r="J131" s="369">
        <f t="shared" si="27"/>
        <v>0</v>
      </c>
      <c r="K131" s="313">
        <f t="shared" si="23"/>
        <v>0</v>
      </c>
      <c r="L131" s="369">
        <f t="shared" si="28"/>
        <v>0</v>
      </c>
      <c r="M131" s="313">
        <f t="shared" si="29"/>
        <v>0</v>
      </c>
      <c r="N131" s="369">
        <f t="shared" si="30"/>
        <v>0</v>
      </c>
      <c r="O131" s="369">
        <f t="shared" si="31"/>
        <v>0</v>
      </c>
      <c r="P131" s="346">
        <f t="shared" si="20"/>
        <v>0</v>
      </c>
      <c r="Q131" s="113"/>
      <c r="R131" s="113"/>
      <c r="S131" s="113"/>
    </row>
    <row r="132" spans="1:20" s="97" customFormat="1" ht="18" customHeight="1" x14ac:dyDescent="0.25">
      <c r="A132" s="275" t="s">
        <v>126</v>
      </c>
      <c r="B132" s="290">
        <f t="shared" si="21"/>
        <v>0</v>
      </c>
      <c r="C132" s="313">
        <f t="shared" si="21"/>
        <v>0</v>
      </c>
      <c r="D132" s="369">
        <f t="shared" si="24"/>
        <v>0</v>
      </c>
      <c r="E132" s="313">
        <f t="shared" si="25"/>
        <v>0</v>
      </c>
      <c r="F132" s="369">
        <f t="shared" si="26"/>
        <v>0</v>
      </c>
      <c r="G132" s="369">
        <f t="shared" si="26"/>
        <v>0</v>
      </c>
      <c r="H132" s="369">
        <f t="shared" si="26"/>
        <v>0</v>
      </c>
      <c r="I132" s="313">
        <f t="shared" si="22"/>
        <v>0</v>
      </c>
      <c r="J132" s="369">
        <f t="shared" si="27"/>
        <v>0</v>
      </c>
      <c r="K132" s="313">
        <f t="shared" si="23"/>
        <v>0</v>
      </c>
      <c r="L132" s="369">
        <f t="shared" si="28"/>
        <v>0</v>
      </c>
      <c r="M132" s="313">
        <f t="shared" si="29"/>
        <v>0</v>
      </c>
      <c r="N132" s="369">
        <f t="shared" si="30"/>
        <v>0</v>
      </c>
      <c r="O132" s="369">
        <f t="shared" si="31"/>
        <v>0</v>
      </c>
      <c r="P132" s="346">
        <f t="shared" si="20"/>
        <v>0</v>
      </c>
      <c r="Q132" s="113"/>
      <c r="R132" s="113"/>
      <c r="S132" s="113"/>
    </row>
    <row r="133" spans="1:20" s="97" customFormat="1" ht="18" customHeight="1" x14ac:dyDescent="0.25">
      <c r="A133" s="291" t="s">
        <v>127</v>
      </c>
      <c r="B133" s="293"/>
      <c r="C133" s="293"/>
      <c r="D133" s="294">
        <f>SUMPRODUCT(ROUND(D121:D132,2))</f>
        <v>0</v>
      </c>
      <c r="E133" s="293"/>
      <c r="F133" s="294">
        <f>SUMPRODUCT(ROUND(F121:F132,2))</f>
        <v>0</v>
      </c>
      <c r="G133" s="294">
        <f>SUMPRODUCT(ROUND(G121:G132,2))</f>
        <v>0</v>
      </c>
      <c r="H133" s="294">
        <f>SUMPRODUCT(ROUND(H121:H132,2))</f>
        <v>0</v>
      </c>
      <c r="I133" s="293"/>
      <c r="J133" s="294">
        <f>SUMPRODUCT(ROUND(J121:J132,2))</f>
        <v>0</v>
      </c>
      <c r="K133" s="293"/>
      <c r="L133" s="294">
        <f>SUMPRODUCT(ROUND(L121:L132,2))</f>
        <v>0</v>
      </c>
      <c r="M133" s="293"/>
      <c r="N133" s="295">
        <f>SUMPRODUCT(ROUND(N121:N132,2))</f>
        <v>0</v>
      </c>
      <c r="O133" s="294">
        <f>SUM(O121:O132)</f>
        <v>0</v>
      </c>
      <c r="P133" s="346">
        <f t="shared" si="20"/>
        <v>0</v>
      </c>
      <c r="Q133" s="113"/>
      <c r="R133" s="113"/>
      <c r="S133" s="113"/>
    </row>
    <row r="134" spans="1:20" s="97" customFormat="1" ht="4" customHeight="1" x14ac:dyDescent="0.25">
      <c r="A134" s="101"/>
      <c r="B134" s="101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346">
        <f t="shared" si="20"/>
        <v>0</v>
      </c>
      <c r="Q134" s="113"/>
      <c r="R134" s="113"/>
      <c r="S134" s="113"/>
      <c r="T134" s="94"/>
    </row>
    <row r="135" spans="1:20" s="97" customFormat="1" ht="18" customHeight="1" x14ac:dyDescent="0.25">
      <c r="A135" s="265" t="s">
        <v>128</v>
      </c>
      <c r="B135" s="297"/>
      <c r="C135" s="298"/>
      <c r="D135" s="299"/>
      <c r="E135" s="298"/>
      <c r="F135" s="299"/>
      <c r="G135" s="299"/>
      <c r="H135" s="299"/>
      <c r="I135" s="298"/>
      <c r="J135" s="298"/>
      <c r="K135" s="298"/>
      <c r="L135" s="298"/>
      <c r="M135" s="313">
        <f>M87</f>
        <v>0</v>
      </c>
      <c r="N135" s="290">
        <f>IF(N87=0,0,ROUND(N87*$S$121,2))</f>
        <v>0</v>
      </c>
      <c r="O135" s="370">
        <f>ROUND(N135,2)</f>
        <v>0</v>
      </c>
      <c r="P135" s="346">
        <f t="shared" si="20"/>
        <v>0</v>
      </c>
      <c r="Q135" s="113"/>
      <c r="R135" s="113"/>
      <c r="S135" s="113"/>
    </row>
    <row r="136" spans="1:20" s="97" customFormat="1" ht="4" customHeight="1" x14ac:dyDescent="0.2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334"/>
      <c r="N136" s="335"/>
      <c r="O136" s="335"/>
      <c r="P136" s="346">
        <f t="shared" si="20"/>
        <v>0</v>
      </c>
      <c r="Q136" s="113"/>
      <c r="R136" s="113"/>
      <c r="S136" s="113"/>
    </row>
    <row r="137" spans="1:20" s="97" customFormat="1" ht="18" customHeight="1" x14ac:dyDescent="0.25">
      <c r="A137" s="291" t="s">
        <v>129</v>
      </c>
      <c r="B137" s="292"/>
      <c r="C137" s="300"/>
      <c r="D137" s="301"/>
      <c r="E137" s="300"/>
      <c r="F137" s="301"/>
      <c r="G137" s="301"/>
      <c r="H137" s="301"/>
      <c r="I137" s="300"/>
      <c r="J137" s="301"/>
      <c r="K137" s="300"/>
      <c r="L137" s="300"/>
      <c r="M137" s="300"/>
      <c r="N137" s="300"/>
      <c r="O137" s="371">
        <f>O133+O135</f>
        <v>0</v>
      </c>
      <c r="P137" s="346">
        <f t="shared" si="20"/>
        <v>0</v>
      </c>
      <c r="Q137" s="113"/>
      <c r="R137" s="113"/>
      <c r="S137" s="113"/>
    </row>
    <row r="138" spans="1:20" s="97" customFormat="1" x14ac:dyDescent="0.25">
      <c r="A138" s="101"/>
      <c r="B138" s="101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216"/>
      <c r="T138" s="94"/>
    </row>
  </sheetData>
  <sheetProtection password="EDE9" sheet="1" objects="1" scenarios="1"/>
  <conditionalFormatting sqref="A93:O137">
    <cfRule type="expression" dxfId="5" priority="1" stopIfTrue="1">
      <formula>$P93=1</formula>
    </cfRule>
  </conditionalFormatting>
  <dataValidations count="1">
    <dataValidation type="list" allowBlank="1" showErrorMessage="1" errorTitle="Ergebnis" error="Bitte auswählen!" sqref="O91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6" fitToHeight="0" orientation="landscape" useFirstPageNumber="1" r:id="rId1"/>
  <headerFooter alignWithMargins="0">
    <oddFooter>&amp;C&amp;9&amp;A - Seite &amp;P</oddFooter>
  </headerFooter>
  <rowBreaks count="2" manualBreakCount="2">
    <brk id="49" max="16383" man="1"/>
    <brk id="97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T138"/>
  <sheetViews>
    <sheetView showGridLines="0" zoomScaleNormal="100" workbookViewId="0">
      <selection activeCell="E12" sqref="E12"/>
    </sheetView>
  </sheetViews>
  <sheetFormatPr baseColWidth="10" defaultColWidth="11.453125" defaultRowHeight="11.5" x14ac:dyDescent="0.25"/>
  <cols>
    <col min="1" max="2" width="12.54296875" style="101" customWidth="1"/>
    <col min="3" max="14" width="12.54296875" style="94" customWidth="1"/>
    <col min="15" max="15" width="15.54296875" style="94" customWidth="1"/>
    <col min="16" max="16" width="12.54296875" style="94" hidden="1" customWidth="1"/>
    <col min="17" max="17" width="60.54296875" style="216" hidden="1" customWidth="1"/>
    <col min="18" max="19" width="10.54296875" style="97" hidden="1" customWidth="1"/>
    <col min="20" max="21" width="11.453125" style="94" customWidth="1"/>
    <col min="22" max="16384" width="11.453125" style="94"/>
  </cols>
  <sheetData>
    <row r="1" spans="1:20" ht="15" customHeight="1" x14ac:dyDescent="0.25">
      <c r="A1" s="458" t="str">
        <f>CONCATENATE('Anlage 1 | Ausgaben'!A1,".",$A$12)</f>
        <v>Anlage 1.8</v>
      </c>
      <c r="B1" s="96"/>
      <c r="C1" s="38"/>
      <c r="D1" s="38"/>
      <c r="E1" s="93"/>
      <c r="F1" s="37"/>
      <c r="G1" s="37"/>
      <c r="H1" s="37"/>
      <c r="I1" s="37"/>
      <c r="J1" s="37"/>
      <c r="K1" s="37"/>
      <c r="M1" s="206"/>
      <c r="P1" s="343" t="str">
        <f>"$A$1:$O$"&amp;IF(O91="nein",ROW($P$91),ROW($P$137))</f>
        <v>$A$1:$O$137</v>
      </c>
      <c r="Q1" s="113"/>
      <c r="R1" s="113"/>
      <c r="S1" s="113"/>
    </row>
    <row r="2" spans="1:20" ht="15" customHeight="1" x14ac:dyDescent="0.2">
      <c r="A2" s="96" t="s">
        <v>50</v>
      </c>
      <c r="B2" s="94"/>
      <c r="H2" s="207"/>
      <c r="I2" s="207"/>
      <c r="J2" s="208"/>
      <c r="K2" s="37"/>
      <c r="M2" s="197"/>
      <c r="P2" s="344"/>
      <c r="Q2" s="113"/>
      <c r="R2" s="113"/>
      <c r="S2" s="113"/>
    </row>
    <row r="3" spans="1:20" ht="15" customHeight="1" x14ac:dyDescent="0.2">
      <c r="A3" s="411" t="str">
        <f>CONCATENATE("Aktenzeichen ",IF('Seite 1'!$G$17="F-BV","F-BV____________",'Seite 1'!$G$17))</f>
        <v>Aktenzeichen F-BV____________</v>
      </c>
      <c r="B3" s="94"/>
      <c r="H3" s="207"/>
      <c r="I3" s="207"/>
      <c r="J3" s="208"/>
      <c r="K3" s="208"/>
      <c r="L3" s="208"/>
      <c r="M3" s="208"/>
      <c r="P3" s="344"/>
      <c r="Q3" s="113"/>
      <c r="R3" s="113"/>
      <c r="S3" s="113"/>
    </row>
    <row r="4" spans="1:20" ht="15" customHeight="1" x14ac:dyDescent="0.2">
      <c r="A4" s="95" t="str">
        <f ca="1">CONCATENATE("Verwendungsnachweis vom ",IF('Seite 1'!$G$16="","__.__.____",TEXT('Seite 1'!$G$16,"TT.MM.JJJJ")))</f>
        <v>Verwendungsnachweis vom 31.01.2024</v>
      </c>
      <c r="B4" s="94"/>
      <c r="H4" s="207"/>
      <c r="I4" s="207"/>
      <c r="J4" s="208"/>
      <c r="K4" s="208"/>
      <c r="L4" s="208"/>
      <c r="M4" s="208"/>
      <c r="P4" s="344"/>
      <c r="Q4" s="113"/>
      <c r="R4" s="113"/>
      <c r="S4" s="113"/>
    </row>
    <row r="5" spans="1:20" ht="15" customHeight="1" x14ac:dyDescent="0.2">
      <c r="A5" s="464" t="str">
        <f>'Seite 1'!$A$63</f>
        <v>VWN Förderung von Betreuungsvereinen</v>
      </c>
      <c r="B5" s="100"/>
      <c r="C5" s="100"/>
      <c r="D5" s="100"/>
      <c r="E5" s="100"/>
      <c r="F5" s="100"/>
      <c r="G5" s="100"/>
      <c r="H5" s="207"/>
      <c r="I5" s="207"/>
      <c r="J5" s="208"/>
      <c r="K5" s="208"/>
      <c r="L5" s="208"/>
      <c r="M5" s="208"/>
      <c r="N5" s="100"/>
      <c r="O5" s="100"/>
      <c r="P5" s="344"/>
      <c r="Q5" s="113"/>
      <c r="R5" s="113"/>
      <c r="S5" s="113"/>
    </row>
    <row r="6" spans="1:20" ht="15" customHeight="1" thickBot="1" x14ac:dyDescent="0.25">
      <c r="A6" s="408" t="str">
        <f>'Seite 1'!$A$64</f>
        <v>Formularversion: V 2.1 vom 31.01.24 - öffentlich -</v>
      </c>
      <c r="B6" s="409"/>
      <c r="C6" s="409"/>
      <c r="D6" s="409"/>
      <c r="E6" s="409"/>
      <c r="F6" s="409"/>
      <c r="G6" s="409"/>
      <c r="H6" s="466"/>
      <c r="I6" s="466"/>
      <c r="J6" s="467"/>
      <c r="K6" s="467"/>
      <c r="L6" s="467"/>
      <c r="M6" s="467"/>
      <c r="N6" s="409"/>
      <c r="O6" s="409"/>
      <c r="P6" s="344"/>
      <c r="Q6" s="113"/>
      <c r="R6" s="113"/>
      <c r="S6" s="113"/>
    </row>
    <row r="7" spans="1:20" s="97" customFormat="1" ht="12" customHeight="1" thickTop="1" x14ac:dyDescent="0.25">
      <c r="B7" s="207"/>
      <c r="C7" s="207"/>
      <c r="D7" s="207"/>
      <c r="E7" s="207"/>
      <c r="F7" s="207"/>
      <c r="G7" s="207"/>
      <c r="H7" s="208"/>
      <c r="I7" s="208"/>
      <c r="J7" s="208"/>
      <c r="K7" s="208"/>
      <c r="L7" s="208"/>
      <c r="M7" s="208"/>
      <c r="P7" s="114"/>
      <c r="Q7" s="113"/>
      <c r="R7" s="113"/>
      <c r="S7" s="113"/>
      <c r="T7" s="94"/>
    </row>
    <row r="8" spans="1:20" s="97" customFormat="1" ht="18" customHeight="1" x14ac:dyDescent="0.25">
      <c r="A8" s="261" t="s">
        <v>203</v>
      </c>
      <c r="B8" s="262"/>
      <c r="C8" s="262"/>
      <c r="D8" s="262"/>
      <c r="E8" s="262"/>
      <c r="F8" s="262"/>
      <c r="G8" s="262"/>
      <c r="H8" s="263"/>
      <c r="I8" s="263"/>
      <c r="J8" s="263"/>
      <c r="K8" s="263"/>
      <c r="L8" s="263"/>
      <c r="M8" s="263"/>
      <c r="N8" s="263"/>
      <c r="O8" s="264"/>
      <c r="P8" s="114"/>
      <c r="Q8" s="113"/>
      <c r="R8" s="113"/>
      <c r="S8" s="113"/>
      <c r="T8" s="94"/>
    </row>
    <row r="9" spans="1:20" s="97" customFormat="1" ht="12" customHeight="1" x14ac:dyDescent="0.25">
      <c r="A9" s="214" t="s">
        <v>156</v>
      </c>
      <c r="B9" s="210"/>
      <c r="C9" s="210"/>
      <c r="D9" s="210"/>
      <c r="E9" s="210"/>
      <c r="F9" s="210"/>
      <c r="G9" s="210"/>
      <c r="H9" s="208"/>
      <c r="I9" s="208"/>
      <c r="J9" s="208"/>
      <c r="K9" s="208"/>
      <c r="L9" s="208"/>
      <c r="M9" s="208"/>
      <c r="N9" s="208"/>
      <c r="O9" s="209"/>
      <c r="P9" s="114"/>
      <c r="Q9" s="113"/>
      <c r="R9" s="113"/>
      <c r="S9" s="113"/>
      <c r="T9" s="94"/>
    </row>
    <row r="10" spans="1:20" s="97" customFormat="1" ht="12" customHeight="1" x14ac:dyDescent="0.25">
      <c r="A10" s="210"/>
      <c r="B10" s="210"/>
      <c r="C10" s="210"/>
      <c r="D10" s="210"/>
      <c r="E10" s="210"/>
      <c r="F10" s="210"/>
      <c r="G10" s="210"/>
      <c r="H10" s="208"/>
      <c r="I10" s="208"/>
      <c r="J10" s="208"/>
      <c r="K10" s="208"/>
      <c r="L10" s="208"/>
      <c r="M10" s="208"/>
      <c r="N10" s="208"/>
      <c r="O10" s="209"/>
      <c r="P10" s="114"/>
      <c r="Q10" s="113"/>
      <c r="R10" s="113"/>
      <c r="S10" s="113"/>
      <c r="T10" s="94"/>
    </row>
    <row r="11" spans="1:20" s="97" customFormat="1" ht="8.15" customHeight="1" x14ac:dyDescent="0.25">
      <c r="A11" s="318"/>
      <c r="B11" s="319"/>
      <c r="C11" s="319"/>
      <c r="D11" s="319"/>
      <c r="E11" s="329"/>
      <c r="F11" s="319"/>
      <c r="G11" s="319"/>
      <c r="H11" s="320"/>
      <c r="I11" s="208"/>
      <c r="J11" s="208"/>
      <c r="K11" s="208"/>
      <c r="L11" s="208"/>
      <c r="M11" s="208"/>
      <c r="N11" s="208"/>
      <c r="O11" s="209"/>
      <c r="P11" s="114"/>
      <c r="Q11" s="113"/>
      <c r="R11" s="113"/>
      <c r="S11" s="113"/>
      <c r="T11" s="94"/>
    </row>
    <row r="12" spans="1:20" s="97" customFormat="1" ht="18" customHeight="1" x14ac:dyDescent="0.25">
      <c r="A12" s="321">
        <v>8</v>
      </c>
      <c r="B12" s="468" t="s">
        <v>160</v>
      </c>
      <c r="C12" s="307"/>
      <c r="D12" s="308"/>
      <c r="E12" s="326"/>
      <c r="F12" s="331"/>
      <c r="G12" s="332"/>
      <c r="H12" s="323"/>
      <c r="O12" s="211"/>
      <c r="P12" s="114"/>
      <c r="Q12" s="113"/>
      <c r="R12" s="113"/>
      <c r="S12" s="113"/>
      <c r="T12" s="94"/>
    </row>
    <row r="13" spans="1:20" s="213" customFormat="1" ht="4" customHeight="1" x14ac:dyDescent="0.25">
      <c r="A13" s="306"/>
      <c r="B13" s="307"/>
      <c r="C13" s="307"/>
      <c r="D13" s="311"/>
      <c r="E13" s="330"/>
      <c r="F13" s="311"/>
      <c r="G13" s="311"/>
      <c r="H13" s="308"/>
      <c r="I13" s="211"/>
      <c r="J13" s="211"/>
      <c r="K13" s="211"/>
      <c r="L13" s="211"/>
      <c r="M13" s="211"/>
      <c r="N13" s="211"/>
      <c r="O13" s="211"/>
      <c r="P13" s="114"/>
      <c r="Q13" s="113"/>
      <c r="R13" s="113"/>
      <c r="S13" s="113"/>
      <c r="T13" s="94"/>
    </row>
    <row r="14" spans="1:20" s="213" customFormat="1" ht="18" customHeight="1" x14ac:dyDescent="0.25">
      <c r="A14" s="333"/>
      <c r="B14" s="468" t="s">
        <v>161</v>
      </c>
      <c r="C14" s="307"/>
      <c r="D14" s="308"/>
      <c r="E14" s="327"/>
      <c r="F14" s="328" t="s">
        <v>45</v>
      </c>
      <c r="G14" s="327"/>
      <c r="H14" s="324"/>
      <c r="K14" s="211"/>
      <c r="P14" s="114"/>
      <c r="Q14" s="113"/>
      <c r="R14" s="113"/>
      <c r="S14" s="113"/>
      <c r="T14" s="94"/>
    </row>
    <row r="15" spans="1:20" s="213" customFormat="1" ht="4" customHeight="1" x14ac:dyDescent="0.25">
      <c r="A15" s="333"/>
      <c r="B15" s="307"/>
      <c r="C15" s="307"/>
      <c r="D15" s="307"/>
      <c r="E15" s="307"/>
      <c r="F15" s="307"/>
      <c r="G15" s="307"/>
      <c r="H15" s="324"/>
      <c r="K15" s="211"/>
      <c r="P15" s="114"/>
      <c r="Q15" s="113"/>
      <c r="R15" s="113"/>
      <c r="S15" s="113"/>
      <c r="T15" s="94"/>
    </row>
    <row r="16" spans="1:20" s="213" customFormat="1" ht="18" customHeight="1" x14ac:dyDescent="0.25">
      <c r="A16" s="333"/>
      <c r="B16" s="468" t="s">
        <v>196</v>
      </c>
      <c r="C16" s="307"/>
      <c r="D16" s="307"/>
      <c r="E16" s="326"/>
      <c r="F16" s="331"/>
      <c r="G16" s="332"/>
      <c r="H16" s="324"/>
      <c r="K16" s="211"/>
      <c r="P16" s="114"/>
      <c r="Q16" s="113"/>
      <c r="R16" s="113"/>
      <c r="S16" s="113"/>
      <c r="T16" s="94"/>
    </row>
    <row r="17" spans="1:20" s="213" customFormat="1" ht="4" customHeight="1" x14ac:dyDescent="0.25">
      <c r="A17" s="333"/>
      <c r="B17" s="307"/>
      <c r="C17" s="307"/>
      <c r="D17" s="307"/>
      <c r="E17" s="307"/>
      <c r="F17" s="307"/>
      <c r="G17" s="307"/>
      <c r="H17" s="324"/>
      <c r="K17" s="211"/>
      <c r="P17" s="114"/>
      <c r="Q17" s="113"/>
      <c r="R17" s="113"/>
      <c r="S17" s="113"/>
      <c r="T17" s="94"/>
    </row>
    <row r="18" spans="1:20" s="213" customFormat="1" ht="18" customHeight="1" x14ac:dyDescent="0.25">
      <c r="A18" s="333"/>
      <c r="B18" s="468" t="s">
        <v>197</v>
      </c>
      <c r="C18" s="307"/>
      <c r="D18" s="307"/>
      <c r="E18" s="326"/>
      <c r="F18" s="331"/>
      <c r="G18" s="332"/>
      <c r="H18" s="324"/>
      <c r="K18" s="211"/>
      <c r="P18" s="114"/>
      <c r="Q18" s="113"/>
      <c r="R18" s="113"/>
      <c r="S18" s="113"/>
      <c r="T18" s="94"/>
    </row>
    <row r="19" spans="1:20" s="213" customFormat="1" ht="8.15" customHeight="1" x14ac:dyDescent="0.25">
      <c r="A19" s="322"/>
      <c r="B19" s="309"/>
      <c r="C19" s="309"/>
      <c r="D19" s="325"/>
      <c r="E19" s="330"/>
      <c r="F19" s="325"/>
      <c r="G19" s="325"/>
      <c r="H19" s="310"/>
      <c r="I19" s="211"/>
      <c r="J19" s="211"/>
      <c r="K19" s="211"/>
      <c r="L19" s="211"/>
      <c r="M19" s="211"/>
      <c r="N19" s="211"/>
      <c r="O19" s="211"/>
      <c r="P19" s="114"/>
      <c r="Q19" s="113"/>
      <c r="R19" s="113"/>
      <c r="S19" s="113"/>
      <c r="T19" s="94"/>
    </row>
    <row r="20" spans="1:20" s="213" customFormat="1" ht="12" customHeight="1" x14ac:dyDescent="0.25">
      <c r="A20" s="212"/>
      <c r="B20" s="212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114"/>
      <c r="Q20" s="113"/>
      <c r="R20" s="113"/>
      <c r="S20" s="113"/>
      <c r="T20" s="94"/>
    </row>
    <row r="21" spans="1:20" s="213" customFormat="1" ht="4" customHeight="1" x14ac:dyDescent="0.25">
      <c r="A21" s="269"/>
      <c r="B21" s="270"/>
      <c r="C21" s="278"/>
      <c r="D21" s="279"/>
      <c r="E21" s="278"/>
      <c r="F21" s="285"/>
      <c r="G21" s="285"/>
      <c r="H21" s="279"/>
      <c r="I21" s="278"/>
      <c r="J21" s="279"/>
      <c r="K21" s="278"/>
      <c r="L21" s="279"/>
      <c r="M21" s="278"/>
      <c r="N21" s="279"/>
      <c r="O21" s="280"/>
      <c r="P21" s="114"/>
      <c r="Q21" s="113"/>
      <c r="R21" s="113"/>
      <c r="S21" s="113"/>
      <c r="T21" s="94"/>
    </row>
    <row r="22" spans="1:20" s="97" customFormat="1" ht="12" customHeight="1" x14ac:dyDescent="0.25">
      <c r="A22" s="274" t="s">
        <v>112</v>
      </c>
      <c r="B22" s="277" t="s">
        <v>157</v>
      </c>
      <c r="C22" s="274" t="s">
        <v>159</v>
      </c>
      <c r="D22" s="281"/>
      <c r="E22" s="274" t="s">
        <v>169</v>
      </c>
      <c r="F22" s="286"/>
      <c r="G22" s="286"/>
      <c r="H22" s="281"/>
      <c r="I22" s="274" t="s">
        <v>171</v>
      </c>
      <c r="J22" s="281"/>
      <c r="K22" s="274" t="s">
        <v>113</v>
      </c>
      <c r="L22" s="281"/>
      <c r="M22" s="274" t="s">
        <v>114</v>
      </c>
      <c r="N22" s="281"/>
      <c r="O22" s="230" t="s">
        <v>173</v>
      </c>
      <c r="P22" s="114"/>
      <c r="Q22" s="113"/>
      <c r="R22" s="113"/>
      <c r="S22" s="113"/>
      <c r="T22" s="94"/>
    </row>
    <row r="23" spans="1:20" s="97" customFormat="1" ht="12" customHeight="1" x14ac:dyDescent="0.25">
      <c r="A23" s="273"/>
      <c r="B23" s="277" t="s">
        <v>158</v>
      </c>
      <c r="C23" s="274" t="s">
        <v>165</v>
      </c>
      <c r="D23" s="281"/>
      <c r="E23" s="296" t="s">
        <v>170</v>
      </c>
      <c r="F23" s="286"/>
      <c r="G23" s="286"/>
      <c r="H23" s="281"/>
      <c r="I23" s="296" t="s">
        <v>172</v>
      </c>
      <c r="J23" s="281"/>
      <c r="K23" s="273"/>
      <c r="L23" s="281"/>
      <c r="M23" s="273"/>
      <c r="N23" s="281"/>
      <c r="O23" s="230"/>
      <c r="P23" s="114"/>
      <c r="Q23" s="113"/>
      <c r="R23" s="113"/>
      <c r="S23" s="113"/>
      <c r="T23" s="94"/>
    </row>
    <row r="24" spans="1:20" s="97" customFormat="1" ht="12" customHeight="1" x14ac:dyDescent="0.25">
      <c r="A24" s="273"/>
      <c r="B24" s="277" t="s">
        <v>174</v>
      </c>
      <c r="C24" s="296" t="s">
        <v>211</v>
      </c>
      <c r="D24" s="281"/>
      <c r="E24" s="273"/>
      <c r="F24" s="286"/>
      <c r="G24" s="286"/>
      <c r="H24" s="281"/>
      <c r="I24" s="273"/>
      <c r="J24" s="281"/>
      <c r="K24" s="273"/>
      <c r="L24" s="281"/>
      <c r="M24" s="273"/>
      <c r="N24" s="281"/>
      <c r="O24" s="230"/>
      <c r="P24" s="114"/>
      <c r="Q24" s="113"/>
      <c r="R24" s="113"/>
      <c r="S24" s="113"/>
      <c r="T24" s="94"/>
    </row>
    <row r="25" spans="1:20" s="97" customFormat="1" ht="4" customHeight="1" x14ac:dyDescent="0.25">
      <c r="A25" s="273"/>
      <c r="B25" s="277"/>
      <c r="C25" s="315"/>
      <c r="D25" s="283"/>
      <c r="E25" s="282"/>
      <c r="F25" s="287"/>
      <c r="G25" s="287"/>
      <c r="H25" s="283"/>
      <c r="I25" s="282"/>
      <c r="J25" s="283"/>
      <c r="K25" s="282"/>
      <c r="L25" s="283"/>
      <c r="M25" s="282"/>
      <c r="N25" s="283"/>
      <c r="O25" s="230"/>
      <c r="P25" s="114"/>
      <c r="Q25" s="113"/>
      <c r="R25" s="113"/>
      <c r="S25" s="113"/>
      <c r="T25" s="94"/>
    </row>
    <row r="26" spans="1:20" s="97" customFormat="1" ht="4" customHeight="1" x14ac:dyDescent="0.25">
      <c r="A26" s="273"/>
      <c r="B26" s="277"/>
      <c r="C26" s="316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230"/>
      <c r="P26" s="114"/>
      <c r="Q26" s="113"/>
      <c r="R26" s="113"/>
      <c r="S26" s="113"/>
      <c r="T26" s="94"/>
    </row>
    <row r="27" spans="1:20" s="97" customFormat="1" ht="12" customHeight="1" x14ac:dyDescent="0.25">
      <c r="A27" s="273"/>
      <c r="B27" s="277"/>
      <c r="C27" s="277" t="s">
        <v>163</v>
      </c>
      <c r="D27" s="277" t="s">
        <v>99</v>
      </c>
      <c r="E27" s="277" t="s">
        <v>163</v>
      </c>
      <c r="F27" s="277" t="s">
        <v>166</v>
      </c>
      <c r="G27" s="277" t="s">
        <v>167</v>
      </c>
      <c r="H27" s="277" t="s">
        <v>168</v>
      </c>
      <c r="I27" s="277" t="s">
        <v>163</v>
      </c>
      <c r="J27" s="277" t="s">
        <v>99</v>
      </c>
      <c r="K27" s="277" t="s">
        <v>163</v>
      </c>
      <c r="L27" s="277" t="s">
        <v>99</v>
      </c>
      <c r="M27" s="277" t="s">
        <v>163</v>
      </c>
      <c r="N27" s="277" t="s">
        <v>99</v>
      </c>
      <c r="O27" s="230"/>
      <c r="P27" s="114"/>
      <c r="Q27" s="113"/>
      <c r="R27" s="113"/>
      <c r="S27" s="113"/>
      <c r="T27" s="94"/>
    </row>
    <row r="28" spans="1:20" s="97" customFormat="1" ht="12" customHeight="1" x14ac:dyDescent="0.25">
      <c r="A28" s="273"/>
      <c r="B28" s="277"/>
      <c r="C28" s="277" t="s">
        <v>164</v>
      </c>
      <c r="D28" s="277"/>
      <c r="E28" s="277" t="s">
        <v>164</v>
      </c>
      <c r="F28" s="277"/>
      <c r="G28" s="277"/>
      <c r="H28" s="277"/>
      <c r="I28" s="277" t="s">
        <v>164</v>
      </c>
      <c r="J28" s="277"/>
      <c r="K28" s="277" t="s">
        <v>164</v>
      </c>
      <c r="L28" s="277"/>
      <c r="M28" s="277" t="s">
        <v>164</v>
      </c>
      <c r="N28" s="277"/>
      <c r="O28" s="230"/>
      <c r="P28" s="114"/>
      <c r="Q28" s="113"/>
      <c r="R28" s="113"/>
      <c r="S28" s="113"/>
      <c r="T28" s="94"/>
    </row>
    <row r="29" spans="1:20" s="97" customFormat="1" ht="12" customHeight="1" x14ac:dyDescent="0.25">
      <c r="A29" s="273"/>
      <c r="B29" s="277" t="s">
        <v>162</v>
      </c>
      <c r="C29" s="277"/>
      <c r="D29" s="277" t="s">
        <v>21</v>
      </c>
      <c r="E29" s="277"/>
      <c r="F29" s="277" t="s">
        <v>21</v>
      </c>
      <c r="G29" s="277" t="s">
        <v>21</v>
      </c>
      <c r="H29" s="277" t="s">
        <v>21</v>
      </c>
      <c r="I29" s="277"/>
      <c r="J29" s="277" t="s">
        <v>21</v>
      </c>
      <c r="K29" s="277"/>
      <c r="L29" s="277" t="s">
        <v>21</v>
      </c>
      <c r="M29" s="277"/>
      <c r="N29" s="277" t="s">
        <v>21</v>
      </c>
      <c r="O29" s="230" t="s">
        <v>21</v>
      </c>
      <c r="P29" s="114"/>
      <c r="Q29" s="113"/>
      <c r="R29" s="113"/>
      <c r="S29" s="113"/>
      <c r="T29" s="94"/>
    </row>
    <row r="30" spans="1:20" s="97" customFormat="1" ht="4" customHeight="1" x14ac:dyDescent="0.25">
      <c r="A30" s="282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8"/>
      <c r="P30" s="114"/>
      <c r="Q30" s="113"/>
      <c r="R30" s="113"/>
      <c r="S30" s="113"/>
      <c r="T30" s="94"/>
    </row>
    <row r="31" spans="1:20" s="97" customFormat="1" ht="18" customHeight="1" x14ac:dyDescent="0.25">
      <c r="A31" s="275" t="s">
        <v>115</v>
      </c>
      <c r="B31" s="276"/>
      <c r="C31" s="289"/>
      <c r="D31" s="276"/>
      <c r="E31" s="289"/>
      <c r="F31" s="276"/>
      <c r="G31" s="276"/>
      <c r="H31" s="276"/>
      <c r="I31" s="289"/>
      <c r="J31" s="276"/>
      <c r="K31" s="289"/>
      <c r="L31" s="276"/>
      <c r="M31" s="289"/>
      <c r="N31" s="276"/>
      <c r="O31" s="290">
        <f>ROUND(D31,2)+ROUND(F31,2)+ROUND(G31,2)+ROUND(H31,2)+ROUND(J31,2)+ROUND(L31,2)-ROUND(N31,2)</f>
        <v>0</v>
      </c>
      <c r="P31" s="114"/>
      <c r="Q31" s="113"/>
      <c r="R31" s="113"/>
      <c r="S31" s="113"/>
      <c r="T31" s="94"/>
    </row>
    <row r="32" spans="1:20" s="97" customFormat="1" ht="18" customHeight="1" x14ac:dyDescent="0.25">
      <c r="A32" s="275" t="s">
        <v>116</v>
      </c>
      <c r="B32" s="276"/>
      <c r="C32" s="289"/>
      <c r="D32" s="276"/>
      <c r="E32" s="289"/>
      <c r="F32" s="276"/>
      <c r="G32" s="276"/>
      <c r="H32" s="276"/>
      <c r="I32" s="289"/>
      <c r="J32" s="276"/>
      <c r="K32" s="289"/>
      <c r="L32" s="276"/>
      <c r="M32" s="289"/>
      <c r="N32" s="276"/>
      <c r="O32" s="290">
        <f t="shared" ref="O32:O42" si="0">ROUND(D32,2)+ROUND(F32,2)+ROUND(G32,2)+ROUND(H32,2)+ROUND(J32,2)+ROUND(L32,2)-ROUND(N32,2)</f>
        <v>0</v>
      </c>
      <c r="P32" s="114"/>
      <c r="Q32" s="113"/>
      <c r="R32" s="113"/>
      <c r="S32" s="113"/>
      <c r="T32" s="94"/>
    </row>
    <row r="33" spans="1:20" s="97" customFormat="1" ht="18" customHeight="1" x14ac:dyDescent="0.25">
      <c r="A33" s="275" t="s">
        <v>117</v>
      </c>
      <c r="B33" s="276"/>
      <c r="C33" s="289"/>
      <c r="D33" s="276"/>
      <c r="E33" s="289"/>
      <c r="F33" s="276"/>
      <c r="G33" s="276"/>
      <c r="H33" s="276"/>
      <c r="I33" s="289"/>
      <c r="J33" s="276"/>
      <c r="K33" s="289"/>
      <c r="L33" s="276"/>
      <c r="M33" s="289"/>
      <c r="N33" s="276"/>
      <c r="O33" s="290">
        <f t="shared" si="0"/>
        <v>0</v>
      </c>
      <c r="P33" s="114"/>
      <c r="Q33" s="113"/>
      <c r="R33" s="113"/>
      <c r="S33" s="113"/>
      <c r="T33" s="94"/>
    </row>
    <row r="34" spans="1:20" s="97" customFormat="1" ht="18" customHeight="1" x14ac:dyDescent="0.25">
      <c r="A34" s="275" t="s">
        <v>118</v>
      </c>
      <c r="B34" s="276"/>
      <c r="C34" s="289"/>
      <c r="D34" s="276"/>
      <c r="E34" s="289"/>
      <c r="F34" s="276"/>
      <c r="G34" s="276"/>
      <c r="H34" s="276"/>
      <c r="I34" s="289"/>
      <c r="J34" s="276"/>
      <c r="K34" s="289"/>
      <c r="L34" s="276"/>
      <c r="M34" s="289"/>
      <c r="N34" s="276"/>
      <c r="O34" s="290">
        <f t="shared" si="0"/>
        <v>0</v>
      </c>
      <c r="P34" s="114"/>
      <c r="Q34" s="113"/>
      <c r="R34" s="113"/>
      <c r="S34" s="113"/>
      <c r="T34" s="94"/>
    </row>
    <row r="35" spans="1:20" s="97" customFormat="1" ht="18" customHeight="1" x14ac:dyDescent="0.25">
      <c r="A35" s="275" t="s">
        <v>119</v>
      </c>
      <c r="B35" s="276"/>
      <c r="C35" s="289"/>
      <c r="D35" s="276"/>
      <c r="E35" s="289"/>
      <c r="F35" s="276"/>
      <c r="G35" s="276"/>
      <c r="H35" s="276"/>
      <c r="I35" s="289"/>
      <c r="J35" s="276"/>
      <c r="K35" s="289"/>
      <c r="L35" s="276"/>
      <c r="M35" s="289"/>
      <c r="N35" s="276"/>
      <c r="O35" s="290">
        <f t="shared" si="0"/>
        <v>0</v>
      </c>
      <c r="P35" s="114"/>
      <c r="Q35" s="113"/>
      <c r="R35" s="113"/>
      <c r="S35" s="113"/>
      <c r="T35" s="94"/>
    </row>
    <row r="36" spans="1:20" s="97" customFormat="1" ht="18" customHeight="1" x14ac:dyDescent="0.25">
      <c r="A36" s="275" t="s">
        <v>120</v>
      </c>
      <c r="B36" s="276"/>
      <c r="C36" s="289"/>
      <c r="D36" s="276"/>
      <c r="E36" s="289"/>
      <c r="F36" s="276"/>
      <c r="G36" s="276"/>
      <c r="H36" s="276"/>
      <c r="I36" s="289"/>
      <c r="J36" s="276"/>
      <c r="K36" s="289"/>
      <c r="L36" s="276"/>
      <c r="M36" s="289"/>
      <c r="N36" s="276"/>
      <c r="O36" s="290">
        <f t="shared" si="0"/>
        <v>0</v>
      </c>
      <c r="P36" s="114"/>
      <c r="Q36" s="113"/>
      <c r="R36" s="113"/>
      <c r="S36" s="113"/>
      <c r="T36" s="94"/>
    </row>
    <row r="37" spans="1:20" s="97" customFormat="1" ht="18" customHeight="1" x14ac:dyDescent="0.25">
      <c r="A37" s="275" t="s">
        <v>121</v>
      </c>
      <c r="B37" s="276"/>
      <c r="C37" s="289"/>
      <c r="D37" s="276"/>
      <c r="E37" s="289"/>
      <c r="F37" s="276"/>
      <c r="G37" s="276"/>
      <c r="H37" s="276"/>
      <c r="I37" s="289"/>
      <c r="J37" s="276"/>
      <c r="K37" s="289"/>
      <c r="L37" s="276"/>
      <c r="M37" s="289"/>
      <c r="N37" s="276"/>
      <c r="O37" s="290">
        <f t="shared" si="0"/>
        <v>0</v>
      </c>
      <c r="P37" s="114"/>
      <c r="Q37" s="113"/>
      <c r="R37" s="113"/>
      <c r="S37" s="113"/>
      <c r="T37" s="94"/>
    </row>
    <row r="38" spans="1:20" s="97" customFormat="1" ht="18" customHeight="1" x14ac:dyDescent="0.25">
      <c r="A38" s="275" t="s">
        <v>122</v>
      </c>
      <c r="B38" s="276"/>
      <c r="C38" s="289"/>
      <c r="D38" s="276"/>
      <c r="E38" s="289"/>
      <c r="F38" s="276"/>
      <c r="G38" s="276"/>
      <c r="H38" s="276"/>
      <c r="I38" s="289"/>
      <c r="J38" s="276"/>
      <c r="K38" s="289"/>
      <c r="L38" s="276"/>
      <c r="M38" s="289"/>
      <c r="N38" s="276"/>
      <c r="O38" s="290">
        <f t="shared" si="0"/>
        <v>0</v>
      </c>
      <c r="P38" s="114"/>
      <c r="Q38" s="113"/>
      <c r="R38" s="113"/>
      <c r="S38" s="113"/>
      <c r="T38" s="94"/>
    </row>
    <row r="39" spans="1:20" s="97" customFormat="1" ht="18" customHeight="1" x14ac:dyDescent="0.25">
      <c r="A39" s="275" t="s">
        <v>123</v>
      </c>
      <c r="B39" s="276"/>
      <c r="C39" s="289"/>
      <c r="D39" s="276"/>
      <c r="E39" s="289"/>
      <c r="F39" s="276"/>
      <c r="G39" s="276"/>
      <c r="H39" s="276"/>
      <c r="I39" s="289"/>
      <c r="J39" s="276"/>
      <c r="K39" s="289"/>
      <c r="L39" s="276"/>
      <c r="M39" s="289"/>
      <c r="N39" s="276"/>
      <c r="O39" s="290">
        <f t="shared" si="0"/>
        <v>0</v>
      </c>
      <c r="P39" s="114"/>
      <c r="Q39" s="113"/>
      <c r="R39" s="113"/>
      <c r="S39" s="113"/>
      <c r="T39" s="94"/>
    </row>
    <row r="40" spans="1:20" s="97" customFormat="1" ht="18" customHeight="1" x14ac:dyDescent="0.25">
      <c r="A40" s="275" t="s">
        <v>124</v>
      </c>
      <c r="B40" s="276"/>
      <c r="C40" s="289"/>
      <c r="D40" s="276"/>
      <c r="E40" s="289"/>
      <c r="F40" s="276"/>
      <c r="G40" s="276"/>
      <c r="H40" s="276"/>
      <c r="I40" s="289"/>
      <c r="J40" s="276"/>
      <c r="K40" s="289"/>
      <c r="L40" s="276"/>
      <c r="M40" s="289"/>
      <c r="N40" s="276"/>
      <c r="O40" s="290">
        <f t="shared" si="0"/>
        <v>0</v>
      </c>
      <c r="P40" s="114"/>
      <c r="Q40" s="113"/>
      <c r="R40" s="113"/>
      <c r="S40" s="113"/>
      <c r="T40" s="94"/>
    </row>
    <row r="41" spans="1:20" s="97" customFormat="1" ht="18" customHeight="1" x14ac:dyDescent="0.25">
      <c r="A41" s="275" t="s">
        <v>125</v>
      </c>
      <c r="B41" s="276"/>
      <c r="C41" s="289"/>
      <c r="D41" s="276"/>
      <c r="E41" s="289"/>
      <c r="F41" s="276"/>
      <c r="G41" s="276"/>
      <c r="H41" s="276"/>
      <c r="I41" s="289"/>
      <c r="J41" s="276"/>
      <c r="K41" s="289"/>
      <c r="L41" s="276"/>
      <c r="M41" s="289"/>
      <c r="N41" s="276"/>
      <c r="O41" s="290">
        <f t="shared" si="0"/>
        <v>0</v>
      </c>
      <c r="P41" s="114"/>
      <c r="Q41" s="113"/>
      <c r="R41" s="113"/>
      <c r="S41" s="113"/>
      <c r="T41" s="94"/>
    </row>
    <row r="42" spans="1:20" s="97" customFormat="1" ht="18" customHeight="1" x14ac:dyDescent="0.25">
      <c r="A42" s="275" t="s">
        <v>126</v>
      </c>
      <c r="B42" s="276"/>
      <c r="C42" s="289"/>
      <c r="D42" s="276"/>
      <c r="E42" s="289"/>
      <c r="F42" s="276"/>
      <c r="G42" s="276"/>
      <c r="H42" s="276"/>
      <c r="I42" s="289"/>
      <c r="J42" s="276"/>
      <c r="K42" s="289"/>
      <c r="L42" s="276"/>
      <c r="M42" s="289"/>
      <c r="N42" s="276"/>
      <c r="O42" s="290">
        <f t="shared" si="0"/>
        <v>0</v>
      </c>
      <c r="P42" s="114"/>
      <c r="Q42" s="113"/>
      <c r="R42" s="113"/>
      <c r="S42" s="113"/>
      <c r="T42" s="94"/>
    </row>
    <row r="43" spans="1:20" s="97" customFormat="1" ht="18" customHeight="1" x14ac:dyDescent="0.25">
      <c r="A43" s="291" t="s">
        <v>127</v>
      </c>
      <c r="B43" s="293"/>
      <c r="C43" s="293"/>
      <c r="D43" s="294">
        <f>SUMPRODUCT(ROUND(D31:D42,2))</f>
        <v>0</v>
      </c>
      <c r="E43" s="293"/>
      <c r="F43" s="294">
        <f>SUMPRODUCT(ROUND(F31:F42,2))</f>
        <v>0</v>
      </c>
      <c r="G43" s="294">
        <f t="shared" ref="G43:J43" si="1">SUMPRODUCT(ROUND(G31:G42,2))</f>
        <v>0</v>
      </c>
      <c r="H43" s="294">
        <f t="shared" si="1"/>
        <v>0</v>
      </c>
      <c r="I43" s="293"/>
      <c r="J43" s="294">
        <f t="shared" si="1"/>
        <v>0</v>
      </c>
      <c r="K43" s="293"/>
      <c r="L43" s="294">
        <f t="shared" ref="L43" si="2">SUMPRODUCT(ROUND(L31:L42,2))</f>
        <v>0</v>
      </c>
      <c r="M43" s="293"/>
      <c r="N43" s="295">
        <f t="shared" ref="N43" si="3">SUMPRODUCT(ROUND(N31:N42,2))</f>
        <v>0</v>
      </c>
      <c r="O43" s="294">
        <f>SUM(O31:O42)</f>
        <v>0</v>
      </c>
      <c r="P43" s="114"/>
      <c r="Q43" s="113"/>
      <c r="R43" s="113"/>
      <c r="S43" s="113"/>
      <c r="T43" s="94"/>
    </row>
    <row r="44" spans="1:20" ht="4" customHeight="1" x14ac:dyDescent="0.25">
      <c r="P44" s="114"/>
      <c r="Q44" s="113"/>
      <c r="R44" s="113"/>
      <c r="S44" s="113"/>
    </row>
    <row r="45" spans="1:20" s="97" customFormat="1" ht="18" customHeight="1" x14ac:dyDescent="0.25">
      <c r="A45" s="265" t="s">
        <v>128</v>
      </c>
      <c r="B45" s="297"/>
      <c r="C45" s="298"/>
      <c r="D45" s="299"/>
      <c r="E45" s="298"/>
      <c r="F45" s="299"/>
      <c r="G45" s="299"/>
      <c r="H45" s="299"/>
      <c r="I45" s="298"/>
      <c r="J45" s="298"/>
      <c r="K45" s="298"/>
      <c r="L45" s="298"/>
      <c r="M45" s="289"/>
      <c r="N45" s="302"/>
      <c r="O45" s="290">
        <f>ROUND(N45,2)</f>
        <v>0</v>
      </c>
      <c r="P45" s="114"/>
      <c r="Q45" s="113"/>
      <c r="R45" s="113"/>
      <c r="S45" s="113"/>
      <c r="T45" s="94"/>
    </row>
    <row r="46" spans="1:20" s="97" customFormat="1" ht="4" customHeight="1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4"/>
      <c r="Q46" s="113"/>
      <c r="R46" s="113"/>
      <c r="S46" s="113"/>
      <c r="T46" s="94"/>
    </row>
    <row r="47" spans="1:20" s="97" customFormat="1" ht="18" customHeight="1" x14ac:dyDescent="0.25">
      <c r="A47" s="291" t="s">
        <v>129</v>
      </c>
      <c r="B47" s="292"/>
      <c r="C47" s="300"/>
      <c r="D47" s="301"/>
      <c r="E47" s="300"/>
      <c r="F47" s="301"/>
      <c r="G47" s="301"/>
      <c r="H47" s="301"/>
      <c r="I47" s="300"/>
      <c r="J47" s="301"/>
      <c r="K47" s="300"/>
      <c r="L47" s="300"/>
      <c r="M47" s="300"/>
      <c r="N47" s="300"/>
      <c r="O47" s="371">
        <f>O43+O45</f>
        <v>0</v>
      </c>
      <c r="P47" s="114"/>
      <c r="Q47" s="113"/>
      <c r="R47" s="113"/>
      <c r="S47" s="113"/>
      <c r="T47" s="94"/>
    </row>
    <row r="48" spans="1:20" x14ac:dyDescent="0.25">
      <c r="P48" s="114"/>
      <c r="Q48" s="113"/>
      <c r="R48" s="113"/>
      <c r="S48" s="113"/>
    </row>
    <row r="49" spans="1:20" x14ac:dyDescent="0.25">
      <c r="P49" s="114"/>
      <c r="Q49" s="113"/>
      <c r="R49" s="113"/>
      <c r="S49" s="113"/>
    </row>
    <row r="50" spans="1:20" s="97" customFormat="1" ht="18" customHeight="1" x14ac:dyDescent="0.25">
      <c r="A50" s="261" t="s">
        <v>130</v>
      </c>
      <c r="B50" s="262"/>
      <c r="C50" s="262"/>
      <c r="D50" s="262"/>
      <c r="E50" s="262"/>
      <c r="F50" s="262"/>
      <c r="G50" s="262"/>
      <c r="H50" s="263"/>
      <c r="I50" s="263"/>
      <c r="J50" s="263"/>
      <c r="K50" s="263"/>
      <c r="L50" s="263"/>
      <c r="M50" s="263"/>
      <c r="N50" s="263"/>
      <c r="O50" s="264"/>
      <c r="P50" s="114"/>
      <c r="Q50" s="113"/>
      <c r="R50" s="113"/>
      <c r="S50" s="113"/>
      <c r="T50" s="94"/>
    </row>
    <row r="51" spans="1:20" ht="12" customHeight="1" x14ac:dyDescent="0.25">
      <c r="A51" s="214" t="s">
        <v>131</v>
      </c>
      <c r="B51" s="215"/>
      <c r="C51" s="215"/>
      <c r="D51" s="215"/>
      <c r="E51" s="215"/>
      <c r="F51" s="215"/>
      <c r="G51" s="215"/>
      <c r="H51" s="207"/>
      <c r="I51" s="207"/>
      <c r="J51" s="208"/>
      <c r="K51" s="37"/>
      <c r="P51" s="114"/>
      <c r="Q51" s="113"/>
      <c r="R51" s="113"/>
      <c r="S51" s="113"/>
    </row>
    <row r="52" spans="1:20" ht="12" customHeight="1" x14ac:dyDescent="0.25">
      <c r="A52" s="215"/>
      <c r="B52" s="215"/>
      <c r="C52" s="215"/>
      <c r="D52" s="215"/>
      <c r="E52" s="215"/>
      <c r="F52" s="215"/>
      <c r="G52" s="215"/>
      <c r="H52" s="207"/>
      <c r="I52" s="207"/>
      <c r="J52" s="208"/>
      <c r="K52" s="208"/>
      <c r="P52" s="114"/>
      <c r="Q52" s="113"/>
      <c r="R52" s="113"/>
      <c r="S52" s="113"/>
    </row>
    <row r="53" spans="1:20" s="97" customFormat="1" ht="8.15" customHeight="1" x14ac:dyDescent="0.25">
      <c r="A53" s="318"/>
      <c r="B53" s="319"/>
      <c r="C53" s="319"/>
      <c r="D53" s="319"/>
      <c r="E53" s="329"/>
      <c r="F53" s="319"/>
      <c r="G53" s="319"/>
      <c r="H53" s="320"/>
      <c r="I53" s="208"/>
      <c r="J53" s="208"/>
      <c r="K53" s="208"/>
      <c r="L53" s="208"/>
      <c r="M53" s="208"/>
      <c r="N53" s="208"/>
      <c r="O53" s="209"/>
      <c r="P53" s="114"/>
      <c r="Q53" s="113"/>
      <c r="R53" s="113"/>
      <c r="S53" s="113"/>
      <c r="T53" s="94"/>
    </row>
    <row r="54" spans="1:20" s="97" customFormat="1" ht="18" customHeight="1" x14ac:dyDescent="0.25">
      <c r="A54" s="321">
        <f>$A$12</f>
        <v>8</v>
      </c>
      <c r="B54" s="468" t="str">
        <f>$B$12</f>
        <v>Name, Vorname Mitarbeiter:in</v>
      </c>
      <c r="C54" s="307"/>
      <c r="D54" s="308"/>
      <c r="E54" s="265" t="str">
        <f>IF($E$12="","",$E$12)</f>
        <v/>
      </c>
      <c r="F54" s="272"/>
      <c r="G54" s="303"/>
      <c r="H54" s="323"/>
      <c r="O54" s="211"/>
      <c r="P54" s="114"/>
      <c r="Q54" s="113"/>
      <c r="R54" s="113"/>
      <c r="S54" s="113"/>
      <c r="T54" s="94"/>
    </row>
    <row r="55" spans="1:20" s="213" customFormat="1" ht="4" customHeight="1" x14ac:dyDescent="0.25">
      <c r="A55" s="306"/>
      <c r="B55" s="307"/>
      <c r="C55" s="307"/>
      <c r="D55" s="311"/>
      <c r="E55" s="330"/>
      <c r="F55" s="311"/>
      <c r="G55" s="311"/>
      <c r="H55" s="308"/>
      <c r="I55" s="211"/>
      <c r="J55" s="211"/>
      <c r="K55" s="211"/>
      <c r="L55" s="211"/>
      <c r="M55" s="211"/>
      <c r="N55" s="211"/>
      <c r="O55" s="211"/>
      <c r="P55" s="114"/>
      <c r="Q55" s="113"/>
      <c r="R55" s="113"/>
      <c r="S55" s="113"/>
      <c r="T55" s="94"/>
    </row>
    <row r="56" spans="1:20" s="213" customFormat="1" ht="18" customHeight="1" x14ac:dyDescent="0.25">
      <c r="A56" s="333"/>
      <c r="B56" s="468" t="str">
        <f>$B$14</f>
        <v>Beschäftigungszeitraum im Projekt vom</v>
      </c>
      <c r="C56" s="307"/>
      <c r="D56" s="308"/>
      <c r="E56" s="305" t="str">
        <f>IF($E$14="","",$E$14)</f>
        <v/>
      </c>
      <c r="F56" s="328" t="str">
        <f>F14</f>
        <v>bis</v>
      </c>
      <c r="G56" s="305" t="str">
        <f>IF($G$14="","",$G$14)</f>
        <v/>
      </c>
      <c r="H56" s="324"/>
      <c r="K56" s="211"/>
      <c r="P56" s="114"/>
      <c r="Q56" s="113"/>
      <c r="R56" s="113"/>
      <c r="S56" s="113"/>
      <c r="T56" s="94"/>
    </row>
    <row r="57" spans="1:20" s="213" customFormat="1" ht="4" customHeight="1" x14ac:dyDescent="0.25">
      <c r="A57" s="333"/>
      <c r="B57" s="307"/>
      <c r="C57" s="307"/>
      <c r="D57" s="311"/>
      <c r="E57" s="311"/>
      <c r="F57" s="311"/>
      <c r="G57" s="311"/>
      <c r="H57" s="324"/>
      <c r="K57" s="211"/>
      <c r="P57" s="114"/>
      <c r="Q57" s="113"/>
      <c r="R57" s="113"/>
      <c r="S57" s="113"/>
      <c r="T57" s="94"/>
    </row>
    <row r="58" spans="1:20" s="213" customFormat="1" ht="18" customHeight="1" x14ac:dyDescent="0.25">
      <c r="A58" s="333"/>
      <c r="B58" s="468" t="str">
        <f>$B$16</f>
        <v>Berufsausbildung/Qualifikation</v>
      </c>
      <c r="C58" s="307"/>
      <c r="D58" s="311"/>
      <c r="E58" s="265" t="str">
        <f>IF($E$16="","",$E$16)</f>
        <v/>
      </c>
      <c r="F58" s="272"/>
      <c r="G58" s="303"/>
      <c r="H58" s="324"/>
      <c r="K58" s="211"/>
      <c r="P58" s="114"/>
      <c r="Q58" s="113"/>
      <c r="R58" s="113"/>
      <c r="S58" s="113"/>
      <c r="T58" s="94"/>
    </row>
    <row r="59" spans="1:20" s="213" customFormat="1" ht="4" customHeight="1" x14ac:dyDescent="0.25">
      <c r="A59" s="333"/>
      <c r="B59" s="307"/>
      <c r="C59" s="307"/>
      <c r="D59" s="311"/>
      <c r="E59" s="311"/>
      <c r="F59" s="311"/>
      <c r="G59" s="311"/>
      <c r="H59" s="311"/>
      <c r="K59" s="211"/>
      <c r="P59" s="114"/>
      <c r="Q59" s="113"/>
      <c r="R59" s="113"/>
      <c r="S59" s="113"/>
      <c r="T59" s="94"/>
    </row>
    <row r="60" spans="1:20" s="213" customFormat="1" ht="18" customHeight="1" x14ac:dyDescent="0.25">
      <c r="A60" s="333"/>
      <c r="B60" s="468" t="str">
        <f>$B$18</f>
        <v>Funktion im Betreuungsverein</v>
      </c>
      <c r="C60" s="307"/>
      <c r="D60" s="311"/>
      <c r="E60" s="265" t="str">
        <f>IF($E$18="","",$E$18)</f>
        <v/>
      </c>
      <c r="F60" s="272"/>
      <c r="G60" s="303"/>
      <c r="H60" s="324"/>
      <c r="K60" s="211"/>
      <c r="P60" s="114"/>
      <c r="Q60" s="113"/>
      <c r="R60" s="113"/>
      <c r="S60" s="113"/>
      <c r="T60" s="94"/>
    </row>
    <row r="61" spans="1:20" s="213" customFormat="1" ht="8.15" customHeight="1" x14ac:dyDescent="0.25">
      <c r="A61" s="322"/>
      <c r="B61" s="309"/>
      <c r="C61" s="309"/>
      <c r="D61" s="325"/>
      <c r="E61" s="330"/>
      <c r="F61" s="325"/>
      <c r="G61" s="325"/>
      <c r="H61" s="310"/>
      <c r="I61" s="211"/>
      <c r="J61" s="211"/>
      <c r="K61" s="211"/>
      <c r="L61" s="211"/>
      <c r="M61" s="211"/>
      <c r="N61" s="211"/>
      <c r="O61" s="211"/>
      <c r="P61" s="114"/>
      <c r="Q61" s="113"/>
      <c r="R61" s="113"/>
      <c r="S61" s="113"/>
      <c r="T61" s="94"/>
    </row>
    <row r="62" spans="1:20" ht="12" customHeight="1" x14ac:dyDescent="0.25">
      <c r="P62" s="114"/>
      <c r="Q62" s="113"/>
      <c r="R62" s="113"/>
      <c r="S62" s="113"/>
    </row>
    <row r="63" spans="1:20" s="213" customFormat="1" ht="4" customHeight="1" x14ac:dyDescent="0.25">
      <c r="A63" s="269"/>
      <c r="B63" s="270"/>
      <c r="C63" s="278"/>
      <c r="D63" s="279"/>
      <c r="E63" s="278"/>
      <c r="F63" s="285"/>
      <c r="G63" s="285"/>
      <c r="H63" s="279"/>
      <c r="I63" s="278"/>
      <c r="J63" s="279"/>
      <c r="K63" s="278"/>
      <c r="L63" s="279"/>
      <c r="M63" s="278"/>
      <c r="N63" s="279"/>
      <c r="O63" s="280"/>
      <c r="P63" s="114"/>
      <c r="Q63" s="113"/>
      <c r="R63" s="113"/>
      <c r="S63" s="113"/>
      <c r="T63" s="94"/>
    </row>
    <row r="64" spans="1:20" s="97" customFormat="1" ht="12" customHeight="1" x14ac:dyDescent="0.25">
      <c r="A64" s="274" t="s">
        <v>112</v>
      </c>
      <c r="B64" s="277" t="s">
        <v>157</v>
      </c>
      <c r="C64" s="274" t="s">
        <v>159</v>
      </c>
      <c r="D64" s="281"/>
      <c r="E64" s="274" t="s">
        <v>169</v>
      </c>
      <c r="F64" s="286"/>
      <c r="G64" s="286"/>
      <c r="H64" s="281"/>
      <c r="I64" s="274" t="s">
        <v>171</v>
      </c>
      <c r="J64" s="281"/>
      <c r="K64" s="274" t="s">
        <v>113</v>
      </c>
      <c r="L64" s="281"/>
      <c r="M64" s="274" t="s">
        <v>114</v>
      </c>
      <c r="N64" s="281"/>
      <c r="O64" s="230" t="s">
        <v>173</v>
      </c>
      <c r="P64" s="114"/>
      <c r="Q64" s="113"/>
      <c r="R64" s="113"/>
      <c r="S64" s="113"/>
      <c r="T64" s="94"/>
    </row>
    <row r="65" spans="1:20" s="97" customFormat="1" ht="12" customHeight="1" x14ac:dyDescent="0.25">
      <c r="A65" s="273"/>
      <c r="B65" s="277" t="s">
        <v>158</v>
      </c>
      <c r="C65" s="274" t="s">
        <v>165</v>
      </c>
      <c r="D65" s="281"/>
      <c r="E65" s="296" t="s">
        <v>170</v>
      </c>
      <c r="F65" s="286"/>
      <c r="G65" s="286"/>
      <c r="H65" s="281"/>
      <c r="I65" s="296" t="s">
        <v>172</v>
      </c>
      <c r="J65" s="281"/>
      <c r="K65" s="273"/>
      <c r="L65" s="281"/>
      <c r="M65" s="273"/>
      <c r="N65" s="281"/>
      <c r="O65" s="230"/>
      <c r="P65" s="114"/>
      <c r="Q65" s="113"/>
      <c r="R65" s="113"/>
      <c r="S65" s="113"/>
      <c r="T65" s="94"/>
    </row>
    <row r="66" spans="1:20" s="97" customFormat="1" ht="12" customHeight="1" x14ac:dyDescent="0.25">
      <c r="A66" s="273"/>
      <c r="B66" s="277" t="s">
        <v>174</v>
      </c>
      <c r="C66" s="296" t="s">
        <v>211</v>
      </c>
      <c r="D66" s="281"/>
      <c r="E66" s="273"/>
      <c r="F66" s="286"/>
      <c r="G66" s="286"/>
      <c r="H66" s="281"/>
      <c r="I66" s="273"/>
      <c r="J66" s="281"/>
      <c r="K66" s="273"/>
      <c r="L66" s="281"/>
      <c r="M66" s="273"/>
      <c r="N66" s="281"/>
      <c r="O66" s="230"/>
      <c r="P66" s="114"/>
      <c r="Q66" s="113"/>
      <c r="R66" s="113"/>
      <c r="S66" s="113"/>
      <c r="T66" s="94"/>
    </row>
    <row r="67" spans="1:20" s="97" customFormat="1" ht="4" customHeight="1" x14ac:dyDescent="0.25">
      <c r="A67" s="273"/>
      <c r="B67" s="277"/>
      <c r="C67" s="315"/>
      <c r="D67" s="283"/>
      <c r="E67" s="282"/>
      <c r="F67" s="287"/>
      <c r="G67" s="287"/>
      <c r="H67" s="283"/>
      <c r="I67" s="282"/>
      <c r="J67" s="283"/>
      <c r="K67" s="282"/>
      <c r="L67" s="283"/>
      <c r="M67" s="282"/>
      <c r="N67" s="283"/>
      <c r="O67" s="230"/>
      <c r="P67" s="114"/>
      <c r="Q67" s="113"/>
      <c r="R67" s="113"/>
      <c r="S67" s="113"/>
      <c r="T67" s="94"/>
    </row>
    <row r="68" spans="1:20" s="97" customFormat="1" ht="4" customHeight="1" x14ac:dyDescent="0.25">
      <c r="A68" s="273"/>
      <c r="B68" s="277"/>
      <c r="C68" s="316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230"/>
      <c r="P68" s="114"/>
      <c r="Q68" s="113"/>
      <c r="R68" s="113"/>
      <c r="S68" s="113"/>
      <c r="T68" s="94"/>
    </row>
    <row r="69" spans="1:20" s="97" customFormat="1" ht="12" customHeight="1" x14ac:dyDescent="0.25">
      <c r="A69" s="273"/>
      <c r="B69" s="277"/>
      <c r="C69" s="277" t="s">
        <v>163</v>
      </c>
      <c r="D69" s="277" t="s">
        <v>99</v>
      </c>
      <c r="E69" s="277" t="s">
        <v>163</v>
      </c>
      <c r="F69" s="277" t="s">
        <v>166</v>
      </c>
      <c r="G69" s="277" t="s">
        <v>167</v>
      </c>
      <c r="H69" s="277" t="s">
        <v>168</v>
      </c>
      <c r="I69" s="277" t="s">
        <v>163</v>
      </c>
      <c r="J69" s="277" t="s">
        <v>99</v>
      </c>
      <c r="K69" s="277" t="s">
        <v>163</v>
      </c>
      <c r="L69" s="277" t="s">
        <v>99</v>
      </c>
      <c r="M69" s="277" t="s">
        <v>163</v>
      </c>
      <c r="N69" s="277" t="s">
        <v>99</v>
      </c>
      <c r="O69" s="230"/>
      <c r="P69" s="114"/>
      <c r="Q69" s="113"/>
      <c r="R69" s="113"/>
      <c r="S69" s="113"/>
      <c r="T69" s="94"/>
    </row>
    <row r="70" spans="1:20" s="97" customFormat="1" ht="12" customHeight="1" x14ac:dyDescent="0.25">
      <c r="A70" s="273"/>
      <c r="B70" s="277"/>
      <c r="C70" s="277" t="s">
        <v>164</v>
      </c>
      <c r="D70" s="277"/>
      <c r="E70" s="277" t="s">
        <v>164</v>
      </c>
      <c r="F70" s="277"/>
      <c r="G70" s="277"/>
      <c r="H70" s="277"/>
      <c r="I70" s="277" t="s">
        <v>164</v>
      </c>
      <c r="J70" s="277"/>
      <c r="K70" s="277" t="s">
        <v>164</v>
      </c>
      <c r="L70" s="277"/>
      <c r="M70" s="277" t="s">
        <v>164</v>
      </c>
      <c r="N70" s="277"/>
      <c r="O70" s="230"/>
      <c r="P70" s="114"/>
      <c r="Q70" s="113"/>
      <c r="R70" s="472" t="s">
        <v>199</v>
      </c>
      <c r="S70" s="472" t="s">
        <v>199</v>
      </c>
      <c r="T70" s="94"/>
    </row>
    <row r="71" spans="1:20" s="97" customFormat="1" ht="12" customHeight="1" x14ac:dyDescent="0.25">
      <c r="A71" s="273"/>
      <c r="B71" s="277" t="s">
        <v>162</v>
      </c>
      <c r="C71" s="277"/>
      <c r="D71" s="277" t="s">
        <v>21</v>
      </c>
      <c r="E71" s="277"/>
      <c r="F71" s="277" t="s">
        <v>21</v>
      </c>
      <c r="G71" s="277" t="s">
        <v>21</v>
      </c>
      <c r="H71" s="277" t="s">
        <v>21</v>
      </c>
      <c r="I71" s="277"/>
      <c r="J71" s="277" t="s">
        <v>21</v>
      </c>
      <c r="K71" s="277"/>
      <c r="L71" s="277" t="s">
        <v>21</v>
      </c>
      <c r="M71" s="277"/>
      <c r="N71" s="277" t="s">
        <v>21</v>
      </c>
      <c r="O71" s="230" t="s">
        <v>21</v>
      </c>
      <c r="P71" s="114"/>
      <c r="Q71" s="113"/>
      <c r="R71" s="472" t="s">
        <v>112</v>
      </c>
      <c r="S71" s="472" t="s">
        <v>195</v>
      </c>
      <c r="T71" s="94"/>
    </row>
    <row r="72" spans="1:20" s="97" customFormat="1" ht="4" customHeight="1" x14ac:dyDescent="0.25">
      <c r="A72" s="282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8"/>
      <c r="P72" s="114"/>
      <c r="Q72" s="113"/>
      <c r="R72" s="113"/>
      <c r="S72" s="113"/>
      <c r="T72" s="94"/>
    </row>
    <row r="73" spans="1:20" s="97" customFormat="1" ht="18" customHeight="1" x14ac:dyDescent="0.25">
      <c r="A73" s="275" t="s">
        <v>115</v>
      </c>
      <c r="B73" s="312"/>
      <c r="C73" s="313">
        <f t="shared" ref="C73:C84" si="4">C31</f>
        <v>0</v>
      </c>
      <c r="D73" s="290">
        <f>IFERROR(ROUND(ROUND(D31,2)/ROUND($B31,2)*ROUND($B73,2),2),0)</f>
        <v>0</v>
      </c>
      <c r="E73" s="313">
        <f t="shared" ref="E73:E84" si="5">E31</f>
        <v>0</v>
      </c>
      <c r="F73" s="290">
        <f>IFERROR(ROUND(ROUND(F31,2)/ROUND($B31,2)*ROUND($B73,2),2),0)</f>
        <v>0</v>
      </c>
      <c r="G73" s="290">
        <f>IFERROR(ROUND(ROUND(G31,2)/ROUND($B31,2)*ROUND($B73,2),2),0)</f>
        <v>0</v>
      </c>
      <c r="H73" s="290">
        <f>IFERROR(ROUND(ROUND(H31,2)/ROUND($B31,2)*ROUND($B73,2),2),0)</f>
        <v>0</v>
      </c>
      <c r="I73" s="313">
        <f>I31</f>
        <v>0</v>
      </c>
      <c r="J73" s="290">
        <f>IFERROR(ROUND(ROUND(J31,2)/ROUND($B31,2)*ROUND($B73,2),2),0)</f>
        <v>0</v>
      </c>
      <c r="K73" s="313">
        <f>K31</f>
        <v>0</v>
      </c>
      <c r="L73" s="290">
        <f>IFERROR(ROUND(ROUND(L31,2)/ROUND($B31,2)*ROUND($B73,2),2),0)</f>
        <v>0</v>
      </c>
      <c r="M73" s="313">
        <f>M31</f>
        <v>0</v>
      </c>
      <c r="N73" s="314">
        <f>IFERROR(ROUND(ROUND(N31,2)/ROUND($B31,2)*ROUND($B73,2),2),0)</f>
        <v>0</v>
      </c>
      <c r="O73" s="290">
        <f>ROUND(D73,2)+ROUND(F73,2)+ROUND(G73,2)+ROUND(H73,2)+ROUND(J73,2)+ROUND(L73,2)-ROUND(N73,2)</f>
        <v>0</v>
      </c>
      <c r="P73" s="114"/>
      <c r="Q73" s="113"/>
      <c r="R73" s="471">
        <f>ROUND(B73,2)/40</f>
        <v>0</v>
      </c>
      <c r="S73" s="471">
        <f>R73/12</f>
        <v>0</v>
      </c>
      <c r="T73" s="94"/>
    </row>
    <row r="74" spans="1:20" s="97" customFormat="1" ht="18" customHeight="1" x14ac:dyDescent="0.25">
      <c r="A74" s="275" t="s">
        <v>116</v>
      </c>
      <c r="B74" s="312"/>
      <c r="C74" s="313">
        <f t="shared" si="4"/>
        <v>0</v>
      </c>
      <c r="D74" s="290">
        <f t="shared" ref="D74:D84" si="6">IFERROR(ROUND(ROUND(D32,2)/ROUND($B32,2)*ROUND($B74,2),2),0)</f>
        <v>0</v>
      </c>
      <c r="E74" s="313">
        <f t="shared" si="5"/>
        <v>0</v>
      </c>
      <c r="F74" s="290">
        <f t="shared" ref="F74:H84" si="7">IFERROR(ROUND(ROUND(F32,2)/ROUND($B32,2)*ROUND($B74,2),2),0)</f>
        <v>0</v>
      </c>
      <c r="G74" s="290">
        <f t="shared" si="7"/>
        <v>0</v>
      </c>
      <c r="H74" s="290">
        <f t="shared" si="7"/>
        <v>0</v>
      </c>
      <c r="I74" s="313">
        <f t="shared" ref="I74:K84" si="8">I32</f>
        <v>0</v>
      </c>
      <c r="J74" s="290">
        <f t="shared" ref="J74:J84" si="9">IFERROR(ROUND(ROUND(J32,2)/ROUND($B32,2)*ROUND($B74,2),2),0)</f>
        <v>0</v>
      </c>
      <c r="K74" s="313">
        <f t="shared" si="8"/>
        <v>0</v>
      </c>
      <c r="L74" s="290">
        <f t="shared" ref="L74:L84" si="10">IFERROR(ROUND(ROUND(L32,2)/ROUND($B32,2)*ROUND($B74,2),2),0)</f>
        <v>0</v>
      </c>
      <c r="M74" s="313">
        <f t="shared" ref="M74:M84" si="11">M32</f>
        <v>0</v>
      </c>
      <c r="N74" s="314">
        <f t="shared" ref="N74:N84" si="12">IFERROR(ROUND(ROUND(N32,2)/ROUND($B32,2)*ROUND($B74,2),2),0)</f>
        <v>0</v>
      </c>
      <c r="O74" s="290">
        <f t="shared" ref="O74:O84" si="13">ROUND(D74,2)+ROUND(F74,2)+ROUND(G74,2)+ROUND(H74,2)+ROUND(J74,2)+ROUND(L74,2)-ROUND(N74,2)</f>
        <v>0</v>
      </c>
      <c r="P74" s="114"/>
      <c r="Q74" s="113"/>
      <c r="R74" s="471">
        <f t="shared" ref="R74:R84" si="14">ROUND(B74,2)/40</f>
        <v>0</v>
      </c>
      <c r="S74" s="471">
        <f t="shared" ref="S74:S84" si="15">R74/12</f>
        <v>0</v>
      </c>
      <c r="T74" s="94"/>
    </row>
    <row r="75" spans="1:20" s="97" customFormat="1" ht="18" customHeight="1" x14ac:dyDescent="0.25">
      <c r="A75" s="275" t="s">
        <v>117</v>
      </c>
      <c r="B75" s="312"/>
      <c r="C75" s="313">
        <f t="shared" si="4"/>
        <v>0</v>
      </c>
      <c r="D75" s="290">
        <f t="shared" si="6"/>
        <v>0</v>
      </c>
      <c r="E75" s="313">
        <f t="shared" si="5"/>
        <v>0</v>
      </c>
      <c r="F75" s="290">
        <f t="shared" si="7"/>
        <v>0</v>
      </c>
      <c r="G75" s="290">
        <f t="shared" si="7"/>
        <v>0</v>
      </c>
      <c r="H75" s="290">
        <f t="shared" si="7"/>
        <v>0</v>
      </c>
      <c r="I75" s="313">
        <f t="shared" si="8"/>
        <v>0</v>
      </c>
      <c r="J75" s="290">
        <f t="shared" si="9"/>
        <v>0</v>
      </c>
      <c r="K75" s="313">
        <f t="shared" si="8"/>
        <v>0</v>
      </c>
      <c r="L75" s="290">
        <f t="shared" si="10"/>
        <v>0</v>
      </c>
      <c r="M75" s="313">
        <f t="shared" si="11"/>
        <v>0</v>
      </c>
      <c r="N75" s="314">
        <f t="shared" si="12"/>
        <v>0</v>
      </c>
      <c r="O75" s="290">
        <f t="shared" si="13"/>
        <v>0</v>
      </c>
      <c r="P75" s="114"/>
      <c r="Q75" s="113"/>
      <c r="R75" s="471">
        <f t="shared" si="14"/>
        <v>0</v>
      </c>
      <c r="S75" s="471">
        <f t="shared" si="15"/>
        <v>0</v>
      </c>
      <c r="T75" s="94"/>
    </row>
    <row r="76" spans="1:20" s="97" customFormat="1" ht="18" customHeight="1" x14ac:dyDescent="0.25">
      <c r="A76" s="275" t="s">
        <v>118</v>
      </c>
      <c r="B76" s="312"/>
      <c r="C76" s="313">
        <f t="shared" si="4"/>
        <v>0</v>
      </c>
      <c r="D76" s="290">
        <f t="shared" si="6"/>
        <v>0</v>
      </c>
      <c r="E76" s="313">
        <f t="shared" si="5"/>
        <v>0</v>
      </c>
      <c r="F76" s="290">
        <f t="shared" si="7"/>
        <v>0</v>
      </c>
      <c r="G76" s="290">
        <f t="shared" si="7"/>
        <v>0</v>
      </c>
      <c r="H76" s="290">
        <f t="shared" si="7"/>
        <v>0</v>
      </c>
      <c r="I76" s="313">
        <f t="shared" si="8"/>
        <v>0</v>
      </c>
      <c r="J76" s="290">
        <f t="shared" si="9"/>
        <v>0</v>
      </c>
      <c r="K76" s="313">
        <f t="shared" si="8"/>
        <v>0</v>
      </c>
      <c r="L76" s="290">
        <f t="shared" si="10"/>
        <v>0</v>
      </c>
      <c r="M76" s="313">
        <f t="shared" si="11"/>
        <v>0</v>
      </c>
      <c r="N76" s="314">
        <f t="shared" si="12"/>
        <v>0</v>
      </c>
      <c r="O76" s="290">
        <f t="shared" si="13"/>
        <v>0</v>
      </c>
      <c r="P76" s="114"/>
      <c r="Q76" s="113"/>
      <c r="R76" s="471">
        <f t="shared" si="14"/>
        <v>0</v>
      </c>
      <c r="S76" s="471">
        <f t="shared" si="15"/>
        <v>0</v>
      </c>
      <c r="T76" s="94"/>
    </row>
    <row r="77" spans="1:20" s="97" customFormat="1" ht="18" customHeight="1" x14ac:dyDescent="0.25">
      <c r="A77" s="275" t="s">
        <v>119</v>
      </c>
      <c r="B77" s="312"/>
      <c r="C77" s="313">
        <f t="shared" si="4"/>
        <v>0</v>
      </c>
      <c r="D77" s="290">
        <f t="shared" si="6"/>
        <v>0</v>
      </c>
      <c r="E77" s="313">
        <f t="shared" si="5"/>
        <v>0</v>
      </c>
      <c r="F77" s="290">
        <f t="shared" si="7"/>
        <v>0</v>
      </c>
      <c r="G77" s="290">
        <f t="shared" si="7"/>
        <v>0</v>
      </c>
      <c r="H77" s="290">
        <f t="shared" si="7"/>
        <v>0</v>
      </c>
      <c r="I77" s="313">
        <f t="shared" si="8"/>
        <v>0</v>
      </c>
      <c r="J77" s="290">
        <f t="shared" si="9"/>
        <v>0</v>
      </c>
      <c r="K77" s="313">
        <f t="shared" si="8"/>
        <v>0</v>
      </c>
      <c r="L77" s="290">
        <f t="shared" si="10"/>
        <v>0</v>
      </c>
      <c r="M77" s="313">
        <f t="shared" si="11"/>
        <v>0</v>
      </c>
      <c r="N77" s="314">
        <f t="shared" si="12"/>
        <v>0</v>
      </c>
      <c r="O77" s="290">
        <f t="shared" si="13"/>
        <v>0</v>
      </c>
      <c r="P77" s="114"/>
      <c r="Q77" s="113"/>
      <c r="R77" s="471">
        <f t="shared" si="14"/>
        <v>0</v>
      </c>
      <c r="S77" s="471">
        <f t="shared" si="15"/>
        <v>0</v>
      </c>
      <c r="T77" s="94"/>
    </row>
    <row r="78" spans="1:20" s="97" customFormat="1" ht="18" customHeight="1" x14ac:dyDescent="0.25">
      <c r="A78" s="275" t="s">
        <v>120</v>
      </c>
      <c r="B78" s="312"/>
      <c r="C78" s="313">
        <f t="shared" si="4"/>
        <v>0</v>
      </c>
      <c r="D78" s="290">
        <f t="shared" si="6"/>
        <v>0</v>
      </c>
      <c r="E78" s="313">
        <f t="shared" si="5"/>
        <v>0</v>
      </c>
      <c r="F78" s="290">
        <f t="shared" si="7"/>
        <v>0</v>
      </c>
      <c r="G78" s="290">
        <f t="shared" si="7"/>
        <v>0</v>
      </c>
      <c r="H78" s="290">
        <f t="shared" si="7"/>
        <v>0</v>
      </c>
      <c r="I78" s="313">
        <f t="shared" si="8"/>
        <v>0</v>
      </c>
      <c r="J78" s="290">
        <f t="shared" si="9"/>
        <v>0</v>
      </c>
      <c r="K78" s="313">
        <f t="shared" si="8"/>
        <v>0</v>
      </c>
      <c r="L78" s="290">
        <f t="shared" si="10"/>
        <v>0</v>
      </c>
      <c r="M78" s="313">
        <f t="shared" si="11"/>
        <v>0</v>
      </c>
      <c r="N78" s="314">
        <f t="shared" si="12"/>
        <v>0</v>
      </c>
      <c r="O78" s="290">
        <f t="shared" si="13"/>
        <v>0</v>
      </c>
      <c r="P78" s="114"/>
      <c r="Q78" s="113"/>
      <c r="R78" s="471">
        <f t="shared" si="14"/>
        <v>0</v>
      </c>
      <c r="S78" s="471">
        <f t="shared" si="15"/>
        <v>0</v>
      </c>
      <c r="T78" s="94"/>
    </row>
    <row r="79" spans="1:20" s="97" customFormat="1" ht="18" customHeight="1" x14ac:dyDescent="0.25">
      <c r="A79" s="275" t="s">
        <v>121</v>
      </c>
      <c r="B79" s="312"/>
      <c r="C79" s="313">
        <f t="shared" si="4"/>
        <v>0</v>
      </c>
      <c r="D79" s="290">
        <f t="shared" si="6"/>
        <v>0</v>
      </c>
      <c r="E79" s="313">
        <f t="shared" si="5"/>
        <v>0</v>
      </c>
      <c r="F79" s="290">
        <f t="shared" si="7"/>
        <v>0</v>
      </c>
      <c r="G79" s="290">
        <f t="shared" si="7"/>
        <v>0</v>
      </c>
      <c r="H79" s="290">
        <f t="shared" si="7"/>
        <v>0</v>
      </c>
      <c r="I79" s="313">
        <f t="shared" si="8"/>
        <v>0</v>
      </c>
      <c r="J79" s="290">
        <f t="shared" si="9"/>
        <v>0</v>
      </c>
      <c r="K79" s="313">
        <f t="shared" si="8"/>
        <v>0</v>
      </c>
      <c r="L79" s="290">
        <f t="shared" si="10"/>
        <v>0</v>
      </c>
      <c r="M79" s="313">
        <f t="shared" si="11"/>
        <v>0</v>
      </c>
      <c r="N79" s="314">
        <f t="shared" si="12"/>
        <v>0</v>
      </c>
      <c r="O79" s="290">
        <f t="shared" si="13"/>
        <v>0</v>
      </c>
      <c r="P79" s="114"/>
      <c r="Q79" s="113"/>
      <c r="R79" s="471">
        <f t="shared" si="14"/>
        <v>0</v>
      </c>
      <c r="S79" s="471">
        <f t="shared" si="15"/>
        <v>0</v>
      </c>
      <c r="T79" s="94"/>
    </row>
    <row r="80" spans="1:20" s="97" customFormat="1" ht="18" customHeight="1" x14ac:dyDescent="0.25">
      <c r="A80" s="275" t="s">
        <v>122</v>
      </c>
      <c r="B80" s="312"/>
      <c r="C80" s="313">
        <f t="shared" si="4"/>
        <v>0</v>
      </c>
      <c r="D80" s="290">
        <f t="shared" si="6"/>
        <v>0</v>
      </c>
      <c r="E80" s="313">
        <f t="shared" si="5"/>
        <v>0</v>
      </c>
      <c r="F80" s="290">
        <f t="shared" si="7"/>
        <v>0</v>
      </c>
      <c r="G80" s="290">
        <f t="shared" si="7"/>
        <v>0</v>
      </c>
      <c r="H80" s="290">
        <f t="shared" si="7"/>
        <v>0</v>
      </c>
      <c r="I80" s="313">
        <f t="shared" si="8"/>
        <v>0</v>
      </c>
      <c r="J80" s="290">
        <f t="shared" si="9"/>
        <v>0</v>
      </c>
      <c r="K80" s="313">
        <f t="shared" si="8"/>
        <v>0</v>
      </c>
      <c r="L80" s="290">
        <f t="shared" si="10"/>
        <v>0</v>
      </c>
      <c r="M80" s="313">
        <f t="shared" si="11"/>
        <v>0</v>
      </c>
      <c r="N80" s="314">
        <f t="shared" si="12"/>
        <v>0</v>
      </c>
      <c r="O80" s="290">
        <f t="shared" si="13"/>
        <v>0</v>
      </c>
      <c r="P80" s="114"/>
      <c r="Q80" s="113"/>
      <c r="R80" s="471">
        <f t="shared" si="14"/>
        <v>0</v>
      </c>
      <c r="S80" s="471">
        <f t="shared" si="15"/>
        <v>0</v>
      </c>
      <c r="T80" s="94"/>
    </row>
    <row r="81" spans="1:20" s="97" customFormat="1" ht="18" customHeight="1" x14ac:dyDescent="0.25">
      <c r="A81" s="275" t="s">
        <v>123</v>
      </c>
      <c r="B81" s="312"/>
      <c r="C81" s="313">
        <f t="shared" si="4"/>
        <v>0</v>
      </c>
      <c r="D81" s="290">
        <f t="shared" si="6"/>
        <v>0</v>
      </c>
      <c r="E81" s="313">
        <f t="shared" si="5"/>
        <v>0</v>
      </c>
      <c r="F81" s="290">
        <f t="shared" si="7"/>
        <v>0</v>
      </c>
      <c r="G81" s="290">
        <f t="shared" si="7"/>
        <v>0</v>
      </c>
      <c r="H81" s="290">
        <f t="shared" si="7"/>
        <v>0</v>
      </c>
      <c r="I81" s="313">
        <f t="shared" si="8"/>
        <v>0</v>
      </c>
      <c r="J81" s="290">
        <f t="shared" si="9"/>
        <v>0</v>
      </c>
      <c r="K81" s="313">
        <f t="shared" si="8"/>
        <v>0</v>
      </c>
      <c r="L81" s="290">
        <f t="shared" si="10"/>
        <v>0</v>
      </c>
      <c r="M81" s="313">
        <f t="shared" si="11"/>
        <v>0</v>
      </c>
      <c r="N81" s="314">
        <f t="shared" si="12"/>
        <v>0</v>
      </c>
      <c r="O81" s="290">
        <f t="shared" si="13"/>
        <v>0</v>
      </c>
      <c r="P81" s="114"/>
      <c r="Q81" s="113"/>
      <c r="R81" s="471">
        <f t="shared" si="14"/>
        <v>0</v>
      </c>
      <c r="S81" s="471">
        <f t="shared" si="15"/>
        <v>0</v>
      </c>
      <c r="T81" s="94"/>
    </row>
    <row r="82" spans="1:20" s="97" customFormat="1" ht="18" customHeight="1" x14ac:dyDescent="0.25">
      <c r="A82" s="275" t="s">
        <v>124</v>
      </c>
      <c r="B82" s="312"/>
      <c r="C82" s="313">
        <f t="shared" si="4"/>
        <v>0</v>
      </c>
      <c r="D82" s="290">
        <f t="shared" si="6"/>
        <v>0</v>
      </c>
      <c r="E82" s="313">
        <f t="shared" si="5"/>
        <v>0</v>
      </c>
      <c r="F82" s="290">
        <f t="shared" si="7"/>
        <v>0</v>
      </c>
      <c r="G82" s="290">
        <f t="shared" si="7"/>
        <v>0</v>
      </c>
      <c r="H82" s="290">
        <f t="shared" si="7"/>
        <v>0</v>
      </c>
      <c r="I82" s="313">
        <f t="shared" si="8"/>
        <v>0</v>
      </c>
      <c r="J82" s="290">
        <f t="shared" si="9"/>
        <v>0</v>
      </c>
      <c r="K82" s="313">
        <f t="shared" si="8"/>
        <v>0</v>
      </c>
      <c r="L82" s="290">
        <f t="shared" si="10"/>
        <v>0</v>
      </c>
      <c r="M82" s="313">
        <f t="shared" si="11"/>
        <v>0</v>
      </c>
      <c r="N82" s="314">
        <f t="shared" si="12"/>
        <v>0</v>
      </c>
      <c r="O82" s="290">
        <f t="shared" si="13"/>
        <v>0</v>
      </c>
      <c r="P82" s="114"/>
      <c r="Q82" s="113"/>
      <c r="R82" s="471">
        <f t="shared" si="14"/>
        <v>0</v>
      </c>
      <c r="S82" s="471">
        <f t="shared" si="15"/>
        <v>0</v>
      </c>
      <c r="T82" s="94"/>
    </row>
    <row r="83" spans="1:20" s="97" customFormat="1" ht="18" customHeight="1" x14ac:dyDescent="0.25">
      <c r="A83" s="275" t="s">
        <v>125</v>
      </c>
      <c r="B83" s="312"/>
      <c r="C83" s="313">
        <f t="shared" si="4"/>
        <v>0</v>
      </c>
      <c r="D83" s="290">
        <f t="shared" si="6"/>
        <v>0</v>
      </c>
      <c r="E83" s="313">
        <f t="shared" si="5"/>
        <v>0</v>
      </c>
      <c r="F83" s="290">
        <f t="shared" si="7"/>
        <v>0</v>
      </c>
      <c r="G83" s="290">
        <f t="shared" si="7"/>
        <v>0</v>
      </c>
      <c r="H83" s="290">
        <f t="shared" si="7"/>
        <v>0</v>
      </c>
      <c r="I83" s="313">
        <f t="shared" si="8"/>
        <v>0</v>
      </c>
      <c r="J83" s="290">
        <f t="shared" si="9"/>
        <v>0</v>
      </c>
      <c r="K83" s="313">
        <f t="shared" si="8"/>
        <v>0</v>
      </c>
      <c r="L83" s="290">
        <f t="shared" si="10"/>
        <v>0</v>
      </c>
      <c r="M83" s="313">
        <f t="shared" si="11"/>
        <v>0</v>
      </c>
      <c r="N83" s="314">
        <f t="shared" si="12"/>
        <v>0</v>
      </c>
      <c r="O83" s="290">
        <f t="shared" si="13"/>
        <v>0</v>
      </c>
      <c r="P83" s="114"/>
      <c r="Q83" s="113"/>
      <c r="R83" s="471">
        <f t="shared" si="14"/>
        <v>0</v>
      </c>
      <c r="S83" s="471">
        <f t="shared" si="15"/>
        <v>0</v>
      </c>
      <c r="T83" s="94"/>
    </row>
    <row r="84" spans="1:20" s="97" customFormat="1" ht="18" customHeight="1" x14ac:dyDescent="0.25">
      <c r="A84" s="275" t="s">
        <v>126</v>
      </c>
      <c r="B84" s="312"/>
      <c r="C84" s="313">
        <f t="shared" si="4"/>
        <v>0</v>
      </c>
      <c r="D84" s="290">
        <f t="shared" si="6"/>
        <v>0</v>
      </c>
      <c r="E84" s="313">
        <f t="shared" si="5"/>
        <v>0</v>
      </c>
      <c r="F84" s="290">
        <f t="shared" si="7"/>
        <v>0</v>
      </c>
      <c r="G84" s="290">
        <f t="shared" si="7"/>
        <v>0</v>
      </c>
      <c r="H84" s="290">
        <f t="shared" si="7"/>
        <v>0</v>
      </c>
      <c r="I84" s="313">
        <f t="shared" si="8"/>
        <v>0</v>
      </c>
      <c r="J84" s="290">
        <f t="shared" si="9"/>
        <v>0</v>
      </c>
      <c r="K84" s="313">
        <f t="shared" si="8"/>
        <v>0</v>
      </c>
      <c r="L84" s="290">
        <f t="shared" si="10"/>
        <v>0</v>
      </c>
      <c r="M84" s="313">
        <f t="shared" si="11"/>
        <v>0</v>
      </c>
      <c r="N84" s="314">
        <f t="shared" si="12"/>
        <v>0</v>
      </c>
      <c r="O84" s="290">
        <f t="shared" si="13"/>
        <v>0</v>
      </c>
      <c r="P84" s="114"/>
      <c r="Q84" s="113"/>
      <c r="R84" s="471">
        <f t="shared" si="14"/>
        <v>0</v>
      </c>
      <c r="S84" s="471">
        <f t="shared" si="15"/>
        <v>0</v>
      </c>
      <c r="T84" s="94"/>
    </row>
    <row r="85" spans="1:20" s="97" customFormat="1" ht="18" customHeight="1" x14ac:dyDescent="0.25">
      <c r="A85" s="291" t="s">
        <v>127</v>
      </c>
      <c r="B85" s="293"/>
      <c r="C85" s="293"/>
      <c r="D85" s="294">
        <f>SUMPRODUCT(ROUND(D73:D84,2))</f>
        <v>0</v>
      </c>
      <c r="E85" s="293"/>
      <c r="F85" s="294">
        <f>SUMPRODUCT(ROUND(F73:F84,2))</f>
        <v>0</v>
      </c>
      <c r="G85" s="294">
        <f t="shared" ref="G85:H85" si="16">SUMPRODUCT(ROUND(G73:G84,2))</f>
        <v>0</v>
      </c>
      <c r="H85" s="294">
        <f t="shared" si="16"/>
        <v>0</v>
      </c>
      <c r="I85" s="293"/>
      <c r="J85" s="294">
        <f t="shared" ref="J85" si="17">SUMPRODUCT(ROUND(J73:J84,2))</f>
        <v>0</v>
      </c>
      <c r="K85" s="293"/>
      <c r="L85" s="294">
        <f t="shared" ref="L85" si="18">SUMPRODUCT(ROUND(L73:L84,2))</f>
        <v>0</v>
      </c>
      <c r="M85" s="293"/>
      <c r="N85" s="295">
        <f t="shared" ref="N85" si="19">SUMPRODUCT(ROUND(N73:N84,2))</f>
        <v>0</v>
      </c>
      <c r="O85" s="294">
        <f>SUM(O73:O84)</f>
        <v>0</v>
      </c>
      <c r="P85" s="114"/>
      <c r="Q85" s="113"/>
      <c r="R85" s="113"/>
      <c r="S85" s="473">
        <f>SUM(S73:S84)</f>
        <v>0</v>
      </c>
      <c r="T85" s="94"/>
    </row>
    <row r="86" spans="1:20" ht="4" customHeight="1" x14ac:dyDescent="0.25">
      <c r="P86" s="114"/>
      <c r="Q86" s="113"/>
      <c r="R86" s="113"/>
      <c r="S86" s="113"/>
    </row>
    <row r="87" spans="1:20" s="97" customFormat="1" ht="18" customHeight="1" x14ac:dyDescent="0.25">
      <c r="A87" s="265" t="s">
        <v>128</v>
      </c>
      <c r="B87" s="297"/>
      <c r="C87" s="298"/>
      <c r="D87" s="299"/>
      <c r="E87" s="298"/>
      <c r="F87" s="299"/>
      <c r="G87" s="299"/>
      <c r="H87" s="299"/>
      <c r="I87" s="298"/>
      <c r="J87" s="298"/>
      <c r="K87" s="298"/>
      <c r="L87" s="298"/>
      <c r="M87" s="313">
        <f>M45</f>
        <v>0</v>
      </c>
      <c r="N87" s="290">
        <f>IF(O43=0,0,ROUND(N45/O43*O85,2))</f>
        <v>0</v>
      </c>
      <c r="O87" s="370">
        <f>ROUND(N87,2)</f>
        <v>0</v>
      </c>
      <c r="P87" s="114"/>
      <c r="Q87" s="113"/>
      <c r="R87" s="113"/>
      <c r="S87" s="113"/>
      <c r="T87" s="94"/>
    </row>
    <row r="88" spans="1:20" s="97" customFormat="1" ht="4" customHeight="1" x14ac:dyDescent="0.2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334"/>
      <c r="N88" s="335"/>
      <c r="O88" s="335"/>
      <c r="P88" s="114"/>
      <c r="Q88" s="113"/>
      <c r="R88" s="113"/>
      <c r="S88" s="113"/>
      <c r="T88" s="94"/>
    </row>
    <row r="89" spans="1:20" s="97" customFormat="1" ht="18" customHeight="1" x14ac:dyDescent="0.25">
      <c r="A89" s="291" t="s">
        <v>129</v>
      </c>
      <c r="B89" s="292"/>
      <c r="C89" s="300"/>
      <c r="D89" s="301"/>
      <c r="E89" s="300"/>
      <c r="F89" s="301"/>
      <c r="G89" s="301"/>
      <c r="H89" s="301"/>
      <c r="I89" s="300"/>
      <c r="J89" s="301"/>
      <c r="K89" s="300"/>
      <c r="L89" s="300"/>
      <c r="M89" s="300"/>
      <c r="N89" s="300"/>
      <c r="O89" s="371">
        <f>O85+O87</f>
        <v>0</v>
      </c>
      <c r="P89" s="114"/>
      <c r="Q89" s="345" t="s">
        <v>132</v>
      </c>
      <c r="R89" s="113"/>
      <c r="S89" s="113"/>
    </row>
    <row r="90" spans="1:20" ht="12" customHeight="1" x14ac:dyDescent="0.25">
      <c r="P90" s="114"/>
      <c r="Q90" s="113"/>
      <c r="R90" s="113"/>
      <c r="S90" s="113"/>
    </row>
    <row r="91" spans="1:20" s="213" customFormat="1" ht="18" customHeight="1" x14ac:dyDescent="0.25">
      <c r="A91" s="265" t="s">
        <v>179</v>
      </c>
      <c r="B91" s="266"/>
      <c r="C91" s="304"/>
      <c r="D91" s="304"/>
      <c r="E91" s="268"/>
      <c r="F91" s="268"/>
      <c r="G91" s="268"/>
      <c r="H91" s="268"/>
      <c r="I91" s="268"/>
      <c r="J91" s="268"/>
      <c r="K91" s="268"/>
      <c r="L91" s="268"/>
      <c r="M91" s="268"/>
      <c r="N91" s="336"/>
      <c r="O91" s="338" t="s">
        <v>133</v>
      </c>
      <c r="P91" s="114"/>
      <c r="Q91" s="113"/>
      <c r="R91" s="113"/>
      <c r="S91" s="113"/>
    </row>
    <row r="92" spans="1:20" s="213" customFormat="1" ht="4" customHeight="1" x14ac:dyDescent="0.25">
      <c r="A92" s="212"/>
      <c r="B92" s="212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114"/>
      <c r="Q92" s="113"/>
      <c r="R92" s="113"/>
      <c r="S92" s="113"/>
    </row>
    <row r="93" spans="1:20" s="213" customFormat="1" ht="18" customHeight="1" x14ac:dyDescent="0.25">
      <c r="A93" s="337" t="s">
        <v>175</v>
      </c>
      <c r="B93" s="266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267"/>
      <c r="O93" s="339"/>
      <c r="P93" s="346">
        <f t="shared" ref="P93:P137" si="20">IF($O$91="nein",1,0)</f>
        <v>0</v>
      </c>
      <c r="Q93" s="345" t="s">
        <v>134</v>
      </c>
      <c r="R93" s="113"/>
      <c r="S93" s="113"/>
    </row>
    <row r="94" spans="1:20" s="213" customFormat="1" ht="4" customHeight="1" x14ac:dyDescent="0.25">
      <c r="A94" s="212"/>
      <c r="B94" s="212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346">
        <f t="shared" si="20"/>
        <v>0</v>
      </c>
      <c r="Q94" s="113"/>
      <c r="R94" s="113"/>
      <c r="S94" s="113"/>
    </row>
    <row r="95" spans="1:20" s="213" customFormat="1" ht="18" customHeight="1" x14ac:dyDescent="0.25">
      <c r="A95" s="337" t="s">
        <v>176</v>
      </c>
      <c r="B95" s="266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267"/>
      <c r="O95" s="339"/>
      <c r="P95" s="346">
        <f t="shared" si="20"/>
        <v>0</v>
      </c>
      <c r="Q95" s="345" t="s">
        <v>135</v>
      </c>
      <c r="R95" s="113"/>
      <c r="S95" s="113"/>
    </row>
    <row r="96" spans="1:20" x14ac:dyDescent="0.25">
      <c r="P96" s="346">
        <f t="shared" si="20"/>
        <v>0</v>
      </c>
      <c r="Q96" s="113"/>
      <c r="R96" s="113"/>
      <c r="S96" s="113"/>
    </row>
    <row r="97" spans="1:20" x14ac:dyDescent="0.25">
      <c r="P97" s="346">
        <f t="shared" si="20"/>
        <v>0</v>
      </c>
      <c r="Q97" s="113"/>
      <c r="R97" s="113"/>
      <c r="S97" s="113"/>
    </row>
    <row r="98" spans="1:20" s="97" customFormat="1" ht="18" customHeight="1" x14ac:dyDescent="0.25">
      <c r="A98" s="261" t="s">
        <v>212</v>
      </c>
      <c r="B98" s="262"/>
      <c r="C98" s="262"/>
      <c r="D98" s="262"/>
      <c r="E98" s="262"/>
      <c r="F98" s="262"/>
      <c r="G98" s="262"/>
      <c r="H98" s="263"/>
      <c r="I98" s="263"/>
      <c r="J98" s="263"/>
      <c r="K98" s="263"/>
      <c r="L98" s="263"/>
      <c r="M98" s="263"/>
      <c r="N98" s="263"/>
      <c r="O98" s="264"/>
      <c r="P98" s="346">
        <f t="shared" si="20"/>
        <v>0</v>
      </c>
      <c r="Q98" s="113"/>
      <c r="R98" s="113"/>
      <c r="S98" s="113"/>
      <c r="T98" s="94"/>
    </row>
    <row r="99" spans="1:20" ht="12" customHeight="1" x14ac:dyDescent="0.25">
      <c r="A99" s="214" t="s">
        <v>136</v>
      </c>
      <c r="B99" s="210"/>
      <c r="C99" s="210"/>
      <c r="D99" s="210"/>
      <c r="E99" s="210"/>
      <c r="F99" s="210"/>
      <c r="G99" s="210"/>
      <c r="H99" s="207"/>
      <c r="I99" s="207"/>
      <c r="J99" s="208"/>
      <c r="K99" s="37"/>
      <c r="P99" s="346">
        <f t="shared" si="20"/>
        <v>0</v>
      </c>
      <c r="Q99" s="113"/>
      <c r="R99" s="113"/>
      <c r="S99" s="113"/>
    </row>
    <row r="100" spans="1:20" ht="12" customHeight="1" x14ac:dyDescent="0.25">
      <c r="A100" s="210"/>
      <c r="B100" s="210"/>
      <c r="C100" s="210"/>
      <c r="D100" s="210"/>
      <c r="E100" s="210"/>
      <c r="F100" s="210"/>
      <c r="G100" s="210"/>
      <c r="H100" s="207"/>
      <c r="I100" s="207"/>
      <c r="J100" s="208"/>
      <c r="K100" s="208"/>
      <c r="P100" s="346">
        <f t="shared" si="20"/>
        <v>0</v>
      </c>
      <c r="Q100" s="113"/>
      <c r="R100" s="113"/>
      <c r="S100" s="113"/>
    </row>
    <row r="101" spans="1:20" ht="8.15" customHeight="1" x14ac:dyDescent="0.25">
      <c r="A101" s="318"/>
      <c r="B101" s="319"/>
      <c r="C101" s="319"/>
      <c r="D101" s="319"/>
      <c r="E101" s="329"/>
      <c r="F101" s="319"/>
      <c r="G101" s="319"/>
      <c r="H101" s="320"/>
      <c r="I101" s="207"/>
      <c r="J101" s="208"/>
      <c r="K101" s="208"/>
      <c r="P101" s="346">
        <f t="shared" si="20"/>
        <v>0</v>
      </c>
      <c r="Q101" s="113"/>
      <c r="R101" s="113"/>
      <c r="S101" s="113"/>
    </row>
    <row r="102" spans="1:20" s="97" customFormat="1" ht="18" customHeight="1" x14ac:dyDescent="0.25">
      <c r="A102" s="321">
        <f>$A$12</f>
        <v>8</v>
      </c>
      <c r="B102" s="468" t="str">
        <f>$B$12</f>
        <v>Name, Vorname Mitarbeiter:in</v>
      </c>
      <c r="C102" s="307"/>
      <c r="D102" s="308"/>
      <c r="E102" s="265" t="str">
        <f>IF($E$12="","",$E$12)</f>
        <v/>
      </c>
      <c r="F102" s="272"/>
      <c r="G102" s="303"/>
      <c r="H102" s="323"/>
      <c r="O102" s="211"/>
      <c r="P102" s="346">
        <f t="shared" si="20"/>
        <v>0</v>
      </c>
      <c r="Q102" s="113"/>
      <c r="R102" s="113"/>
      <c r="S102" s="113"/>
    </row>
    <row r="103" spans="1:20" s="213" customFormat="1" ht="4" customHeight="1" x14ac:dyDescent="0.25">
      <c r="A103" s="306"/>
      <c r="B103" s="307"/>
      <c r="C103" s="307"/>
      <c r="D103" s="311"/>
      <c r="E103" s="330"/>
      <c r="F103" s="311"/>
      <c r="G103" s="311"/>
      <c r="H103" s="308"/>
      <c r="I103" s="211"/>
      <c r="J103" s="211"/>
      <c r="K103" s="211"/>
      <c r="L103" s="211"/>
      <c r="M103" s="211"/>
      <c r="N103" s="211"/>
      <c r="O103" s="211"/>
      <c r="P103" s="346">
        <f t="shared" si="20"/>
        <v>0</v>
      </c>
      <c r="Q103" s="113"/>
      <c r="R103" s="113"/>
      <c r="S103" s="113"/>
    </row>
    <row r="104" spans="1:20" s="213" customFormat="1" ht="18" customHeight="1" x14ac:dyDescent="0.25">
      <c r="A104" s="333"/>
      <c r="B104" s="468" t="str">
        <f>$B$14</f>
        <v>Beschäftigungszeitraum im Projekt vom</v>
      </c>
      <c r="C104" s="307"/>
      <c r="D104" s="308"/>
      <c r="E104" s="305" t="str">
        <f>IF($E$14="","",$E$14)</f>
        <v/>
      </c>
      <c r="F104" s="328" t="s">
        <v>1</v>
      </c>
      <c r="G104" s="305" t="str">
        <f>IF($G$14="","",$G$14)</f>
        <v/>
      </c>
      <c r="H104" s="324"/>
      <c r="O104" s="211"/>
      <c r="P104" s="346">
        <f t="shared" si="20"/>
        <v>0</v>
      </c>
      <c r="Q104" s="113"/>
      <c r="R104" s="113"/>
      <c r="S104" s="113"/>
    </row>
    <row r="105" spans="1:20" s="213" customFormat="1" ht="4" customHeight="1" x14ac:dyDescent="0.25">
      <c r="A105" s="333"/>
      <c r="B105" s="307"/>
      <c r="C105" s="307"/>
      <c r="D105" s="311"/>
      <c r="E105" s="311"/>
      <c r="F105" s="311"/>
      <c r="G105" s="311"/>
      <c r="H105" s="324"/>
      <c r="O105" s="211"/>
      <c r="P105" s="346">
        <f t="shared" si="20"/>
        <v>0</v>
      </c>
      <c r="Q105" s="113"/>
      <c r="R105" s="113"/>
      <c r="S105" s="113"/>
    </row>
    <row r="106" spans="1:20" s="213" customFormat="1" ht="18" customHeight="1" x14ac:dyDescent="0.25">
      <c r="A106" s="333"/>
      <c r="B106" s="468" t="str">
        <f>$B$16</f>
        <v>Berufsausbildung/Qualifikation</v>
      </c>
      <c r="C106" s="307"/>
      <c r="D106" s="311"/>
      <c r="E106" s="265" t="str">
        <f>IF($E$16="","",$E$16)</f>
        <v/>
      </c>
      <c r="F106" s="272"/>
      <c r="G106" s="303"/>
      <c r="H106" s="324"/>
      <c r="O106" s="211"/>
      <c r="P106" s="346">
        <f t="shared" si="20"/>
        <v>0</v>
      </c>
      <c r="Q106" s="113"/>
      <c r="R106" s="113"/>
      <c r="S106" s="113"/>
    </row>
    <row r="107" spans="1:20" s="213" customFormat="1" ht="4" customHeight="1" x14ac:dyDescent="0.25">
      <c r="A107" s="333"/>
      <c r="B107" s="307"/>
      <c r="C107" s="307"/>
      <c r="D107" s="311"/>
      <c r="E107" s="311"/>
      <c r="F107" s="311"/>
      <c r="G107" s="311"/>
      <c r="H107" s="324"/>
      <c r="O107" s="211"/>
      <c r="P107" s="346">
        <f t="shared" si="20"/>
        <v>0</v>
      </c>
      <c r="Q107" s="113"/>
      <c r="R107" s="113"/>
      <c r="S107" s="113"/>
    </row>
    <row r="108" spans="1:20" s="213" customFormat="1" ht="18" customHeight="1" x14ac:dyDescent="0.25">
      <c r="A108" s="333"/>
      <c r="B108" s="468" t="str">
        <f>$B$18</f>
        <v>Funktion im Betreuungsverein</v>
      </c>
      <c r="C108" s="307"/>
      <c r="D108" s="311"/>
      <c r="E108" s="265" t="str">
        <f>IF($E$18="","",$E$18)</f>
        <v/>
      </c>
      <c r="F108" s="272"/>
      <c r="G108" s="303"/>
      <c r="H108" s="324"/>
      <c r="J108" s="340" t="str">
        <f>IF(OR(O93=0,O95=0,O89=0),"Bitte füllen Sie die Felder zu den Personalausgaben auf Seite 2 aus.",CONCATENATE("Die prozentuale Kürzung der Personalausgaben erfolgt um ",TEXT(1-S121,"0,00%"),"."))</f>
        <v>Bitte füllen Sie die Felder zu den Personalausgaben auf Seite 2 aus.</v>
      </c>
      <c r="K108" s="341"/>
      <c r="L108" s="341"/>
      <c r="M108" s="341"/>
      <c r="N108" s="342"/>
      <c r="O108" s="211"/>
      <c r="P108" s="346">
        <f t="shared" si="20"/>
        <v>0</v>
      </c>
      <c r="Q108" s="113"/>
      <c r="R108" s="113"/>
      <c r="S108" s="113"/>
    </row>
    <row r="109" spans="1:20" ht="8.15" customHeight="1" x14ac:dyDescent="0.25">
      <c r="A109" s="322"/>
      <c r="B109" s="309"/>
      <c r="C109" s="309"/>
      <c r="D109" s="325"/>
      <c r="E109" s="330"/>
      <c r="F109" s="325"/>
      <c r="G109" s="325"/>
      <c r="H109" s="310"/>
      <c r="P109" s="346">
        <f t="shared" si="20"/>
        <v>0</v>
      </c>
      <c r="Q109" s="347"/>
      <c r="R109" s="113"/>
      <c r="S109" s="113"/>
    </row>
    <row r="110" spans="1:20" ht="12" customHeight="1" x14ac:dyDescent="0.25">
      <c r="P110" s="346">
        <f t="shared" si="20"/>
        <v>0</v>
      </c>
      <c r="Q110" s="347"/>
      <c r="R110" s="113"/>
      <c r="S110" s="113"/>
    </row>
    <row r="111" spans="1:20" s="213" customFormat="1" ht="4" customHeight="1" x14ac:dyDescent="0.25">
      <c r="A111" s="269"/>
      <c r="B111" s="270"/>
      <c r="C111" s="278"/>
      <c r="D111" s="279"/>
      <c r="E111" s="278"/>
      <c r="F111" s="285"/>
      <c r="G111" s="285"/>
      <c r="H111" s="279"/>
      <c r="I111" s="278"/>
      <c r="J111" s="279"/>
      <c r="K111" s="278"/>
      <c r="L111" s="279"/>
      <c r="M111" s="278"/>
      <c r="N111" s="279"/>
      <c r="O111" s="280"/>
      <c r="P111" s="346">
        <f t="shared" si="20"/>
        <v>0</v>
      </c>
      <c r="Q111" s="348"/>
      <c r="R111" s="349"/>
      <c r="S111" s="350"/>
      <c r="T111" s="94"/>
    </row>
    <row r="112" spans="1:20" s="97" customFormat="1" ht="12" customHeight="1" x14ac:dyDescent="0.25">
      <c r="A112" s="274" t="s">
        <v>112</v>
      </c>
      <c r="B112" s="277" t="s">
        <v>157</v>
      </c>
      <c r="C112" s="274" t="s">
        <v>159</v>
      </c>
      <c r="D112" s="281"/>
      <c r="E112" s="274" t="s">
        <v>169</v>
      </c>
      <c r="F112" s="286"/>
      <c r="G112" s="286"/>
      <c r="H112" s="281"/>
      <c r="I112" s="274" t="s">
        <v>171</v>
      </c>
      <c r="J112" s="281"/>
      <c r="K112" s="274" t="s">
        <v>113</v>
      </c>
      <c r="L112" s="281"/>
      <c r="M112" s="274" t="s">
        <v>114</v>
      </c>
      <c r="N112" s="281"/>
      <c r="O112" s="230" t="s">
        <v>173</v>
      </c>
      <c r="P112" s="346">
        <f t="shared" si="20"/>
        <v>0</v>
      </c>
      <c r="Q112" s="351" t="s">
        <v>137</v>
      </c>
      <c r="R112" s="114"/>
      <c r="S112" s="352"/>
    </row>
    <row r="113" spans="1:19" s="97" customFormat="1" ht="12" customHeight="1" x14ac:dyDescent="0.25">
      <c r="A113" s="273"/>
      <c r="B113" s="277" t="s">
        <v>158</v>
      </c>
      <c r="C113" s="274" t="s">
        <v>165</v>
      </c>
      <c r="D113" s="281"/>
      <c r="E113" s="296" t="s">
        <v>170</v>
      </c>
      <c r="F113" s="286"/>
      <c r="G113" s="286"/>
      <c r="H113" s="281"/>
      <c r="I113" s="296" t="s">
        <v>172</v>
      </c>
      <c r="J113" s="281"/>
      <c r="K113" s="273"/>
      <c r="L113" s="281"/>
      <c r="M113" s="273"/>
      <c r="N113" s="281"/>
      <c r="O113" s="230"/>
      <c r="P113" s="346">
        <f t="shared" si="20"/>
        <v>0</v>
      </c>
      <c r="Q113" s="353" t="s">
        <v>139</v>
      </c>
      <c r="R113" s="354" t="s">
        <v>138</v>
      </c>
      <c r="S113" s="355">
        <f>IF(O89&gt;=O93,IF(O89=0,0,O95/O89),0)</f>
        <v>0</v>
      </c>
    </row>
    <row r="114" spans="1:19" s="97" customFormat="1" ht="12" customHeight="1" x14ac:dyDescent="0.25">
      <c r="A114" s="273"/>
      <c r="B114" s="277" t="s">
        <v>174</v>
      </c>
      <c r="C114" s="296" t="s">
        <v>211</v>
      </c>
      <c r="D114" s="281"/>
      <c r="E114" s="273"/>
      <c r="F114" s="286"/>
      <c r="G114" s="286"/>
      <c r="H114" s="281"/>
      <c r="I114" s="273"/>
      <c r="J114" s="281"/>
      <c r="K114" s="273"/>
      <c r="L114" s="281"/>
      <c r="M114" s="273"/>
      <c r="N114" s="281"/>
      <c r="O114" s="230"/>
      <c r="P114" s="346">
        <f t="shared" si="20"/>
        <v>0</v>
      </c>
      <c r="Q114" s="356" t="s">
        <v>177</v>
      </c>
      <c r="R114" s="354"/>
      <c r="S114" s="355"/>
    </row>
    <row r="115" spans="1:19" s="97" customFormat="1" ht="4" customHeight="1" x14ac:dyDescent="0.25">
      <c r="A115" s="273"/>
      <c r="B115" s="277"/>
      <c r="C115" s="315"/>
      <c r="D115" s="283"/>
      <c r="E115" s="282"/>
      <c r="F115" s="287"/>
      <c r="G115" s="287"/>
      <c r="H115" s="283"/>
      <c r="I115" s="282"/>
      <c r="J115" s="283"/>
      <c r="K115" s="282"/>
      <c r="L115" s="283"/>
      <c r="M115" s="282"/>
      <c r="N115" s="283"/>
      <c r="O115" s="230"/>
      <c r="P115" s="346">
        <f t="shared" si="20"/>
        <v>0</v>
      </c>
      <c r="Q115" s="357"/>
      <c r="R115" s="358"/>
      <c r="S115" s="359"/>
    </row>
    <row r="116" spans="1:19" s="97" customFormat="1" ht="4" customHeight="1" x14ac:dyDescent="0.25">
      <c r="A116" s="273"/>
      <c r="B116" s="277"/>
      <c r="C116" s="316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230"/>
      <c r="P116" s="346">
        <f t="shared" si="20"/>
        <v>0</v>
      </c>
      <c r="Q116" s="360"/>
      <c r="R116" s="361"/>
      <c r="S116" s="362"/>
    </row>
    <row r="117" spans="1:19" s="97" customFormat="1" ht="12" customHeight="1" x14ac:dyDescent="0.25">
      <c r="A117" s="273"/>
      <c r="B117" s="277"/>
      <c r="C117" s="277" t="s">
        <v>163</v>
      </c>
      <c r="D117" s="277" t="s">
        <v>99</v>
      </c>
      <c r="E117" s="277" t="s">
        <v>163</v>
      </c>
      <c r="F117" s="277" t="s">
        <v>166</v>
      </c>
      <c r="G117" s="277" t="s">
        <v>167</v>
      </c>
      <c r="H117" s="277" t="s">
        <v>168</v>
      </c>
      <c r="I117" s="277" t="s">
        <v>163</v>
      </c>
      <c r="J117" s="277" t="s">
        <v>99</v>
      </c>
      <c r="K117" s="277" t="s">
        <v>163</v>
      </c>
      <c r="L117" s="277" t="s">
        <v>99</v>
      </c>
      <c r="M117" s="277" t="s">
        <v>163</v>
      </c>
      <c r="N117" s="277" t="s">
        <v>99</v>
      </c>
      <c r="O117" s="230"/>
      <c r="P117" s="346">
        <f t="shared" si="20"/>
        <v>0</v>
      </c>
      <c r="Q117" s="351" t="s">
        <v>140</v>
      </c>
      <c r="R117" s="114"/>
      <c r="S117" s="352"/>
    </row>
    <row r="118" spans="1:19" s="97" customFormat="1" ht="12" customHeight="1" x14ac:dyDescent="0.25">
      <c r="A118" s="273"/>
      <c r="B118" s="277"/>
      <c r="C118" s="277" t="s">
        <v>164</v>
      </c>
      <c r="D118" s="277"/>
      <c r="E118" s="277" t="s">
        <v>164</v>
      </c>
      <c r="F118" s="277"/>
      <c r="G118" s="277"/>
      <c r="H118" s="277"/>
      <c r="I118" s="277" t="s">
        <v>164</v>
      </c>
      <c r="J118" s="277"/>
      <c r="K118" s="277" t="s">
        <v>164</v>
      </c>
      <c r="L118" s="277"/>
      <c r="M118" s="277" t="s">
        <v>164</v>
      </c>
      <c r="N118" s="277"/>
      <c r="O118" s="230"/>
      <c r="P118" s="346">
        <f t="shared" si="20"/>
        <v>0</v>
      </c>
      <c r="Q118" s="353" t="s">
        <v>139</v>
      </c>
      <c r="R118" s="354" t="s">
        <v>141</v>
      </c>
      <c r="S118" s="355">
        <f>IF(O89&lt;O93,O95/O93,0)</f>
        <v>0</v>
      </c>
    </row>
    <row r="119" spans="1:19" s="97" customFormat="1" ht="12" customHeight="1" x14ac:dyDescent="0.25">
      <c r="A119" s="273"/>
      <c r="B119" s="277" t="s">
        <v>162</v>
      </c>
      <c r="C119" s="277"/>
      <c r="D119" s="277" t="s">
        <v>21</v>
      </c>
      <c r="E119" s="277"/>
      <c r="F119" s="277" t="s">
        <v>21</v>
      </c>
      <c r="G119" s="277" t="s">
        <v>21</v>
      </c>
      <c r="H119" s="277" t="s">
        <v>21</v>
      </c>
      <c r="I119" s="277"/>
      <c r="J119" s="277" t="s">
        <v>21</v>
      </c>
      <c r="K119" s="277"/>
      <c r="L119" s="277" t="s">
        <v>21</v>
      </c>
      <c r="M119" s="277"/>
      <c r="N119" s="277" t="s">
        <v>21</v>
      </c>
      <c r="O119" s="230" t="s">
        <v>21</v>
      </c>
      <c r="P119" s="346">
        <f t="shared" si="20"/>
        <v>0</v>
      </c>
      <c r="Q119" s="356" t="s">
        <v>178</v>
      </c>
      <c r="R119" s="354"/>
      <c r="S119" s="355"/>
    </row>
    <row r="120" spans="1:19" s="97" customFormat="1" ht="4" customHeight="1" x14ac:dyDescent="0.25">
      <c r="A120" s="282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8"/>
      <c r="P120" s="346">
        <f t="shared" si="20"/>
        <v>0</v>
      </c>
      <c r="Q120" s="363"/>
      <c r="R120" s="364"/>
      <c r="S120" s="365"/>
    </row>
    <row r="121" spans="1:19" s="97" customFormat="1" ht="18" customHeight="1" x14ac:dyDescent="0.25">
      <c r="A121" s="275" t="s">
        <v>115</v>
      </c>
      <c r="B121" s="290">
        <f t="shared" ref="B121:C132" si="21">B73</f>
        <v>0</v>
      </c>
      <c r="C121" s="313">
        <f t="shared" si="21"/>
        <v>0</v>
      </c>
      <c r="D121" s="369">
        <f>IFERROR(ROUND(D73*$S$121,2),0)</f>
        <v>0</v>
      </c>
      <c r="E121" s="313">
        <f>E73</f>
        <v>0</v>
      </c>
      <c r="F121" s="369">
        <f>IFERROR(ROUND(F73*$S$121,2),0)</f>
        <v>0</v>
      </c>
      <c r="G121" s="369">
        <f>IFERROR(ROUND(G73*$S$121,2),0)</f>
        <v>0</v>
      </c>
      <c r="H121" s="369">
        <f>IFERROR(ROUND(H73*$S$121,2),0)</f>
        <v>0</v>
      </c>
      <c r="I121" s="313">
        <f t="shared" ref="I121:I132" si="22">I73</f>
        <v>0</v>
      </c>
      <c r="J121" s="369">
        <f>IFERROR(ROUND(J73*$S$121,2),0)</f>
        <v>0</v>
      </c>
      <c r="K121" s="313">
        <f t="shared" ref="K121:K132" si="23">K73</f>
        <v>0</v>
      </c>
      <c r="L121" s="369">
        <f>IFERROR(ROUND(L73*$S$121,2),0)</f>
        <v>0</v>
      </c>
      <c r="M121" s="313">
        <f>M73</f>
        <v>0</v>
      </c>
      <c r="N121" s="369">
        <f>IFERROR(ROUND(N73*$S$121,2),0)</f>
        <v>0</v>
      </c>
      <c r="O121" s="369">
        <f>ROUND(D121,2)+ROUND(F121,2)+ROUND(G121,2)+ROUND(H121,2)+ROUND(J121,2)+ROUND(L121,2)-ROUND(N121,2)</f>
        <v>0</v>
      </c>
      <c r="P121" s="346">
        <f t="shared" si="20"/>
        <v>0</v>
      </c>
      <c r="Q121" s="366" t="s">
        <v>142</v>
      </c>
      <c r="R121" s="367" t="str">
        <f>IF(O89&gt;=O93,"Fall 1","Fall 2")</f>
        <v>Fall 1</v>
      </c>
      <c r="S121" s="368">
        <f>VLOOKUP(R121,R112:S119,2,FALSE)</f>
        <v>0</v>
      </c>
    </row>
    <row r="122" spans="1:19" s="97" customFormat="1" ht="18" customHeight="1" x14ac:dyDescent="0.25">
      <c r="A122" s="275" t="s">
        <v>116</v>
      </c>
      <c r="B122" s="290">
        <f t="shared" si="21"/>
        <v>0</v>
      </c>
      <c r="C122" s="313">
        <f t="shared" si="21"/>
        <v>0</v>
      </c>
      <c r="D122" s="369">
        <f t="shared" ref="D122:D132" si="24">IFERROR(ROUND(D74*$S$121,2),0)</f>
        <v>0</v>
      </c>
      <c r="E122" s="313">
        <f t="shared" ref="E122:E132" si="25">E74</f>
        <v>0</v>
      </c>
      <c r="F122" s="369">
        <f t="shared" ref="F122:H132" si="26">IFERROR(ROUND(F74*$S$121,2),0)</f>
        <v>0</v>
      </c>
      <c r="G122" s="369">
        <f t="shared" si="26"/>
        <v>0</v>
      </c>
      <c r="H122" s="369">
        <f t="shared" si="26"/>
        <v>0</v>
      </c>
      <c r="I122" s="313">
        <f t="shared" si="22"/>
        <v>0</v>
      </c>
      <c r="J122" s="369">
        <f t="shared" ref="J122:J132" si="27">IFERROR(ROUND(J74*$S$121,2),0)</f>
        <v>0</v>
      </c>
      <c r="K122" s="313">
        <f t="shared" si="23"/>
        <v>0</v>
      </c>
      <c r="L122" s="369">
        <f t="shared" ref="L122:L132" si="28">IFERROR(ROUND(L74*$S$121,2),0)</f>
        <v>0</v>
      </c>
      <c r="M122" s="313">
        <f t="shared" ref="M122:M132" si="29">M74</f>
        <v>0</v>
      </c>
      <c r="N122" s="369">
        <f t="shared" ref="N122:N132" si="30">IFERROR(ROUND(N74*$S$121,2),0)</f>
        <v>0</v>
      </c>
      <c r="O122" s="369">
        <f t="shared" ref="O122:O132" si="31">ROUND(D122,2)+ROUND(F122,2)+ROUND(G122,2)+ROUND(H122,2)+ROUND(J122,2)+ROUND(L122,2)-ROUND(N122,2)</f>
        <v>0</v>
      </c>
      <c r="P122" s="346">
        <f t="shared" si="20"/>
        <v>0</v>
      </c>
      <c r="Q122" s="113"/>
      <c r="R122" s="113"/>
      <c r="S122" s="113"/>
    </row>
    <row r="123" spans="1:19" s="97" customFormat="1" ht="18" customHeight="1" x14ac:dyDescent="0.25">
      <c r="A123" s="275" t="s">
        <v>117</v>
      </c>
      <c r="B123" s="290">
        <f t="shared" si="21"/>
        <v>0</v>
      </c>
      <c r="C123" s="313">
        <f t="shared" si="21"/>
        <v>0</v>
      </c>
      <c r="D123" s="369">
        <f t="shared" si="24"/>
        <v>0</v>
      </c>
      <c r="E123" s="313">
        <f t="shared" si="25"/>
        <v>0</v>
      </c>
      <c r="F123" s="369">
        <f t="shared" si="26"/>
        <v>0</v>
      </c>
      <c r="G123" s="369">
        <f t="shared" si="26"/>
        <v>0</v>
      </c>
      <c r="H123" s="369">
        <f t="shared" si="26"/>
        <v>0</v>
      </c>
      <c r="I123" s="313">
        <f t="shared" si="22"/>
        <v>0</v>
      </c>
      <c r="J123" s="369">
        <f t="shared" si="27"/>
        <v>0</v>
      </c>
      <c r="K123" s="313">
        <f t="shared" si="23"/>
        <v>0</v>
      </c>
      <c r="L123" s="369">
        <f t="shared" si="28"/>
        <v>0</v>
      </c>
      <c r="M123" s="313">
        <f t="shared" si="29"/>
        <v>0</v>
      </c>
      <c r="N123" s="369">
        <f t="shared" si="30"/>
        <v>0</v>
      </c>
      <c r="O123" s="369">
        <f t="shared" si="31"/>
        <v>0</v>
      </c>
      <c r="P123" s="346">
        <f t="shared" si="20"/>
        <v>0</v>
      </c>
      <c r="Q123" s="113"/>
      <c r="R123" s="113"/>
      <c r="S123" s="113"/>
    </row>
    <row r="124" spans="1:19" s="97" customFormat="1" ht="18" customHeight="1" x14ac:dyDescent="0.25">
      <c r="A124" s="275" t="s">
        <v>118</v>
      </c>
      <c r="B124" s="290">
        <f t="shared" si="21"/>
        <v>0</v>
      </c>
      <c r="C124" s="313">
        <f t="shared" si="21"/>
        <v>0</v>
      </c>
      <c r="D124" s="369">
        <f t="shared" si="24"/>
        <v>0</v>
      </c>
      <c r="E124" s="313">
        <f t="shared" si="25"/>
        <v>0</v>
      </c>
      <c r="F124" s="369">
        <f t="shared" si="26"/>
        <v>0</v>
      </c>
      <c r="G124" s="369">
        <f t="shared" si="26"/>
        <v>0</v>
      </c>
      <c r="H124" s="369">
        <f t="shared" si="26"/>
        <v>0</v>
      </c>
      <c r="I124" s="313">
        <f t="shared" si="22"/>
        <v>0</v>
      </c>
      <c r="J124" s="369">
        <f t="shared" si="27"/>
        <v>0</v>
      </c>
      <c r="K124" s="313">
        <f t="shared" si="23"/>
        <v>0</v>
      </c>
      <c r="L124" s="369">
        <f t="shared" si="28"/>
        <v>0</v>
      </c>
      <c r="M124" s="313">
        <f t="shared" si="29"/>
        <v>0</v>
      </c>
      <c r="N124" s="369">
        <f t="shared" si="30"/>
        <v>0</v>
      </c>
      <c r="O124" s="369">
        <f t="shared" si="31"/>
        <v>0</v>
      </c>
      <c r="P124" s="346">
        <f t="shared" si="20"/>
        <v>0</v>
      </c>
      <c r="Q124" s="113"/>
      <c r="R124" s="113"/>
      <c r="S124" s="113"/>
    </row>
    <row r="125" spans="1:19" s="97" customFormat="1" ht="18" customHeight="1" x14ac:dyDescent="0.25">
      <c r="A125" s="275" t="s">
        <v>119</v>
      </c>
      <c r="B125" s="290">
        <f t="shared" si="21"/>
        <v>0</v>
      </c>
      <c r="C125" s="313">
        <f t="shared" si="21"/>
        <v>0</v>
      </c>
      <c r="D125" s="369">
        <f t="shared" si="24"/>
        <v>0</v>
      </c>
      <c r="E125" s="313">
        <f t="shared" si="25"/>
        <v>0</v>
      </c>
      <c r="F125" s="369">
        <f t="shared" si="26"/>
        <v>0</v>
      </c>
      <c r="G125" s="369">
        <f t="shared" si="26"/>
        <v>0</v>
      </c>
      <c r="H125" s="369">
        <f t="shared" si="26"/>
        <v>0</v>
      </c>
      <c r="I125" s="313">
        <f t="shared" si="22"/>
        <v>0</v>
      </c>
      <c r="J125" s="369">
        <f t="shared" si="27"/>
        <v>0</v>
      </c>
      <c r="K125" s="313">
        <f t="shared" si="23"/>
        <v>0</v>
      </c>
      <c r="L125" s="369">
        <f t="shared" si="28"/>
        <v>0</v>
      </c>
      <c r="M125" s="313">
        <f t="shared" si="29"/>
        <v>0</v>
      </c>
      <c r="N125" s="369">
        <f t="shared" si="30"/>
        <v>0</v>
      </c>
      <c r="O125" s="369">
        <f t="shared" si="31"/>
        <v>0</v>
      </c>
      <c r="P125" s="346">
        <f t="shared" si="20"/>
        <v>0</v>
      </c>
      <c r="Q125" s="113"/>
      <c r="R125" s="113"/>
      <c r="S125" s="113"/>
    </row>
    <row r="126" spans="1:19" s="97" customFormat="1" ht="18" customHeight="1" x14ac:dyDescent="0.25">
      <c r="A126" s="275" t="s">
        <v>120</v>
      </c>
      <c r="B126" s="290">
        <f t="shared" si="21"/>
        <v>0</v>
      </c>
      <c r="C126" s="313">
        <f t="shared" si="21"/>
        <v>0</v>
      </c>
      <c r="D126" s="369">
        <f t="shared" si="24"/>
        <v>0</v>
      </c>
      <c r="E126" s="313">
        <f t="shared" si="25"/>
        <v>0</v>
      </c>
      <c r="F126" s="369">
        <f t="shared" si="26"/>
        <v>0</v>
      </c>
      <c r="G126" s="369">
        <f t="shared" si="26"/>
        <v>0</v>
      </c>
      <c r="H126" s="369">
        <f t="shared" si="26"/>
        <v>0</v>
      </c>
      <c r="I126" s="313">
        <f t="shared" si="22"/>
        <v>0</v>
      </c>
      <c r="J126" s="369">
        <f t="shared" si="27"/>
        <v>0</v>
      </c>
      <c r="K126" s="313">
        <f t="shared" si="23"/>
        <v>0</v>
      </c>
      <c r="L126" s="369">
        <f t="shared" si="28"/>
        <v>0</v>
      </c>
      <c r="M126" s="313">
        <f t="shared" si="29"/>
        <v>0</v>
      </c>
      <c r="N126" s="369">
        <f t="shared" si="30"/>
        <v>0</v>
      </c>
      <c r="O126" s="369">
        <f t="shared" si="31"/>
        <v>0</v>
      </c>
      <c r="P126" s="346">
        <f t="shared" si="20"/>
        <v>0</v>
      </c>
      <c r="Q126" s="113"/>
      <c r="R126" s="113"/>
      <c r="S126" s="113"/>
    </row>
    <row r="127" spans="1:19" s="97" customFormat="1" ht="18" customHeight="1" x14ac:dyDescent="0.25">
      <c r="A127" s="275" t="s">
        <v>121</v>
      </c>
      <c r="B127" s="290">
        <f t="shared" si="21"/>
        <v>0</v>
      </c>
      <c r="C127" s="313">
        <f t="shared" si="21"/>
        <v>0</v>
      </c>
      <c r="D127" s="369">
        <f t="shared" si="24"/>
        <v>0</v>
      </c>
      <c r="E127" s="313">
        <f t="shared" si="25"/>
        <v>0</v>
      </c>
      <c r="F127" s="369">
        <f t="shared" si="26"/>
        <v>0</v>
      </c>
      <c r="G127" s="369">
        <f t="shared" si="26"/>
        <v>0</v>
      </c>
      <c r="H127" s="369">
        <f t="shared" si="26"/>
        <v>0</v>
      </c>
      <c r="I127" s="313">
        <f t="shared" si="22"/>
        <v>0</v>
      </c>
      <c r="J127" s="369">
        <f t="shared" si="27"/>
        <v>0</v>
      </c>
      <c r="K127" s="313">
        <f t="shared" si="23"/>
        <v>0</v>
      </c>
      <c r="L127" s="369">
        <f t="shared" si="28"/>
        <v>0</v>
      </c>
      <c r="M127" s="313">
        <f t="shared" si="29"/>
        <v>0</v>
      </c>
      <c r="N127" s="369">
        <f t="shared" si="30"/>
        <v>0</v>
      </c>
      <c r="O127" s="369">
        <f t="shared" si="31"/>
        <v>0</v>
      </c>
      <c r="P127" s="346">
        <f t="shared" si="20"/>
        <v>0</v>
      </c>
      <c r="Q127" s="113"/>
      <c r="R127" s="113"/>
      <c r="S127" s="113"/>
    </row>
    <row r="128" spans="1:19" s="97" customFormat="1" ht="18" customHeight="1" x14ac:dyDescent="0.25">
      <c r="A128" s="275" t="s">
        <v>122</v>
      </c>
      <c r="B128" s="290">
        <f t="shared" si="21"/>
        <v>0</v>
      </c>
      <c r="C128" s="313">
        <f t="shared" si="21"/>
        <v>0</v>
      </c>
      <c r="D128" s="369">
        <f t="shared" si="24"/>
        <v>0</v>
      </c>
      <c r="E128" s="313">
        <f t="shared" si="25"/>
        <v>0</v>
      </c>
      <c r="F128" s="369">
        <f t="shared" si="26"/>
        <v>0</v>
      </c>
      <c r="G128" s="369">
        <f t="shared" si="26"/>
        <v>0</v>
      </c>
      <c r="H128" s="369">
        <f t="shared" si="26"/>
        <v>0</v>
      </c>
      <c r="I128" s="313">
        <f t="shared" si="22"/>
        <v>0</v>
      </c>
      <c r="J128" s="369">
        <f t="shared" si="27"/>
        <v>0</v>
      </c>
      <c r="K128" s="313">
        <f t="shared" si="23"/>
        <v>0</v>
      </c>
      <c r="L128" s="369">
        <f t="shared" si="28"/>
        <v>0</v>
      </c>
      <c r="M128" s="313">
        <f t="shared" si="29"/>
        <v>0</v>
      </c>
      <c r="N128" s="369">
        <f t="shared" si="30"/>
        <v>0</v>
      </c>
      <c r="O128" s="369">
        <f t="shared" si="31"/>
        <v>0</v>
      </c>
      <c r="P128" s="346">
        <f t="shared" si="20"/>
        <v>0</v>
      </c>
      <c r="Q128" s="113"/>
      <c r="R128" s="113"/>
      <c r="S128" s="113"/>
    </row>
    <row r="129" spans="1:20" s="97" customFormat="1" ht="18" customHeight="1" x14ac:dyDescent="0.25">
      <c r="A129" s="275" t="s">
        <v>123</v>
      </c>
      <c r="B129" s="290">
        <f t="shared" si="21"/>
        <v>0</v>
      </c>
      <c r="C129" s="313">
        <f t="shared" si="21"/>
        <v>0</v>
      </c>
      <c r="D129" s="369">
        <f t="shared" si="24"/>
        <v>0</v>
      </c>
      <c r="E129" s="313">
        <f t="shared" si="25"/>
        <v>0</v>
      </c>
      <c r="F129" s="369">
        <f t="shared" si="26"/>
        <v>0</v>
      </c>
      <c r="G129" s="369">
        <f t="shared" si="26"/>
        <v>0</v>
      </c>
      <c r="H129" s="369">
        <f t="shared" si="26"/>
        <v>0</v>
      </c>
      <c r="I129" s="313">
        <f t="shared" si="22"/>
        <v>0</v>
      </c>
      <c r="J129" s="369">
        <f t="shared" si="27"/>
        <v>0</v>
      </c>
      <c r="K129" s="313">
        <f t="shared" si="23"/>
        <v>0</v>
      </c>
      <c r="L129" s="369">
        <f t="shared" si="28"/>
        <v>0</v>
      </c>
      <c r="M129" s="313">
        <f t="shared" si="29"/>
        <v>0</v>
      </c>
      <c r="N129" s="369">
        <f t="shared" si="30"/>
        <v>0</v>
      </c>
      <c r="O129" s="369">
        <f t="shared" si="31"/>
        <v>0</v>
      </c>
      <c r="P129" s="346">
        <f t="shared" si="20"/>
        <v>0</v>
      </c>
      <c r="Q129" s="113"/>
      <c r="R129" s="113"/>
      <c r="S129" s="113"/>
    </row>
    <row r="130" spans="1:20" s="97" customFormat="1" ht="18" customHeight="1" x14ac:dyDescent="0.25">
      <c r="A130" s="275" t="s">
        <v>124</v>
      </c>
      <c r="B130" s="290">
        <f t="shared" si="21"/>
        <v>0</v>
      </c>
      <c r="C130" s="313">
        <f t="shared" si="21"/>
        <v>0</v>
      </c>
      <c r="D130" s="369">
        <f t="shared" si="24"/>
        <v>0</v>
      </c>
      <c r="E130" s="313">
        <f t="shared" si="25"/>
        <v>0</v>
      </c>
      <c r="F130" s="369">
        <f t="shared" si="26"/>
        <v>0</v>
      </c>
      <c r="G130" s="369">
        <f t="shared" si="26"/>
        <v>0</v>
      </c>
      <c r="H130" s="369">
        <f t="shared" si="26"/>
        <v>0</v>
      </c>
      <c r="I130" s="313">
        <f t="shared" si="22"/>
        <v>0</v>
      </c>
      <c r="J130" s="369">
        <f t="shared" si="27"/>
        <v>0</v>
      </c>
      <c r="K130" s="313">
        <f t="shared" si="23"/>
        <v>0</v>
      </c>
      <c r="L130" s="369">
        <f t="shared" si="28"/>
        <v>0</v>
      </c>
      <c r="M130" s="313">
        <f t="shared" si="29"/>
        <v>0</v>
      </c>
      <c r="N130" s="369">
        <f t="shared" si="30"/>
        <v>0</v>
      </c>
      <c r="O130" s="369">
        <f t="shared" si="31"/>
        <v>0</v>
      </c>
      <c r="P130" s="346">
        <f t="shared" si="20"/>
        <v>0</v>
      </c>
      <c r="Q130" s="113"/>
      <c r="R130" s="113"/>
      <c r="S130" s="113"/>
    </row>
    <row r="131" spans="1:20" s="97" customFormat="1" ht="18" customHeight="1" x14ac:dyDescent="0.25">
      <c r="A131" s="275" t="s">
        <v>125</v>
      </c>
      <c r="B131" s="290">
        <f t="shared" si="21"/>
        <v>0</v>
      </c>
      <c r="C131" s="313">
        <f t="shared" si="21"/>
        <v>0</v>
      </c>
      <c r="D131" s="369">
        <f t="shared" si="24"/>
        <v>0</v>
      </c>
      <c r="E131" s="313">
        <f t="shared" si="25"/>
        <v>0</v>
      </c>
      <c r="F131" s="369">
        <f t="shared" si="26"/>
        <v>0</v>
      </c>
      <c r="G131" s="369">
        <f t="shared" si="26"/>
        <v>0</v>
      </c>
      <c r="H131" s="369">
        <f t="shared" si="26"/>
        <v>0</v>
      </c>
      <c r="I131" s="313">
        <f t="shared" si="22"/>
        <v>0</v>
      </c>
      <c r="J131" s="369">
        <f t="shared" si="27"/>
        <v>0</v>
      </c>
      <c r="K131" s="313">
        <f t="shared" si="23"/>
        <v>0</v>
      </c>
      <c r="L131" s="369">
        <f t="shared" si="28"/>
        <v>0</v>
      </c>
      <c r="M131" s="313">
        <f t="shared" si="29"/>
        <v>0</v>
      </c>
      <c r="N131" s="369">
        <f t="shared" si="30"/>
        <v>0</v>
      </c>
      <c r="O131" s="369">
        <f t="shared" si="31"/>
        <v>0</v>
      </c>
      <c r="P131" s="346">
        <f t="shared" si="20"/>
        <v>0</v>
      </c>
      <c r="Q131" s="113"/>
      <c r="R131" s="113"/>
      <c r="S131" s="113"/>
    </row>
    <row r="132" spans="1:20" s="97" customFormat="1" ht="18" customHeight="1" x14ac:dyDescent="0.25">
      <c r="A132" s="275" t="s">
        <v>126</v>
      </c>
      <c r="B132" s="290">
        <f t="shared" si="21"/>
        <v>0</v>
      </c>
      <c r="C132" s="313">
        <f t="shared" si="21"/>
        <v>0</v>
      </c>
      <c r="D132" s="369">
        <f t="shared" si="24"/>
        <v>0</v>
      </c>
      <c r="E132" s="313">
        <f t="shared" si="25"/>
        <v>0</v>
      </c>
      <c r="F132" s="369">
        <f t="shared" si="26"/>
        <v>0</v>
      </c>
      <c r="G132" s="369">
        <f t="shared" si="26"/>
        <v>0</v>
      </c>
      <c r="H132" s="369">
        <f t="shared" si="26"/>
        <v>0</v>
      </c>
      <c r="I132" s="313">
        <f t="shared" si="22"/>
        <v>0</v>
      </c>
      <c r="J132" s="369">
        <f t="shared" si="27"/>
        <v>0</v>
      </c>
      <c r="K132" s="313">
        <f t="shared" si="23"/>
        <v>0</v>
      </c>
      <c r="L132" s="369">
        <f t="shared" si="28"/>
        <v>0</v>
      </c>
      <c r="M132" s="313">
        <f t="shared" si="29"/>
        <v>0</v>
      </c>
      <c r="N132" s="369">
        <f t="shared" si="30"/>
        <v>0</v>
      </c>
      <c r="O132" s="369">
        <f t="shared" si="31"/>
        <v>0</v>
      </c>
      <c r="P132" s="346">
        <f t="shared" si="20"/>
        <v>0</v>
      </c>
      <c r="Q132" s="113"/>
      <c r="R132" s="113"/>
      <c r="S132" s="113"/>
    </row>
    <row r="133" spans="1:20" s="97" customFormat="1" ht="18" customHeight="1" x14ac:dyDescent="0.25">
      <c r="A133" s="291" t="s">
        <v>127</v>
      </c>
      <c r="B133" s="293"/>
      <c r="C133" s="293"/>
      <c r="D133" s="294">
        <f>SUMPRODUCT(ROUND(D121:D132,2))</f>
        <v>0</v>
      </c>
      <c r="E133" s="293"/>
      <c r="F133" s="294">
        <f>SUMPRODUCT(ROUND(F121:F132,2))</f>
        <v>0</v>
      </c>
      <c r="G133" s="294">
        <f>SUMPRODUCT(ROUND(G121:G132,2))</f>
        <v>0</v>
      </c>
      <c r="H133" s="294">
        <f>SUMPRODUCT(ROUND(H121:H132,2))</f>
        <v>0</v>
      </c>
      <c r="I133" s="293"/>
      <c r="J133" s="294">
        <f>SUMPRODUCT(ROUND(J121:J132,2))</f>
        <v>0</v>
      </c>
      <c r="K133" s="293"/>
      <c r="L133" s="294">
        <f>SUMPRODUCT(ROUND(L121:L132,2))</f>
        <v>0</v>
      </c>
      <c r="M133" s="293"/>
      <c r="N133" s="295">
        <f>SUMPRODUCT(ROUND(N121:N132,2))</f>
        <v>0</v>
      </c>
      <c r="O133" s="294">
        <f>SUM(O121:O132)</f>
        <v>0</v>
      </c>
      <c r="P133" s="346">
        <f t="shared" si="20"/>
        <v>0</v>
      </c>
      <c r="Q133" s="113"/>
      <c r="R133" s="113"/>
      <c r="S133" s="113"/>
    </row>
    <row r="134" spans="1:20" s="97" customFormat="1" ht="4" customHeight="1" x14ac:dyDescent="0.25">
      <c r="A134" s="101"/>
      <c r="B134" s="101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346">
        <f t="shared" si="20"/>
        <v>0</v>
      </c>
      <c r="Q134" s="113"/>
      <c r="R134" s="113"/>
      <c r="S134" s="113"/>
      <c r="T134" s="94"/>
    </row>
    <row r="135" spans="1:20" s="97" customFormat="1" ht="18" customHeight="1" x14ac:dyDescent="0.25">
      <c r="A135" s="265" t="s">
        <v>128</v>
      </c>
      <c r="B135" s="297"/>
      <c r="C135" s="298"/>
      <c r="D135" s="299"/>
      <c r="E135" s="298"/>
      <c r="F135" s="299"/>
      <c r="G135" s="299"/>
      <c r="H135" s="299"/>
      <c r="I135" s="298"/>
      <c r="J135" s="298"/>
      <c r="K135" s="298"/>
      <c r="L135" s="298"/>
      <c r="M135" s="313">
        <f>M87</f>
        <v>0</v>
      </c>
      <c r="N135" s="290">
        <f>IF(N87=0,0,ROUND(N87*$S$121,2))</f>
        <v>0</v>
      </c>
      <c r="O135" s="370">
        <f>ROUND(N135,2)</f>
        <v>0</v>
      </c>
      <c r="P135" s="346">
        <f t="shared" si="20"/>
        <v>0</v>
      </c>
      <c r="Q135" s="113"/>
      <c r="R135" s="113"/>
      <c r="S135" s="113"/>
    </row>
    <row r="136" spans="1:20" s="97" customFormat="1" ht="4" customHeight="1" x14ac:dyDescent="0.2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334"/>
      <c r="N136" s="335"/>
      <c r="O136" s="335"/>
      <c r="P136" s="346">
        <f t="shared" si="20"/>
        <v>0</v>
      </c>
      <c r="Q136" s="113"/>
      <c r="R136" s="113"/>
      <c r="S136" s="113"/>
    </row>
    <row r="137" spans="1:20" s="97" customFormat="1" ht="18" customHeight="1" x14ac:dyDescent="0.25">
      <c r="A137" s="291" t="s">
        <v>129</v>
      </c>
      <c r="B137" s="292"/>
      <c r="C137" s="300"/>
      <c r="D137" s="301"/>
      <c r="E137" s="300"/>
      <c r="F137" s="301"/>
      <c r="G137" s="301"/>
      <c r="H137" s="301"/>
      <c r="I137" s="300"/>
      <c r="J137" s="301"/>
      <c r="K137" s="300"/>
      <c r="L137" s="300"/>
      <c r="M137" s="300"/>
      <c r="N137" s="300"/>
      <c r="O137" s="371">
        <f>O133+O135</f>
        <v>0</v>
      </c>
      <c r="P137" s="346">
        <f t="shared" si="20"/>
        <v>0</v>
      </c>
      <c r="Q137" s="113"/>
      <c r="R137" s="113"/>
      <c r="S137" s="113"/>
    </row>
    <row r="138" spans="1:20" s="97" customFormat="1" x14ac:dyDescent="0.25">
      <c r="A138" s="101"/>
      <c r="B138" s="101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216"/>
      <c r="T138" s="94"/>
    </row>
  </sheetData>
  <sheetProtection password="EDE9" sheet="1" objects="1" scenarios="1"/>
  <conditionalFormatting sqref="A93:O137">
    <cfRule type="expression" dxfId="4" priority="1" stopIfTrue="1">
      <formula>$P93=1</formula>
    </cfRule>
  </conditionalFormatting>
  <dataValidations count="1">
    <dataValidation type="list" allowBlank="1" showErrorMessage="1" errorTitle="Ergebnis" error="Bitte auswählen!" sqref="O91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6" fitToHeight="0" orientation="landscape" useFirstPageNumber="1" r:id="rId1"/>
  <headerFooter alignWithMargins="0">
    <oddFooter>&amp;C&amp;9&amp;A - Seite &amp;P</oddFooter>
  </headerFooter>
  <rowBreaks count="2" manualBreakCount="2">
    <brk id="49" max="16383" man="1"/>
    <brk id="97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T138"/>
  <sheetViews>
    <sheetView showGridLines="0" zoomScaleNormal="100" workbookViewId="0">
      <selection activeCell="E12" sqref="E12"/>
    </sheetView>
  </sheetViews>
  <sheetFormatPr baseColWidth="10" defaultColWidth="11.453125" defaultRowHeight="11.5" x14ac:dyDescent="0.25"/>
  <cols>
    <col min="1" max="2" width="12.54296875" style="101" customWidth="1"/>
    <col min="3" max="14" width="12.54296875" style="94" customWidth="1"/>
    <col min="15" max="15" width="15.54296875" style="94" customWidth="1"/>
    <col min="16" max="16" width="12.54296875" style="94" hidden="1" customWidth="1"/>
    <col min="17" max="17" width="60.54296875" style="216" hidden="1" customWidth="1"/>
    <col min="18" max="19" width="10.54296875" style="97" hidden="1" customWidth="1"/>
    <col min="20" max="21" width="11.453125" style="94" customWidth="1"/>
    <col min="22" max="16384" width="11.453125" style="94"/>
  </cols>
  <sheetData>
    <row r="1" spans="1:20" ht="15" customHeight="1" x14ac:dyDescent="0.25">
      <c r="A1" s="458" t="str">
        <f>CONCATENATE('Anlage 1 | Ausgaben'!A1,".",$A$12)</f>
        <v>Anlage 1.9</v>
      </c>
      <c r="B1" s="96"/>
      <c r="C1" s="38"/>
      <c r="D1" s="38"/>
      <c r="E1" s="93"/>
      <c r="F1" s="37"/>
      <c r="G1" s="37"/>
      <c r="H1" s="37"/>
      <c r="I1" s="37"/>
      <c r="J1" s="37"/>
      <c r="K1" s="37"/>
      <c r="M1" s="206"/>
      <c r="P1" s="343" t="str">
        <f>"$A$1:$O$"&amp;IF(O91="nein",ROW($P$91),ROW($P$137))</f>
        <v>$A$1:$O$137</v>
      </c>
      <c r="Q1" s="113"/>
      <c r="R1" s="113"/>
      <c r="S1" s="113"/>
    </row>
    <row r="2" spans="1:20" ht="15" customHeight="1" x14ac:dyDescent="0.2">
      <c r="A2" s="96" t="s">
        <v>50</v>
      </c>
      <c r="B2" s="94"/>
      <c r="H2" s="207"/>
      <c r="I2" s="207"/>
      <c r="J2" s="208"/>
      <c r="K2" s="37"/>
      <c r="M2" s="197"/>
      <c r="P2" s="344"/>
      <c r="Q2" s="113"/>
      <c r="R2" s="113"/>
      <c r="S2" s="113"/>
    </row>
    <row r="3" spans="1:20" ht="15" customHeight="1" x14ac:dyDescent="0.2">
      <c r="A3" s="411" t="str">
        <f>CONCATENATE("Aktenzeichen ",IF('Seite 1'!$G$17="F-BV","F-BV____________",'Seite 1'!$G$17))</f>
        <v>Aktenzeichen F-BV____________</v>
      </c>
      <c r="B3" s="94"/>
      <c r="H3" s="207"/>
      <c r="I3" s="207"/>
      <c r="J3" s="208"/>
      <c r="K3" s="208"/>
      <c r="L3" s="208"/>
      <c r="M3" s="208"/>
      <c r="P3" s="344"/>
      <c r="Q3" s="113"/>
      <c r="R3" s="113"/>
      <c r="S3" s="113"/>
    </row>
    <row r="4" spans="1:20" ht="15" customHeight="1" x14ac:dyDescent="0.2">
      <c r="A4" s="95" t="str">
        <f ca="1">CONCATENATE("Verwendungsnachweis vom ",IF('Seite 1'!$G$16="","__.__.____",TEXT('Seite 1'!$G$16,"TT.MM.JJJJ")))</f>
        <v>Verwendungsnachweis vom 31.01.2024</v>
      </c>
      <c r="B4" s="94"/>
      <c r="H4" s="207"/>
      <c r="I4" s="207"/>
      <c r="J4" s="208"/>
      <c r="K4" s="208"/>
      <c r="L4" s="208"/>
      <c r="M4" s="208"/>
      <c r="P4" s="344"/>
      <c r="Q4" s="113"/>
      <c r="R4" s="113"/>
      <c r="S4" s="113"/>
    </row>
    <row r="5" spans="1:20" ht="15" customHeight="1" x14ac:dyDescent="0.2">
      <c r="A5" s="464" t="str">
        <f>'Seite 1'!$A$63</f>
        <v>VWN Förderung von Betreuungsvereinen</v>
      </c>
      <c r="B5" s="100"/>
      <c r="C5" s="100"/>
      <c r="D5" s="100"/>
      <c r="E5" s="100"/>
      <c r="F5" s="100"/>
      <c r="G5" s="100"/>
      <c r="H5" s="207"/>
      <c r="I5" s="207"/>
      <c r="J5" s="208"/>
      <c r="K5" s="208"/>
      <c r="L5" s="208"/>
      <c r="M5" s="208"/>
      <c r="N5" s="100"/>
      <c r="O5" s="100"/>
      <c r="P5" s="344"/>
      <c r="Q5" s="113"/>
      <c r="R5" s="113"/>
      <c r="S5" s="113"/>
    </row>
    <row r="6" spans="1:20" ht="15" customHeight="1" thickBot="1" x14ac:dyDescent="0.25">
      <c r="A6" s="408" t="str">
        <f>'Seite 1'!$A$64</f>
        <v>Formularversion: V 2.1 vom 31.01.24 - öffentlich -</v>
      </c>
      <c r="B6" s="409"/>
      <c r="C6" s="409"/>
      <c r="D6" s="409"/>
      <c r="E6" s="409"/>
      <c r="F6" s="409"/>
      <c r="G6" s="409"/>
      <c r="H6" s="466"/>
      <c r="I6" s="466"/>
      <c r="J6" s="467"/>
      <c r="K6" s="467"/>
      <c r="L6" s="467"/>
      <c r="M6" s="467"/>
      <c r="N6" s="409"/>
      <c r="O6" s="409"/>
      <c r="P6" s="344"/>
      <c r="Q6" s="113"/>
      <c r="R6" s="113"/>
      <c r="S6" s="113"/>
    </row>
    <row r="7" spans="1:20" s="97" customFormat="1" ht="12" customHeight="1" thickTop="1" x14ac:dyDescent="0.25">
      <c r="B7" s="207"/>
      <c r="C7" s="207"/>
      <c r="D7" s="207"/>
      <c r="E7" s="207"/>
      <c r="F7" s="207"/>
      <c r="G7" s="207"/>
      <c r="H7" s="208"/>
      <c r="I7" s="208"/>
      <c r="J7" s="208"/>
      <c r="K7" s="208"/>
      <c r="L7" s="208"/>
      <c r="M7" s="208"/>
      <c r="P7" s="114"/>
      <c r="Q7" s="113"/>
      <c r="R7" s="113"/>
      <c r="S7" s="113"/>
      <c r="T7" s="94"/>
    </row>
    <row r="8" spans="1:20" s="97" customFormat="1" ht="18" customHeight="1" x14ac:dyDescent="0.25">
      <c r="A8" s="261" t="s">
        <v>203</v>
      </c>
      <c r="B8" s="262"/>
      <c r="C8" s="262"/>
      <c r="D8" s="262"/>
      <c r="E8" s="262"/>
      <c r="F8" s="262"/>
      <c r="G8" s="262"/>
      <c r="H8" s="263"/>
      <c r="I8" s="263"/>
      <c r="J8" s="263"/>
      <c r="K8" s="263"/>
      <c r="L8" s="263"/>
      <c r="M8" s="263"/>
      <c r="N8" s="263"/>
      <c r="O8" s="264"/>
      <c r="P8" s="114"/>
      <c r="Q8" s="113"/>
      <c r="R8" s="113"/>
      <c r="S8" s="113"/>
      <c r="T8" s="94"/>
    </row>
    <row r="9" spans="1:20" s="97" customFormat="1" ht="12" customHeight="1" x14ac:dyDescent="0.25">
      <c r="A9" s="214" t="s">
        <v>156</v>
      </c>
      <c r="B9" s="210"/>
      <c r="C9" s="210"/>
      <c r="D9" s="210"/>
      <c r="E9" s="210"/>
      <c r="F9" s="210"/>
      <c r="G9" s="210"/>
      <c r="H9" s="208"/>
      <c r="I9" s="208"/>
      <c r="J9" s="208"/>
      <c r="K9" s="208"/>
      <c r="L9" s="208"/>
      <c r="M9" s="208"/>
      <c r="N9" s="208"/>
      <c r="O9" s="209"/>
      <c r="P9" s="114"/>
      <c r="Q9" s="113"/>
      <c r="R9" s="113"/>
      <c r="S9" s="113"/>
      <c r="T9" s="94"/>
    </row>
    <row r="10" spans="1:20" s="97" customFormat="1" ht="12" customHeight="1" x14ac:dyDescent="0.25">
      <c r="A10" s="210"/>
      <c r="B10" s="210"/>
      <c r="C10" s="210"/>
      <c r="D10" s="210"/>
      <c r="E10" s="210"/>
      <c r="F10" s="210"/>
      <c r="G10" s="210"/>
      <c r="H10" s="208"/>
      <c r="I10" s="208"/>
      <c r="J10" s="208"/>
      <c r="K10" s="208"/>
      <c r="L10" s="208"/>
      <c r="M10" s="208"/>
      <c r="N10" s="208"/>
      <c r="O10" s="209"/>
      <c r="P10" s="114"/>
      <c r="Q10" s="113"/>
      <c r="R10" s="113"/>
      <c r="S10" s="113"/>
      <c r="T10" s="94"/>
    </row>
    <row r="11" spans="1:20" s="97" customFormat="1" ht="8.15" customHeight="1" x14ac:dyDescent="0.25">
      <c r="A11" s="318"/>
      <c r="B11" s="319"/>
      <c r="C11" s="319"/>
      <c r="D11" s="319"/>
      <c r="E11" s="329"/>
      <c r="F11" s="319"/>
      <c r="G11" s="319"/>
      <c r="H11" s="320"/>
      <c r="I11" s="208"/>
      <c r="J11" s="208"/>
      <c r="K11" s="208"/>
      <c r="L11" s="208"/>
      <c r="M11" s="208"/>
      <c r="N11" s="208"/>
      <c r="O11" s="209"/>
      <c r="P11" s="114"/>
      <c r="Q11" s="113"/>
      <c r="R11" s="113"/>
      <c r="S11" s="113"/>
      <c r="T11" s="94"/>
    </row>
    <row r="12" spans="1:20" s="97" customFormat="1" ht="18" customHeight="1" x14ac:dyDescent="0.25">
      <c r="A12" s="321">
        <v>9</v>
      </c>
      <c r="B12" s="468" t="s">
        <v>160</v>
      </c>
      <c r="C12" s="307"/>
      <c r="D12" s="308"/>
      <c r="E12" s="326"/>
      <c r="F12" s="331"/>
      <c r="G12" s="332"/>
      <c r="H12" s="323"/>
      <c r="O12" s="211"/>
      <c r="P12" s="114"/>
      <c r="Q12" s="113"/>
      <c r="R12" s="113"/>
      <c r="S12" s="113"/>
      <c r="T12" s="94"/>
    </row>
    <row r="13" spans="1:20" s="213" customFormat="1" ht="4" customHeight="1" x14ac:dyDescent="0.25">
      <c r="A13" s="306"/>
      <c r="B13" s="307"/>
      <c r="C13" s="307"/>
      <c r="D13" s="311"/>
      <c r="E13" s="330"/>
      <c r="F13" s="311"/>
      <c r="G13" s="311"/>
      <c r="H13" s="308"/>
      <c r="I13" s="211"/>
      <c r="J13" s="211"/>
      <c r="K13" s="211"/>
      <c r="L13" s="211"/>
      <c r="M13" s="211"/>
      <c r="N13" s="211"/>
      <c r="O13" s="211"/>
      <c r="P13" s="114"/>
      <c r="Q13" s="113"/>
      <c r="R13" s="113"/>
      <c r="S13" s="113"/>
      <c r="T13" s="94"/>
    </row>
    <row r="14" spans="1:20" s="213" customFormat="1" ht="18" customHeight="1" x14ac:dyDescent="0.25">
      <c r="A14" s="333"/>
      <c r="B14" s="468" t="s">
        <v>161</v>
      </c>
      <c r="C14" s="307"/>
      <c r="D14" s="308"/>
      <c r="E14" s="327"/>
      <c r="F14" s="328" t="s">
        <v>45</v>
      </c>
      <c r="G14" s="327"/>
      <c r="H14" s="324"/>
      <c r="K14" s="211"/>
      <c r="P14" s="114"/>
      <c r="Q14" s="113"/>
      <c r="R14" s="113"/>
      <c r="S14" s="113"/>
      <c r="T14" s="94"/>
    </row>
    <row r="15" spans="1:20" s="213" customFormat="1" ht="4" customHeight="1" x14ac:dyDescent="0.25">
      <c r="A15" s="333"/>
      <c r="B15" s="307"/>
      <c r="C15" s="307"/>
      <c r="D15" s="307"/>
      <c r="E15" s="307"/>
      <c r="F15" s="307"/>
      <c r="G15" s="307"/>
      <c r="H15" s="324"/>
      <c r="K15" s="211"/>
      <c r="P15" s="114"/>
      <c r="Q15" s="113"/>
      <c r="R15" s="113"/>
      <c r="S15" s="113"/>
      <c r="T15" s="94"/>
    </row>
    <row r="16" spans="1:20" s="213" customFormat="1" ht="18" customHeight="1" x14ac:dyDescent="0.25">
      <c r="A16" s="333"/>
      <c r="B16" s="468" t="s">
        <v>196</v>
      </c>
      <c r="C16" s="307"/>
      <c r="D16" s="307"/>
      <c r="E16" s="326"/>
      <c r="F16" s="331"/>
      <c r="G16" s="332"/>
      <c r="H16" s="324"/>
      <c r="K16" s="211"/>
      <c r="P16" s="114"/>
      <c r="Q16" s="113"/>
      <c r="R16" s="113"/>
      <c r="S16" s="113"/>
      <c r="T16" s="94"/>
    </row>
    <row r="17" spans="1:20" s="213" customFormat="1" ht="4" customHeight="1" x14ac:dyDescent="0.25">
      <c r="A17" s="333"/>
      <c r="B17" s="307"/>
      <c r="C17" s="307"/>
      <c r="D17" s="307"/>
      <c r="E17" s="307"/>
      <c r="F17" s="307"/>
      <c r="G17" s="307"/>
      <c r="H17" s="324"/>
      <c r="K17" s="211"/>
      <c r="P17" s="114"/>
      <c r="Q17" s="113"/>
      <c r="R17" s="113"/>
      <c r="S17" s="113"/>
      <c r="T17" s="94"/>
    </row>
    <row r="18" spans="1:20" s="213" customFormat="1" ht="18" customHeight="1" x14ac:dyDescent="0.25">
      <c r="A18" s="333"/>
      <c r="B18" s="468" t="s">
        <v>197</v>
      </c>
      <c r="C18" s="307"/>
      <c r="D18" s="307"/>
      <c r="E18" s="326"/>
      <c r="F18" s="331"/>
      <c r="G18" s="332"/>
      <c r="H18" s="324"/>
      <c r="K18" s="211"/>
      <c r="P18" s="114"/>
      <c r="Q18" s="113"/>
      <c r="R18" s="113"/>
      <c r="S18" s="113"/>
      <c r="T18" s="94"/>
    </row>
    <row r="19" spans="1:20" s="213" customFormat="1" ht="8.15" customHeight="1" x14ac:dyDescent="0.25">
      <c r="A19" s="322"/>
      <c r="B19" s="309"/>
      <c r="C19" s="309"/>
      <c r="D19" s="325"/>
      <c r="E19" s="330"/>
      <c r="F19" s="325"/>
      <c r="G19" s="325"/>
      <c r="H19" s="310"/>
      <c r="I19" s="211"/>
      <c r="J19" s="211"/>
      <c r="K19" s="211"/>
      <c r="L19" s="211"/>
      <c r="M19" s="211"/>
      <c r="N19" s="211"/>
      <c r="O19" s="211"/>
      <c r="P19" s="114"/>
      <c r="Q19" s="113"/>
      <c r="R19" s="113"/>
      <c r="S19" s="113"/>
      <c r="T19" s="94"/>
    </row>
    <row r="20" spans="1:20" s="213" customFormat="1" ht="12" customHeight="1" x14ac:dyDescent="0.25">
      <c r="A20" s="212"/>
      <c r="B20" s="212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114"/>
      <c r="Q20" s="113"/>
      <c r="R20" s="113"/>
      <c r="S20" s="113"/>
      <c r="T20" s="94"/>
    </row>
    <row r="21" spans="1:20" s="213" customFormat="1" ht="4" customHeight="1" x14ac:dyDescent="0.25">
      <c r="A21" s="269"/>
      <c r="B21" s="270"/>
      <c r="C21" s="278"/>
      <c r="D21" s="279"/>
      <c r="E21" s="278"/>
      <c r="F21" s="285"/>
      <c r="G21" s="285"/>
      <c r="H21" s="279"/>
      <c r="I21" s="278"/>
      <c r="J21" s="279"/>
      <c r="K21" s="278"/>
      <c r="L21" s="279"/>
      <c r="M21" s="278"/>
      <c r="N21" s="279"/>
      <c r="O21" s="280"/>
      <c r="P21" s="114"/>
      <c r="Q21" s="113"/>
      <c r="R21" s="113"/>
      <c r="S21" s="113"/>
      <c r="T21" s="94"/>
    </row>
    <row r="22" spans="1:20" s="97" customFormat="1" ht="12" customHeight="1" x14ac:dyDescent="0.25">
      <c r="A22" s="274" t="s">
        <v>112</v>
      </c>
      <c r="B22" s="277" t="s">
        <v>157</v>
      </c>
      <c r="C22" s="274" t="s">
        <v>159</v>
      </c>
      <c r="D22" s="281"/>
      <c r="E22" s="274" t="s">
        <v>169</v>
      </c>
      <c r="F22" s="286"/>
      <c r="G22" s="286"/>
      <c r="H22" s="281"/>
      <c r="I22" s="274" t="s">
        <v>171</v>
      </c>
      <c r="J22" s="281"/>
      <c r="K22" s="274" t="s">
        <v>113</v>
      </c>
      <c r="L22" s="281"/>
      <c r="M22" s="274" t="s">
        <v>114</v>
      </c>
      <c r="N22" s="281"/>
      <c r="O22" s="230" t="s">
        <v>173</v>
      </c>
      <c r="P22" s="114"/>
      <c r="Q22" s="113"/>
      <c r="R22" s="113"/>
      <c r="S22" s="113"/>
      <c r="T22" s="94"/>
    </row>
    <row r="23" spans="1:20" s="97" customFormat="1" ht="12" customHeight="1" x14ac:dyDescent="0.25">
      <c r="A23" s="273"/>
      <c r="B23" s="277" t="s">
        <v>158</v>
      </c>
      <c r="C23" s="274" t="s">
        <v>165</v>
      </c>
      <c r="D23" s="281"/>
      <c r="E23" s="296" t="s">
        <v>170</v>
      </c>
      <c r="F23" s="286"/>
      <c r="G23" s="286"/>
      <c r="H23" s="281"/>
      <c r="I23" s="296" t="s">
        <v>172</v>
      </c>
      <c r="J23" s="281"/>
      <c r="K23" s="273"/>
      <c r="L23" s="281"/>
      <c r="M23" s="273"/>
      <c r="N23" s="281"/>
      <c r="O23" s="230"/>
      <c r="P23" s="114"/>
      <c r="Q23" s="113"/>
      <c r="R23" s="113"/>
      <c r="S23" s="113"/>
      <c r="T23" s="94"/>
    </row>
    <row r="24" spans="1:20" s="97" customFormat="1" ht="12" customHeight="1" x14ac:dyDescent="0.25">
      <c r="A24" s="273"/>
      <c r="B24" s="277" t="s">
        <v>174</v>
      </c>
      <c r="C24" s="296" t="s">
        <v>211</v>
      </c>
      <c r="D24" s="281"/>
      <c r="E24" s="273"/>
      <c r="F24" s="286"/>
      <c r="G24" s="286"/>
      <c r="H24" s="281"/>
      <c r="I24" s="273"/>
      <c r="J24" s="281"/>
      <c r="K24" s="273"/>
      <c r="L24" s="281"/>
      <c r="M24" s="273"/>
      <c r="N24" s="281"/>
      <c r="O24" s="230"/>
      <c r="P24" s="114"/>
      <c r="Q24" s="113"/>
      <c r="R24" s="113"/>
      <c r="S24" s="113"/>
      <c r="T24" s="94"/>
    </row>
    <row r="25" spans="1:20" s="97" customFormat="1" ht="4" customHeight="1" x14ac:dyDescent="0.25">
      <c r="A25" s="273"/>
      <c r="B25" s="277"/>
      <c r="C25" s="315"/>
      <c r="D25" s="283"/>
      <c r="E25" s="282"/>
      <c r="F25" s="287"/>
      <c r="G25" s="287"/>
      <c r="H25" s="283"/>
      <c r="I25" s="282"/>
      <c r="J25" s="283"/>
      <c r="K25" s="282"/>
      <c r="L25" s="283"/>
      <c r="M25" s="282"/>
      <c r="N25" s="283"/>
      <c r="O25" s="230"/>
      <c r="P25" s="114"/>
      <c r="Q25" s="113"/>
      <c r="R25" s="113"/>
      <c r="S25" s="113"/>
      <c r="T25" s="94"/>
    </row>
    <row r="26" spans="1:20" s="97" customFormat="1" ht="4" customHeight="1" x14ac:dyDescent="0.25">
      <c r="A26" s="273"/>
      <c r="B26" s="277"/>
      <c r="C26" s="316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230"/>
      <c r="P26" s="114"/>
      <c r="Q26" s="113"/>
      <c r="R26" s="113"/>
      <c r="S26" s="113"/>
      <c r="T26" s="94"/>
    </row>
    <row r="27" spans="1:20" s="97" customFormat="1" ht="12" customHeight="1" x14ac:dyDescent="0.25">
      <c r="A27" s="273"/>
      <c r="B27" s="277"/>
      <c r="C27" s="277" t="s">
        <v>163</v>
      </c>
      <c r="D27" s="277" t="s">
        <v>99</v>
      </c>
      <c r="E27" s="277" t="s">
        <v>163</v>
      </c>
      <c r="F27" s="277" t="s">
        <v>166</v>
      </c>
      <c r="G27" s="277" t="s">
        <v>167</v>
      </c>
      <c r="H27" s="277" t="s">
        <v>168</v>
      </c>
      <c r="I27" s="277" t="s">
        <v>163</v>
      </c>
      <c r="J27" s="277" t="s">
        <v>99</v>
      </c>
      <c r="K27" s="277" t="s">
        <v>163</v>
      </c>
      <c r="L27" s="277" t="s">
        <v>99</v>
      </c>
      <c r="M27" s="277" t="s">
        <v>163</v>
      </c>
      <c r="N27" s="277" t="s">
        <v>99</v>
      </c>
      <c r="O27" s="230"/>
      <c r="P27" s="114"/>
      <c r="Q27" s="113"/>
      <c r="R27" s="113"/>
      <c r="S27" s="113"/>
      <c r="T27" s="94"/>
    </row>
    <row r="28" spans="1:20" s="97" customFormat="1" ht="12" customHeight="1" x14ac:dyDescent="0.25">
      <c r="A28" s="273"/>
      <c r="B28" s="277"/>
      <c r="C28" s="277" t="s">
        <v>164</v>
      </c>
      <c r="D28" s="277"/>
      <c r="E28" s="277" t="s">
        <v>164</v>
      </c>
      <c r="F28" s="277"/>
      <c r="G28" s="277"/>
      <c r="H28" s="277"/>
      <c r="I28" s="277" t="s">
        <v>164</v>
      </c>
      <c r="J28" s="277"/>
      <c r="K28" s="277" t="s">
        <v>164</v>
      </c>
      <c r="L28" s="277"/>
      <c r="M28" s="277" t="s">
        <v>164</v>
      </c>
      <c r="N28" s="277"/>
      <c r="O28" s="230"/>
      <c r="P28" s="114"/>
      <c r="Q28" s="113"/>
      <c r="R28" s="113"/>
      <c r="S28" s="113"/>
      <c r="T28" s="94"/>
    </row>
    <row r="29" spans="1:20" s="97" customFormat="1" ht="12" customHeight="1" x14ac:dyDescent="0.25">
      <c r="A29" s="273"/>
      <c r="B29" s="277" t="s">
        <v>162</v>
      </c>
      <c r="C29" s="277"/>
      <c r="D29" s="277" t="s">
        <v>21</v>
      </c>
      <c r="E29" s="277"/>
      <c r="F29" s="277" t="s">
        <v>21</v>
      </c>
      <c r="G29" s="277" t="s">
        <v>21</v>
      </c>
      <c r="H29" s="277" t="s">
        <v>21</v>
      </c>
      <c r="I29" s="277"/>
      <c r="J29" s="277" t="s">
        <v>21</v>
      </c>
      <c r="K29" s="277"/>
      <c r="L29" s="277" t="s">
        <v>21</v>
      </c>
      <c r="M29" s="277"/>
      <c r="N29" s="277" t="s">
        <v>21</v>
      </c>
      <c r="O29" s="230" t="s">
        <v>21</v>
      </c>
      <c r="P29" s="114"/>
      <c r="Q29" s="113"/>
      <c r="R29" s="113"/>
      <c r="S29" s="113"/>
      <c r="T29" s="94"/>
    </row>
    <row r="30" spans="1:20" s="97" customFormat="1" ht="4" customHeight="1" x14ac:dyDescent="0.25">
      <c r="A30" s="282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8"/>
      <c r="P30" s="114"/>
      <c r="Q30" s="113"/>
      <c r="R30" s="113"/>
      <c r="S30" s="113"/>
      <c r="T30" s="94"/>
    </row>
    <row r="31" spans="1:20" s="97" customFormat="1" ht="18" customHeight="1" x14ac:dyDescent="0.25">
      <c r="A31" s="275" t="s">
        <v>115</v>
      </c>
      <c r="B31" s="276"/>
      <c r="C31" s="289"/>
      <c r="D31" s="276"/>
      <c r="E31" s="289"/>
      <c r="F31" s="276"/>
      <c r="G31" s="276"/>
      <c r="H31" s="276"/>
      <c r="I31" s="289"/>
      <c r="J31" s="276"/>
      <c r="K31" s="289"/>
      <c r="L31" s="276"/>
      <c r="M31" s="289"/>
      <c r="N31" s="276"/>
      <c r="O31" s="290">
        <f>ROUND(D31,2)+ROUND(F31,2)+ROUND(G31,2)+ROUND(H31,2)+ROUND(J31,2)+ROUND(L31,2)-ROUND(N31,2)</f>
        <v>0</v>
      </c>
      <c r="P31" s="114"/>
      <c r="Q31" s="113"/>
      <c r="R31" s="113"/>
      <c r="S31" s="113"/>
      <c r="T31" s="94"/>
    </row>
    <row r="32" spans="1:20" s="97" customFormat="1" ht="18" customHeight="1" x14ac:dyDescent="0.25">
      <c r="A32" s="275" t="s">
        <v>116</v>
      </c>
      <c r="B32" s="276"/>
      <c r="C32" s="289"/>
      <c r="D32" s="276"/>
      <c r="E32" s="289"/>
      <c r="F32" s="276"/>
      <c r="G32" s="276"/>
      <c r="H32" s="276"/>
      <c r="I32" s="289"/>
      <c r="J32" s="276"/>
      <c r="K32" s="289"/>
      <c r="L32" s="276"/>
      <c r="M32" s="289"/>
      <c r="N32" s="276"/>
      <c r="O32" s="290">
        <f t="shared" ref="O32:O42" si="0">ROUND(D32,2)+ROUND(F32,2)+ROUND(G32,2)+ROUND(H32,2)+ROUND(J32,2)+ROUND(L32,2)-ROUND(N32,2)</f>
        <v>0</v>
      </c>
      <c r="P32" s="114"/>
      <c r="Q32" s="113"/>
      <c r="R32" s="113"/>
      <c r="S32" s="113"/>
      <c r="T32" s="94"/>
    </row>
    <row r="33" spans="1:20" s="97" customFormat="1" ht="18" customHeight="1" x14ac:dyDescent="0.25">
      <c r="A33" s="275" t="s">
        <v>117</v>
      </c>
      <c r="B33" s="276"/>
      <c r="C33" s="289"/>
      <c r="D33" s="276"/>
      <c r="E33" s="289"/>
      <c r="F33" s="276"/>
      <c r="G33" s="276"/>
      <c r="H33" s="276"/>
      <c r="I33" s="289"/>
      <c r="J33" s="276"/>
      <c r="K33" s="289"/>
      <c r="L33" s="276"/>
      <c r="M33" s="289"/>
      <c r="N33" s="276"/>
      <c r="O33" s="290">
        <f t="shared" si="0"/>
        <v>0</v>
      </c>
      <c r="P33" s="114"/>
      <c r="Q33" s="113"/>
      <c r="R33" s="113"/>
      <c r="S33" s="113"/>
      <c r="T33" s="94"/>
    </row>
    <row r="34" spans="1:20" s="97" customFormat="1" ht="18" customHeight="1" x14ac:dyDescent="0.25">
      <c r="A34" s="275" t="s">
        <v>118</v>
      </c>
      <c r="B34" s="276"/>
      <c r="C34" s="289"/>
      <c r="D34" s="276"/>
      <c r="E34" s="289"/>
      <c r="F34" s="276"/>
      <c r="G34" s="276"/>
      <c r="H34" s="276"/>
      <c r="I34" s="289"/>
      <c r="J34" s="276"/>
      <c r="K34" s="289"/>
      <c r="L34" s="276"/>
      <c r="M34" s="289"/>
      <c r="N34" s="276"/>
      <c r="O34" s="290">
        <f t="shared" si="0"/>
        <v>0</v>
      </c>
      <c r="P34" s="114"/>
      <c r="Q34" s="113"/>
      <c r="R34" s="113"/>
      <c r="S34" s="113"/>
      <c r="T34" s="94"/>
    </row>
    <row r="35" spans="1:20" s="97" customFormat="1" ht="18" customHeight="1" x14ac:dyDescent="0.25">
      <c r="A35" s="275" t="s">
        <v>119</v>
      </c>
      <c r="B35" s="276"/>
      <c r="C35" s="289"/>
      <c r="D35" s="276"/>
      <c r="E35" s="289"/>
      <c r="F35" s="276"/>
      <c r="G35" s="276"/>
      <c r="H35" s="276"/>
      <c r="I35" s="289"/>
      <c r="J35" s="276"/>
      <c r="K35" s="289"/>
      <c r="L35" s="276"/>
      <c r="M35" s="289"/>
      <c r="N35" s="276"/>
      <c r="O35" s="290">
        <f t="shared" si="0"/>
        <v>0</v>
      </c>
      <c r="P35" s="114"/>
      <c r="Q35" s="113"/>
      <c r="R35" s="113"/>
      <c r="S35" s="113"/>
      <c r="T35" s="94"/>
    </row>
    <row r="36" spans="1:20" s="97" customFormat="1" ht="18" customHeight="1" x14ac:dyDescent="0.25">
      <c r="A36" s="275" t="s">
        <v>120</v>
      </c>
      <c r="B36" s="276"/>
      <c r="C36" s="289"/>
      <c r="D36" s="276"/>
      <c r="E36" s="289"/>
      <c r="F36" s="276"/>
      <c r="G36" s="276"/>
      <c r="H36" s="276"/>
      <c r="I36" s="289"/>
      <c r="J36" s="276"/>
      <c r="K36" s="289"/>
      <c r="L36" s="276"/>
      <c r="M36" s="289"/>
      <c r="N36" s="276"/>
      <c r="O36" s="290">
        <f t="shared" si="0"/>
        <v>0</v>
      </c>
      <c r="P36" s="114"/>
      <c r="Q36" s="113"/>
      <c r="R36" s="113"/>
      <c r="S36" s="113"/>
      <c r="T36" s="94"/>
    </row>
    <row r="37" spans="1:20" s="97" customFormat="1" ht="18" customHeight="1" x14ac:dyDescent="0.25">
      <c r="A37" s="275" t="s">
        <v>121</v>
      </c>
      <c r="B37" s="276"/>
      <c r="C37" s="289"/>
      <c r="D37" s="276"/>
      <c r="E37" s="289"/>
      <c r="F37" s="276"/>
      <c r="G37" s="276"/>
      <c r="H37" s="276"/>
      <c r="I37" s="289"/>
      <c r="J37" s="276"/>
      <c r="K37" s="289"/>
      <c r="L37" s="276"/>
      <c r="M37" s="289"/>
      <c r="N37" s="276"/>
      <c r="O37" s="290">
        <f t="shared" si="0"/>
        <v>0</v>
      </c>
      <c r="P37" s="114"/>
      <c r="Q37" s="113"/>
      <c r="R37" s="113"/>
      <c r="S37" s="113"/>
      <c r="T37" s="94"/>
    </row>
    <row r="38" spans="1:20" s="97" customFormat="1" ht="18" customHeight="1" x14ac:dyDescent="0.25">
      <c r="A38" s="275" t="s">
        <v>122</v>
      </c>
      <c r="B38" s="276"/>
      <c r="C38" s="289"/>
      <c r="D38" s="276"/>
      <c r="E38" s="289"/>
      <c r="F38" s="276"/>
      <c r="G38" s="276"/>
      <c r="H38" s="276"/>
      <c r="I38" s="289"/>
      <c r="J38" s="276"/>
      <c r="K38" s="289"/>
      <c r="L38" s="276"/>
      <c r="M38" s="289"/>
      <c r="N38" s="276"/>
      <c r="O38" s="290">
        <f t="shared" si="0"/>
        <v>0</v>
      </c>
      <c r="P38" s="114"/>
      <c r="Q38" s="113"/>
      <c r="R38" s="113"/>
      <c r="S38" s="113"/>
      <c r="T38" s="94"/>
    </row>
    <row r="39" spans="1:20" s="97" customFormat="1" ht="18" customHeight="1" x14ac:dyDescent="0.25">
      <c r="A39" s="275" t="s">
        <v>123</v>
      </c>
      <c r="B39" s="276"/>
      <c r="C39" s="289"/>
      <c r="D39" s="276"/>
      <c r="E39" s="289"/>
      <c r="F39" s="276"/>
      <c r="G39" s="276"/>
      <c r="H39" s="276"/>
      <c r="I39" s="289"/>
      <c r="J39" s="276"/>
      <c r="K39" s="289"/>
      <c r="L39" s="276"/>
      <c r="M39" s="289"/>
      <c r="N39" s="276"/>
      <c r="O39" s="290">
        <f t="shared" si="0"/>
        <v>0</v>
      </c>
      <c r="P39" s="114"/>
      <c r="Q39" s="113"/>
      <c r="R39" s="113"/>
      <c r="S39" s="113"/>
      <c r="T39" s="94"/>
    </row>
    <row r="40" spans="1:20" s="97" customFormat="1" ht="18" customHeight="1" x14ac:dyDescent="0.25">
      <c r="A40" s="275" t="s">
        <v>124</v>
      </c>
      <c r="B40" s="276"/>
      <c r="C40" s="289"/>
      <c r="D40" s="276"/>
      <c r="E40" s="289"/>
      <c r="F40" s="276"/>
      <c r="G40" s="276"/>
      <c r="H40" s="276"/>
      <c r="I40" s="289"/>
      <c r="J40" s="276"/>
      <c r="K40" s="289"/>
      <c r="L40" s="276"/>
      <c r="M40" s="289"/>
      <c r="N40" s="276"/>
      <c r="O40" s="290">
        <f t="shared" si="0"/>
        <v>0</v>
      </c>
      <c r="P40" s="114"/>
      <c r="Q40" s="113"/>
      <c r="R40" s="113"/>
      <c r="S40" s="113"/>
      <c r="T40" s="94"/>
    </row>
    <row r="41" spans="1:20" s="97" customFormat="1" ht="18" customHeight="1" x14ac:dyDescent="0.25">
      <c r="A41" s="275" t="s">
        <v>125</v>
      </c>
      <c r="B41" s="276"/>
      <c r="C41" s="289"/>
      <c r="D41" s="276"/>
      <c r="E41" s="289"/>
      <c r="F41" s="276"/>
      <c r="G41" s="276"/>
      <c r="H41" s="276"/>
      <c r="I41" s="289"/>
      <c r="J41" s="276"/>
      <c r="K41" s="289"/>
      <c r="L41" s="276"/>
      <c r="M41" s="289"/>
      <c r="N41" s="276"/>
      <c r="O41" s="290">
        <f t="shared" si="0"/>
        <v>0</v>
      </c>
      <c r="P41" s="114"/>
      <c r="Q41" s="113"/>
      <c r="R41" s="113"/>
      <c r="S41" s="113"/>
      <c r="T41" s="94"/>
    </row>
    <row r="42" spans="1:20" s="97" customFormat="1" ht="18" customHeight="1" x14ac:dyDescent="0.25">
      <c r="A42" s="275" t="s">
        <v>126</v>
      </c>
      <c r="B42" s="276"/>
      <c r="C42" s="289"/>
      <c r="D42" s="276"/>
      <c r="E42" s="289"/>
      <c r="F42" s="276"/>
      <c r="G42" s="276"/>
      <c r="H42" s="276"/>
      <c r="I42" s="289"/>
      <c r="J42" s="276"/>
      <c r="K42" s="289"/>
      <c r="L42" s="276"/>
      <c r="M42" s="289"/>
      <c r="N42" s="276"/>
      <c r="O42" s="290">
        <f t="shared" si="0"/>
        <v>0</v>
      </c>
      <c r="P42" s="114"/>
      <c r="Q42" s="113"/>
      <c r="R42" s="113"/>
      <c r="S42" s="113"/>
      <c r="T42" s="94"/>
    </row>
    <row r="43" spans="1:20" s="97" customFormat="1" ht="18" customHeight="1" x14ac:dyDescent="0.25">
      <c r="A43" s="291" t="s">
        <v>127</v>
      </c>
      <c r="B43" s="293"/>
      <c r="C43" s="293"/>
      <c r="D43" s="294">
        <f>SUMPRODUCT(ROUND(D31:D42,2))</f>
        <v>0</v>
      </c>
      <c r="E43" s="293"/>
      <c r="F43" s="294">
        <f>SUMPRODUCT(ROUND(F31:F42,2))</f>
        <v>0</v>
      </c>
      <c r="G43" s="294">
        <f t="shared" ref="G43:J43" si="1">SUMPRODUCT(ROUND(G31:G42,2))</f>
        <v>0</v>
      </c>
      <c r="H43" s="294">
        <f t="shared" si="1"/>
        <v>0</v>
      </c>
      <c r="I43" s="293"/>
      <c r="J43" s="294">
        <f t="shared" si="1"/>
        <v>0</v>
      </c>
      <c r="K43" s="293"/>
      <c r="L43" s="294">
        <f t="shared" ref="L43" si="2">SUMPRODUCT(ROUND(L31:L42,2))</f>
        <v>0</v>
      </c>
      <c r="M43" s="293"/>
      <c r="N43" s="295">
        <f t="shared" ref="N43" si="3">SUMPRODUCT(ROUND(N31:N42,2))</f>
        <v>0</v>
      </c>
      <c r="O43" s="294">
        <f>SUM(O31:O42)</f>
        <v>0</v>
      </c>
      <c r="P43" s="114"/>
      <c r="Q43" s="113"/>
      <c r="R43" s="113"/>
      <c r="S43" s="113"/>
      <c r="T43" s="94"/>
    </row>
    <row r="44" spans="1:20" ht="4" customHeight="1" x14ac:dyDescent="0.25">
      <c r="P44" s="114"/>
      <c r="Q44" s="113"/>
      <c r="R44" s="113"/>
      <c r="S44" s="113"/>
    </row>
    <row r="45" spans="1:20" s="97" customFormat="1" ht="18" customHeight="1" x14ac:dyDescent="0.25">
      <c r="A45" s="265" t="s">
        <v>128</v>
      </c>
      <c r="B45" s="297"/>
      <c r="C45" s="298"/>
      <c r="D45" s="299"/>
      <c r="E45" s="298"/>
      <c r="F45" s="299"/>
      <c r="G45" s="299"/>
      <c r="H45" s="299"/>
      <c r="I45" s="298"/>
      <c r="J45" s="298"/>
      <c r="K45" s="298"/>
      <c r="L45" s="298"/>
      <c r="M45" s="289"/>
      <c r="N45" s="302"/>
      <c r="O45" s="290">
        <f>ROUND(N45,2)</f>
        <v>0</v>
      </c>
      <c r="P45" s="114"/>
      <c r="Q45" s="113"/>
      <c r="R45" s="113"/>
      <c r="S45" s="113"/>
      <c r="T45" s="94"/>
    </row>
    <row r="46" spans="1:20" s="97" customFormat="1" ht="4" customHeight="1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4"/>
      <c r="Q46" s="113"/>
      <c r="R46" s="113"/>
      <c r="S46" s="113"/>
      <c r="T46" s="94"/>
    </row>
    <row r="47" spans="1:20" s="97" customFormat="1" ht="18" customHeight="1" x14ac:dyDescent="0.25">
      <c r="A47" s="291" t="s">
        <v>129</v>
      </c>
      <c r="B47" s="292"/>
      <c r="C47" s="300"/>
      <c r="D47" s="301"/>
      <c r="E47" s="300"/>
      <c r="F47" s="301"/>
      <c r="G47" s="301"/>
      <c r="H47" s="301"/>
      <c r="I47" s="300"/>
      <c r="J47" s="301"/>
      <c r="K47" s="300"/>
      <c r="L47" s="300"/>
      <c r="M47" s="300"/>
      <c r="N47" s="300"/>
      <c r="O47" s="371">
        <f>O43+O45</f>
        <v>0</v>
      </c>
      <c r="P47" s="114"/>
      <c r="Q47" s="113"/>
      <c r="R47" s="113"/>
      <c r="S47" s="113"/>
      <c r="T47" s="94"/>
    </row>
    <row r="48" spans="1:20" x14ac:dyDescent="0.25">
      <c r="P48" s="114"/>
      <c r="Q48" s="113"/>
      <c r="R48" s="113"/>
      <c r="S48" s="113"/>
    </row>
    <row r="49" spans="1:20" x14ac:dyDescent="0.25">
      <c r="P49" s="114"/>
      <c r="Q49" s="113"/>
      <c r="R49" s="113"/>
      <c r="S49" s="113"/>
    </row>
    <row r="50" spans="1:20" s="97" customFormat="1" ht="18" customHeight="1" x14ac:dyDescent="0.25">
      <c r="A50" s="261" t="s">
        <v>130</v>
      </c>
      <c r="B50" s="262"/>
      <c r="C50" s="262"/>
      <c r="D50" s="262"/>
      <c r="E50" s="262"/>
      <c r="F50" s="262"/>
      <c r="G50" s="262"/>
      <c r="H50" s="263"/>
      <c r="I50" s="263"/>
      <c r="J50" s="263"/>
      <c r="K50" s="263"/>
      <c r="L50" s="263"/>
      <c r="M50" s="263"/>
      <c r="N50" s="263"/>
      <c r="O50" s="264"/>
      <c r="P50" s="114"/>
      <c r="Q50" s="113"/>
      <c r="R50" s="113"/>
      <c r="S50" s="113"/>
      <c r="T50" s="94"/>
    </row>
    <row r="51" spans="1:20" ht="12" customHeight="1" x14ac:dyDescent="0.25">
      <c r="A51" s="214" t="s">
        <v>131</v>
      </c>
      <c r="B51" s="215"/>
      <c r="C51" s="215"/>
      <c r="D51" s="215"/>
      <c r="E51" s="215"/>
      <c r="F51" s="215"/>
      <c r="G51" s="215"/>
      <c r="H51" s="207"/>
      <c r="I51" s="207"/>
      <c r="J51" s="208"/>
      <c r="K51" s="37"/>
      <c r="P51" s="114"/>
      <c r="Q51" s="113"/>
      <c r="R51" s="113"/>
      <c r="S51" s="113"/>
    </row>
    <row r="52" spans="1:20" ht="12" customHeight="1" x14ac:dyDescent="0.25">
      <c r="A52" s="215"/>
      <c r="B52" s="215"/>
      <c r="C52" s="215"/>
      <c r="D52" s="215"/>
      <c r="E52" s="215"/>
      <c r="F52" s="215"/>
      <c r="G52" s="215"/>
      <c r="H52" s="207"/>
      <c r="I52" s="207"/>
      <c r="J52" s="208"/>
      <c r="K52" s="208"/>
      <c r="P52" s="114"/>
      <c r="Q52" s="113"/>
      <c r="R52" s="113"/>
      <c r="S52" s="113"/>
    </row>
    <row r="53" spans="1:20" s="97" customFormat="1" ht="8.15" customHeight="1" x14ac:dyDescent="0.25">
      <c r="A53" s="318"/>
      <c r="B53" s="319"/>
      <c r="C53" s="319"/>
      <c r="D53" s="319"/>
      <c r="E53" s="329"/>
      <c r="F53" s="319"/>
      <c r="G53" s="319"/>
      <c r="H53" s="320"/>
      <c r="I53" s="208"/>
      <c r="J53" s="208"/>
      <c r="K53" s="208"/>
      <c r="L53" s="208"/>
      <c r="M53" s="208"/>
      <c r="N53" s="208"/>
      <c r="O53" s="209"/>
      <c r="P53" s="114"/>
      <c r="Q53" s="113"/>
      <c r="R53" s="113"/>
      <c r="S53" s="113"/>
      <c r="T53" s="94"/>
    </row>
    <row r="54" spans="1:20" s="97" customFormat="1" ht="18" customHeight="1" x14ac:dyDescent="0.25">
      <c r="A54" s="321">
        <f>$A$12</f>
        <v>9</v>
      </c>
      <c r="B54" s="468" t="str">
        <f>$B$12</f>
        <v>Name, Vorname Mitarbeiter:in</v>
      </c>
      <c r="C54" s="307"/>
      <c r="D54" s="308"/>
      <c r="E54" s="265" t="str">
        <f>IF($E$12="","",$E$12)</f>
        <v/>
      </c>
      <c r="F54" s="272"/>
      <c r="G54" s="303"/>
      <c r="H54" s="323"/>
      <c r="O54" s="211"/>
      <c r="P54" s="114"/>
      <c r="Q54" s="113"/>
      <c r="R54" s="113"/>
      <c r="S54" s="113"/>
      <c r="T54" s="94"/>
    </row>
    <row r="55" spans="1:20" s="213" customFormat="1" ht="4" customHeight="1" x14ac:dyDescent="0.25">
      <c r="A55" s="306"/>
      <c r="B55" s="307"/>
      <c r="C55" s="307"/>
      <c r="D55" s="311"/>
      <c r="E55" s="330"/>
      <c r="F55" s="311"/>
      <c r="G55" s="311"/>
      <c r="H55" s="308"/>
      <c r="I55" s="211"/>
      <c r="J55" s="211"/>
      <c r="K55" s="211"/>
      <c r="L55" s="211"/>
      <c r="M55" s="211"/>
      <c r="N55" s="211"/>
      <c r="O55" s="211"/>
      <c r="P55" s="114"/>
      <c r="Q55" s="113"/>
      <c r="R55" s="113"/>
      <c r="S55" s="113"/>
      <c r="T55" s="94"/>
    </row>
    <row r="56" spans="1:20" s="213" customFormat="1" ht="18" customHeight="1" x14ac:dyDescent="0.25">
      <c r="A56" s="333"/>
      <c r="B56" s="468" t="str">
        <f>$B$14</f>
        <v>Beschäftigungszeitraum im Projekt vom</v>
      </c>
      <c r="C56" s="307"/>
      <c r="D56" s="308"/>
      <c r="E56" s="305" t="str">
        <f>IF($E$14="","",$E$14)</f>
        <v/>
      </c>
      <c r="F56" s="328" t="str">
        <f>F14</f>
        <v>bis</v>
      </c>
      <c r="G56" s="305" t="str">
        <f>IF($G$14="","",$G$14)</f>
        <v/>
      </c>
      <c r="H56" s="324"/>
      <c r="K56" s="211"/>
      <c r="P56" s="114"/>
      <c r="Q56" s="113"/>
      <c r="R56" s="113"/>
      <c r="S56" s="113"/>
      <c r="T56" s="94"/>
    </row>
    <row r="57" spans="1:20" s="213" customFormat="1" ht="4" customHeight="1" x14ac:dyDescent="0.25">
      <c r="A57" s="333"/>
      <c r="B57" s="307"/>
      <c r="C57" s="307"/>
      <c r="D57" s="311"/>
      <c r="E57" s="311"/>
      <c r="F57" s="311"/>
      <c r="G57" s="311"/>
      <c r="H57" s="324"/>
      <c r="K57" s="211"/>
      <c r="P57" s="114"/>
      <c r="Q57" s="113"/>
      <c r="R57" s="113"/>
      <c r="S57" s="113"/>
      <c r="T57" s="94"/>
    </row>
    <row r="58" spans="1:20" s="213" customFormat="1" ht="18" customHeight="1" x14ac:dyDescent="0.25">
      <c r="A58" s="333"/>
      <c r="B58" s="468" t="str">
        <f>$B$16</f>
        <v>Berufsausbildung/Qualifikation</v>
      </c>
      <c r="C58" s="307"/>
      <c r="D58" s="311"/>
      <c r="E58" s="265" t="str">
        <f>IF($E$16="","",$E$16)</f>
        <v/>
      </c>
      <c r="F58" s="272"/>
      <c r="G58" s="303"/>
      <c r="H58" s="324"/>
      <c r="K58" s="211"/>
      <c r="P58" s="114"/>
      <c r="Q58" s="113"/>
      <c r="R58" s="113"/>
      <c r="S58" s="113"/>
      <c r="T58" s="94"/>
    </row>
    <row r="59" spans="1:20" s="213" customFormat="1" ht="4" customHeight="1" x14ac:dyDescent="0.25">
      <c r="A59" s="333"/>
      <c r="B59" s="307"/>
      <c r="C59" s="307"/>
      <c r="D59" s="311"/>
      <c r="E59" s="311"/>
      <c r="F59" s="311"/>
      <c r="G59" s="311"/>
      <c r="H59" s="311"/>
      <c r="K59" s="211"/>
      <c r="P59" s="114"/>
      <c r="Q59" s="113"/>
      <c r="R59" s="113"/>
      <c r="S59" s="113"/>
      <c r="T59" s="94"/>
    </row>
    <row r="60" spans="1:20" s="213" customFormat="1" ht="18" customHeight="1" x14ac:dyDescent="0.25">
      <c r="A60" s="333"/>
      <c r="B60" s="468" t="str">
        <f>$B$18</f>
        <v>Funktion im Betreuungsverein</v>
      </c>
      <c r="C60" s="307"/>
      <c r="D60" s="311"/>
      <c r="E60" s="265" t="str">
        <f>IF($E$18="","",$E$18)</f>
        <v/>
      </c>
      <c r="F60" s="272"/>
      <c r="G60" s="303"/>
      <c r="H60" s="324"/>
      <c r="K60" s="211"/>
      <c r="P60" s="114"/>
      <c r="Q60" s="113"/>
      <c r="R60" s="113"/>
      <c r="S60" s="113"/>
      <c r="T60" s="94"/>
    </row>
    <row r="61" spans="1:20" s="213" customFormat="1" ht="8.15" customHeight="1" x14ac:dyDescent="0.25">
      <c r="A61" s="322"/>
      <c r="B61" s="309"/>
      <c r="C61" s="309"/>
      <c r="D61" s="325"/>
      <c r="E61" s="330"/>
      <c r="F61" s="325"/>
      <c r="G61" s="325"/>
      <c r="H61" s="310"/>
      <c r="I61" s="211"/>
      <c r="J61" s="211"/>
      <c r="K61" s="211"/>
      <c r="L61" s="211"/>
      <c r="M61" s="211"/>
      <c r="N61" s="211"/>
      <c r="O61" s="211"/>
      <c r="P61" s="114"/>
      <c r="Q61" s="113"/>
      <c r="R61" s="113"/>
      <c r="S61" s="113"/>
      <c r="T61" s="94"/>
    </row>
    <row r="62" spans="1:20" ht="12" customHeight="1" x14ac:dyDescent="0.25">
      <c r="P62" s="114"/>
      <c r="Q62" s="113"/>
      <c r="R62" s="113"/>
      <c r="S62" s="113"/>
    </row>
    <row r="63" spans="1:20" s="213" customFormat="1" ht="4" customHeight="1" x14ac:dyDescent="0.25">
      <c r="A63" s="269"/>
      <c r="B63" s="270"/>
      <c r="C63" s="278"/>
      <c r="D63" s="279"/>
      <c r="E63" s="278"/>
      <c r="F63" s="285"/>
      <c r="G63" s="285"/>
      <c r="H63" s="279"/>
      <c r="I63" s="278"/>
      <c r="J63" s="279"/>
      <c r="K63" s="278"/>
      <c r="L63" s="279"/>
      <c r="M63" s="278"/>
      <c r="N63" s="279"/>
      <c r="O63" s="280"/>
      <c r="P63" s="114"/>
      <c r="Q63" s="113"/>
      <c r="R63" s="113"/>
      <c r="S63" s="113"/>
      <c r="T63" s="94"/>
    </row>
    <row r="64" spans="1:20" s="97" customFormat="1" ht="12" customHeight="1" x14ac:dyDescent="0.25">
      <c r="A64" s="274" t="s">
        <v>112</v>
      </c>
      <c r="B64" s="277" t="s">
        <v>157</v>
      </c>
      <c r="C64" s="274" t="s">
        <v>159</v>
      </c>
      <c r="D64" s="281"/>
      <c r="E64" s="274" t="s">
        <v>169</v>
      </c>
      <c r="F64" s="286"/>
      <c r="G64" s="286"/>
      <c r="H64" s="281"/>
      <c r="I64" s="274" t="s">
        <v>171</v>
      </c>
      <c r="J64" s="281"/>
      <c r="K64" s="274" t="s">
        <v>113</v>
      </c>
      <c r="L64" s="281"/>
      <c r="M64" s="274" t="s">
        <v>114</v>
      </c>
      <c r="N64" s="281"/>
      <c r="O64" s="230" t="s">
        <v>173</v>
      </c>
      <c r="P64" s="114"/>
      <c r="Q64" s="113"/>
      <c r="R64" s="113"/>
      <c r="S64" s="113"/>
      <c r="T64" s="94"/>
    </row>
    <row r="65" spans="1:20" s="97" customFormat="1" ht="12" customHeight="1" x14ac:dyDescent="0.25">
      <c r="A65" s="273"/>
      <c r="B65" s="277" t="s">
        <v>158</v>
      </c>
      <c r="C65" s="274" t="s">
        <v>165</v>
      </c>
      <c r="D65" s="281"/>
      <c r="E65" s="296" t="s">
        <v>170</v>
      </c>
      <c r="F65" s="286"/>
      <c r="G65" s="286"/>
      <c r="H65" s="281"/>
      <c r="I65" s="296" t="s">
        <v>172</v>
      </c>
      <c r="J65" s="281"/>
      <c r="K65" s="273"/>
      <c r="L65" s="281"/>
      <c r="M65" s="273"/>
      <c r="N65" s="281"/>
      <c r="O65" s="230"/>
      <c r="P65" s="114"/>
      <c r="Q65" s="113"/>
      <c r="R65" s="113"/>
      <c r="S65" s="113"/>
      <c r="T65" s="94"/>
    </row>
    <row r="66" spans="1:20" s="97" customFormat="1" ht="12" customHeight="1" x14ac:dyDescent="0.25">
      <c r="A66" s="273"/>
      <c r="B66" s="277" t="s">
        <v>174</v>
      </c>
      <c r="C66" s="296" t="s">
        <v>211</v>
      </c>
      <c r="D66" s="281"/>
      <c r="E66" s="273"/>
      <c r="F66" s="286"/>
      <c r="G66" s="286"/>
      <c r="H66" s="281"/>
      <c r="I66" s="273"/>
      <c r="J66" s="281"/>
      <c r="K66" s="273"/>
      <c r="L66" s="281"/>
      <c r="M66" s="273"/>
      <c r="N66" s="281"/>
      <c r="O66" s="230"/>
      <c r="P66" s="114"/>
      <c r="Q66" s="113"/>
      <c r="R66" s="113"/>
      <c r="S66" s="113"/>
      <c r="T66" s="94"/>
    </row>
    <row r="67" spans="1:20" s="97" customFormat="1" ht="4" customHeight="1" x14ac:dyDescent="0.25">
      <c r="A67" s="273"/>
      <c r="B67" s="277"/>
      <c r="C67" s="315"/>
      <c r="D67" s="283"/>
      <c r="E67" s="282"/>
      <c r="F67" s="287"/>
      <c r="G67" s="287"/>
      <c r="H67" s="283"/>
      <c r="I67" s="282"/>
      <c r="J67" s="283"/>
      <c r="K67" s="282"/>
      <c r="L67" s="283"/>
      <c r="M67" s="282"/>
      <c r="N67" s="283"/>
      <c r="O67" s="230"/>
      <c r="P67" s="114"/>
      <c r="Q67" s="113"/>
      <c r="R67" s="113"/>
      <c r="S67" s="113"/>
      <c r="T67" s="94"/>
    </row>
    <row r="68" spans="1:20" s="97" customFormat="1" ht="4" customHeight="1" x14ac:dyDescent="0.25">
      <c r="A68" s="273"/>
      <c r="B68" s="277"/>
      <c r="C68" s="316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230"/>
      <c r="P68" s="114"/>
      <c r="Q68" s="113"/>
      <c r="R68" s="113"/>
      <c r="S68" s="113"/>
      <c r="T68" s="94"/>
    </row>
    <row r="69" spans="1:20" s="97" customFormat="1" ht="12" customHeight="1" x14ac:dyDescent="0.25">
      <c r="A69" s="273"/>
      <c r="B69" s="277"/>
      <c r="C69" s="277" t="s">
        <v>163</v>
      </c>
      <c r="D69" s="277" t="s">
        <v>99</v>
      </c>
      <c r="E69" s="277" t="s">
        <v>163</v>
      </c>
      <c r="F69" s="277" t="s">
        <v>166</v>
      </c>
      <c r="G69" s="277" t="s">
        <v>167</v>
      </c>
      <c r="H69" s="277" t="s">
        <v>168</v>
      </c>
      <c r="I69" s="277" t="s">
        <v>163</v>
      </c>
      <c r="J69" s="277" t="s">
        <v>99</v>
      </c>
      <c r="K69" s="277" t="s">
        <v>163</v>
      </c>
      <c r="L69" s="277" t="s">
        <v>99</v>
      </c>
      <c r="M69" s="277" t="s">
        <v>163</v>
      </c>
      <c r="N69" s="277" t="s">
        <v>99</v>
      </c>
      <c r="O69" s="230"/>
      <c r="P69" s="114"/>
      <c r="Q69" s="113"/>
      <c r="R69" s="113"/>
      <c r="S69" s="113"/>
      <c r="T69" s="94"/>
    </row>
    <row r="70" spans="1:20" s="97" customFormat="1" ht="12" customHeight="1" x14ac:dyDescent="0.25">
      <c r="A70" s="273"/>
      <c r="B70" s="277"/>
      <c r="C70" s="277" t="s">
        <v>164</v>
      </c>
      <c r="D70" s="277"/>
      <c r="E70" s="277" t="s">
        <v>164</v>
      </c>
      <c r="F70" s="277"/>
      <c r="G70" s="277"/>
      <c r="H70" s="277"/>
      <c r="I70" s="277" t="s">
        <v>164</v>
      </c>
      <c r="J70" s="277"/>
      <c r="K70" s="277" t="s">
        <v>164</v>
      </c>
      <c r="L70" s="277"/>
      <c r="M70" s="277" t="s">
        <v>164</v>
      </c>
      <c r="N70" s="277"/>
      <c r="O70" s="230"/>
      <c r="P70" s="114"/>
      <c r="Q70" s="113"/>
      <c r="R70" s="472" t="s">
        <v>199</v>
      </c>
      <c r="S70" s="472" t="s">
        <v>199</v>
      </c>
      <c r="T70" s="94"/>
    </row>
    <row r="71" spans="1:20" s="97" customFormat="1" ht="12" customHeight="1" x14ac:dyDescent="0.25">
      <c r="A71" s="273"/>
      <c r="B71" s="277" t="s">
        <v>162</v>
      </c>
      <c r="C71" s="277"/>
      <c r="D71" s="277" t="s">
        <v>21</v>
      </c>
      <c r="E71" s="277"/>
      <c r="F71" s="277" t="s">
        <v>21</v>
      </c>
      <c r="G71" s="277" t="s">
        <v>21</v>
      </c>
      <c r="H71" s="277" t="s">
        <v>21</v>
      </c>
      <c r="I71" s="277"/>
      <c r="J71" s="277" t="s">
        <v>21</v>
      </c>
      <c r="K71" s="277"/>
      <c r="L71" s="277" t="s">
        <v>21</v>
      </c>
      <c r="M71" s="277"/>
      <c r="N71" s="277" t="s">
        <v>21</v>
      </c>
      <c r="O71" s="230" t="s">
        <v>21</v>
      </c>
      <c r="P71" s="114"/>
      <c r="Q71" s="113"/>
      <c r="R71" s="472" t="s">
        <v>112</v>
      </c>
      <c r="S71" s="472" t="s">
        <v>195</v>
      </c>
      <c r="T71" s="94"/>
    </row>
    <row r="72" spans="1:20" s="97" customFormat="1" ht="4" customHeight="1" x14ac:dyDescent="0.25">
      <c r="A72" s="282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8"/>
      <c r="P72" s="114"/>
      <c r="Q72" s="113"/>
      <c r="R72" s="113"/>
      <c r="S72" s="113"/>
      <c r="T72" s="94"/>
    </row>
    <row r="73" spans="1:20" s="97" customFormat="1" ht="18" customHeight="1" x14ac:dyDescent="0.25">
      <c r="A73" s="275" t="s">
        <v>115</v>
      </c>
      <c r="B73" s="312"/>
      <c r="C73" s="313">
        <f t="shared" ref="C73:C84" si="4">C31</f>
        <v>0</v>
      </c>
      <c r="D73" s="290">
        <f>IFERROR(ROUND(ROUND(D31,2)/ROUND($B31,2)*ROUND($B73,2),2),0)</f>
        <v>0</v>
      </c>
      <c r="E73" s="313">
        <f t="shared" ref="E73:E84" si="5">E31</f>
        <v>0</v>
      </c>
      <c r="F73" s="290">
        <f>IFERROR(ROUND(ROUND(F31,2)/ROUND($B31,2)*ROUND($B73,2),2),0)</f>
        <v>0</v>
      </c>
      <c r="G73" s="290">
        <f>IFERROR(ROUND(ROUND(G31,2)/ROUND($B31,2)*ROUND($B73,2),2),0)</f>
        <v>0</v>
      </c>
      <c r="H73" s="290">
        <f>IFERROR(ROUND(ROUND(H31,2)/ROUND($B31,2)*ROUND($B73,2),2),0)</f>
        <v>0</v>
      </c>
      <c r="I73" s="313">
        <f>I31</f>
        <v>0</v>
      </c>
      <c r="J73" s="290">
        <f>IFERROR(ROUND(ROUND(J31,2)/ROUND($B31,2)*ROUND($B73,2),2),0)</f>
        <v>0</v>
      </c>
      <c r="K73" s="313">
        <f>K31</f>
        <v>0</v>
      </c>
      <c r="L73" s="290">
        <f>IFERROR(ROUND(ROUND(L31,2)/ROUND($B31,2)*ROUND($B73,2),2),0)</f>
        <v>0</v>
      </c>
      <c r="M73" s="313">
        <f>M31</f>
        <v>0</v>
      </c>
      <c r="N73" s="314">
        <f>IFERROR(ROUND(ROUND(N31,2)/ROUND($B31,2)*ROUND($B73,2),2),0)</f>
        <v>0</v>
      </c>
      <c r="O73" s="290">
        <f>ROUND(D73,2)+ROUND(F73,2)+ROUND(G73,2)+ROUND(H73,2)+ROUND(J73,2)+ROUND(L73,2)-ROUND(N73,2)</f>
        <v>0</v>
      </c>
      <c r="P73" s="114"/>
      <c r="Q73" s="113"/>
      <c r="R73" s="471">
        <f>ROUND(B73,2)/40</f>
        <v>0</v>
      </c>
      <c r="S73" s="471">
        <f>R73/12</f>
        <v>0</v>
      </c>
      <c r="T73" s="94"/>
    </row>
    <row r="74" spans="1:20" s="97" customFormat="1" ht="18" customHeight="1" x14ac:dyDescent="0.25">
      <c r="A74" s="275" t="s">
        <v>116</v>
      </c>
      <c r="B74" s="312"/>
      <c r="C74" s="313">
        <f t="shared" si="4"/>
        <v>0</v>
      </c>
      <c r="D74" s="290">
        <f t="shared" ref="D74:D84" si="6">IFERROR(ROUND(ROUND(D32,2)/ROUND($B32,2)*ROUND($B74,2),2),0)</f>
        <v>0</v>
      </c>
      <c r="E74" s="313">
        <f t="shared" si="5"/>
        <v>0</v>
      </c>
      <c r="F74" s="290">
        <f t="shared" ref="F74:H84" si="7">IFERROR(ROUND(ROUND(F32,2)/ROUND($B32,2)*ROUND($B74,2),2),0)</f>
        <v>0</v>
      </c>
      <c r="G74" s="290">
        <f t="shared" si="7"/>
        <v>0</v>
      </c>
      <c r="H74" s="290">
        <f t="shared" si="7"/>
        <v>0</v>
      </c>
      <c r="I74" s="313">
        <f t="shared" ref="I74:K84" si="8">I32</f>
        <v>0</v>
      </c>
      <c r="J74" s="290">
        <f t="shared" ref="J74:J84" si="9">IFERROR(ROUND(ROUND(J32,2)/ROUND($B32,2)*ROUND($B74,2),2),0)</f>
        <v>0</v>
      </c>
      <c r="K74" s="313">
        <f t="shared" si="8"/>
        <v>0</v>
      </c>
      <c r="L74" s="290">
        <f t="shared" ref="L74:L84" si="10">IFERROR(ROUND(ROUND(L32,2)/ROUND($B32,2)*ROUND($B74,2),2),0)</f>
        <v>0</v>
      </c>
      <c r="M74" s="313">
        <f t="shared" ref="M74:M84" si="11">M32</f>
        <v>0</v>
      </c>
      <c r="N74" s="314">
        <f t="shared" ref="N74:N84" si="12">IFERROR(ROUND(ROUND(N32,2)/ROUND($B32,2)*ROUND($B74,2),2),0)</f>
        <v>0</v>
      </c>
      <c r="O74" s="290">
        <f t="shared" ref="O74:O84" si="13">ROUND(D74,2)+ROUND(F74,2)+ROUND(G74,2)+ROUND(H74,2)+ROUND(J74,2)+ROUND(L74,2)-ROUND(N74,2)</f>
        <v>0</v>
      </c>
      <c r="P74" s="114"/>
      <c r="Q74" s="113"/>
      <c r="R74" s="471">
        <f t="shared" ref="R74:R84" si="14">ROUND(B74,2)/40</f>
        <v>0</v>
      </c>
      <c r="S74" s="471">
        <f t="shared" ref="S74:S84" si="15">R74/12</f>
        <v>0</v>
      </c>
      <c r="T74" s="94"/>
    </row>
    <row r="75" spans="1:20" s="97" customFormat="1" ht="18" customHeight="1" x14ac:dyDescent="0.25">
      <c r="A75" s="275" t="s">
        <v>117</v>
      </c>
      <c r="B75" s="312"/>
      <c r="C75" s="313">
        <f t="shared" si="4"/>
        <v>0</v>
      </c>
      <c r="D75" s="290">
        <f t="shared" si="6"/>
        <v>0</v>
      </c>
      <c r="E75" s="313">
        <f t="shared" si="5"/>
        <v>0</v>
      </c>
      <c r="F75" s="290">
        <f t="shared" si="7"/>
        <v>0</v>
      </c>
      <c r="G75" s="290">
        <f t="shared" si="7"/>
        <v>0</v>
      </c>
      <c r="H75" s="290">
        <f t="shared" si="7"/>
        <v>0</v>
      </c>
      <c r="I75" s="313">
        <f t="shared" si="8"/>
        <v>0</v>
      </c>
      <c r="J75" s="290">
        <f t="shared" si="9"/>
        <v>0</v>
      </c>
      <c r="K75" s="313">
        <f t="shared" si="8"/>
        <v>0</v>
      </c>
      <c r="L75" s="290">
        <f t="shared" si="10"/>
        <v>0</v>
      </c>
      <c r="M75" s="313">
        <f t="shared" si="11"/>
        <v>0</v>
      </c>
      <c r="N75" s="314">
        <f t="shared" si="12"/>
        <v>0</v>
      </c>
      <c r="O75" s="290">
        <f t="shared" si="13"/>
        <v>0</v>
      </c>
      <c r="P75" s="114"/>
      <c r="Q75" s="113"/>
      <c r="R75" s="471">
        <f t="shared" si="14"/>
        <v>0</v>
      </c>
      <c r="S75" s="471">
        <f t="shared" si="15"/>
        <v>0</v>
      </c>
      <c r="T75" s="94"/>
    </row>
    <row r="76" spans="1:20" s="97" customFormat="1" ht="18" customHeight="1" x14ac:dyDescent="0.25">
      <c r="A76" s="275" t="s">
        <v>118</v>
      </c>
      <c r="B76" s="312"/>
      <c r="C76" s="313">
        <f t="shared" si="4"/>
        <v>0</v>
      </c>
      <c r="D76" s="290">
        <f t="shared" si="6"/>
        <v>0</v>
      </c>
      <c r="E76" s="313">
        <f t="shared" si="5"/>
        <v>0</v>
      </c>
      <c r="F76" s="290">
        <f t="shared" si="7"/>
        <v>0</v>
      </c>
      <c r="G76" s="290">
        <f t="shared" si="7"/>
        <v>0</v>
      </c>
      <c r="H76" s="290">
        <f t="shared" si="7"/>
        <v>0</v>
      </c>
      <c r="I76" s="313">
        <f t="shared" si="8"/>
        <v>0</v>
      </c>
      <c r="J76" s="290">
        <f t="shared" si="9"/>
        <v>0</v>
      </c>
      <c r="K76" s="313">
        <f t="shared" si="8"/>
        <v>0</v>
      </c>
      <c r="L76" s="290">
        <f t="shared" si="10"/>
        <v>0</v>
      </c>
      <c r="M76" s="313">
        <f t="shared" si="11"/>
        <v>0</v>
      </c>
      <c r="N76" s="314">
        <f t="shared" si="12"/>
        <v>0</v>
      </c>
      <c r="O76" s="290">
        <f t="shared" si="13"/>
        <v>0</v>
      </c>
      <c r="P76" s="114"/>
      <c r="Q76" s="113"/>
      <c r="R76" s="471">
        <f t="shared" si="14"/>
        <v>0</v>
      </c>
      <c r="S76" s="471">
        <f t="shared" si="15"/>
        <v>0</v>
      </c>
      <c r="T76" s="94"/>
    </row>
    <row r="77" spans="1:20" s="97" customFormat="1" ht="18" customHeight="1" x14ac:dyDescent="0.25">
      <c r="A77" s="275" t="s">
        <v>119</v>
      </c>
      <c r="B77" s="312"/>
      <c r="C77" s="313">
        <f t="shared" si="4"/>
        <v>0</v>
      </c>
      <c r="D77" s="290">
        <f t="shared" si="6"/>
        <v>0</v>
      </c>
      <c r="E77" s="313">
        <f t="shared" si="5"/>
        <v>0</v>
      </c>
      <c r="F77" s="290">
        <f t="shared" si="7"/>
        <v>0</v>
      </c>
      <c r="G77" s="290">
        <f t="shared" si="7"/>
        <v>0</v>
      </c>
      <c r="H77" s="290">
        <f t="shared" si="7"/>
        <v>0</v>
      </c>
      <c r="I77" s="313">
        <f t="shared" si="8"/>
        <v>0</v>
      </c>
      <c r="J77" s="290">
        <f t="shared" si="9"/>
        <v>0</v>
      </c>
      <c r="K77" s="313">
        <f t="shared" si="8"/>
        <v>0</v>
      </c>
      <c r="L77" s="290">
        <f t="shared" si="10"/>
        <v>0</v>
      </c>
      <c r="M77" s="313">
        <f t="shared" si="11"/>
        <v>0</v>
      </c>
      <c r="N77" s="314">
        <f t="shared" si="12"/>
        <v>0</v>
      </c>
      <c r="O77" s="290">
        <f t="shared" si="13"/>
        <v>0</v>
      </c>
      <c r="P77" s="114"/>
      <c r="Q77" s="113"/>
      <c r="R77" s="471">
        <f t="shared" si="14"/>
        <v>0</v>
      </c>
      <c r="S77" s="471">
        <f t="shared" si="15"/>
        <v>0</v>
      </c>
      <c r="T77" s="94"/>
    </row>
    <row r="78" spans="1:20" s="97" customFormat="1" ht="18" customHeight="1" x14ac:dyDescent="0.25">
      <c r="A78" s="275" t="s">
        <v>120</v>
      </c>
      <c r="B78" s="312"/>
      <c r="C78" s="313">
        <f t="shared" si="4"/>
        <v>0</v>
      </c>
      <c r="D78" s="290">
        <f t="shared" si="6"/>
        <v>0</v>
      </c>
      <c r="E78" s="313">
        <f t="shared" si="5"/>
        <v>0</v>
      </c>
      <c r="F78" s="290">
        <f t="shared" si="7"/>
        <v>0</v>
      </c>
      <c r="G78" s="290">
        <f t="shared" si="7"/>
        <v>0</v>
      </c>
      <c r="H78" s="290">
        <f t="shared" si="7"/>
        <v>0</v>
      </c>
      <c r="I78" s="313">
        <f t="shared" si="8"/>
        <v>0</v>
      </c>
      <c r="J78" s="290">
        <f t="shared" si="9"/>
        <v>0</v>
      </c>
      <c r="K78" s="313">
        <f t="shared" si="8"/>
        <v>0</v>
      </c>
      <c r="L78" s="290">
        <f t="shared" si="10"/>
        <v>0</v>
      </c>
      <c r="M78" s="313">
        <f t="shared" si="11"/>
        <v>0</v>
      </c>
      <c r="N78" s="314">
        <f t="shared" si="12"/>
        <v>0</v>
      </c>
      <c r="O78" s="290">
        <f t="shared" si="13"/>
        <v>0</v>
      </c>
      <c r="P78" s="114"/>
      <c r="Q78" s="113"/>
      <c r="R78" s="471">
        <f t="shared" si="14"/>
        <v>0</v>
      </c>
      <c r="S78" s="471">
        <f t="shared" si="15"/>
        <v>0</v>
      </c>
      <c r="T78" s="94"/>
    </row>
    <row r="79" spans="1:20" s="97" customFormat="1" ht="18" customHeight="1" x14ac:dyDescent="0.25">
      <c r="A79" s="275" t="s">
        <v>121</v>
      </c>
      <c r="B79" s="312"/>
      <c r="C79" s="313">
        <f t="shared" si="4"/>
        <v>0</v>
      </c>
      <c r="D79" s="290">
        <f t="shared" si="6"/>
        <v>0</v>
      </c>
      <c r="E79" s="313">
        <f t="shared" si="5"/>
        <v>0</v>
      </c>
      <c r="F79" s="290">
        <f t="shared" si="7"/>
        <v>0</v>
      </c>
      <c r="G79" s="290">
        <f t="shared" si="7"/>
        <v>0</v>
      </c>
      <c r="H79" s="290">
        <f t="shared" si="7"/>
        <v>0</v>
      </c>
      <c r="I79" s="313">
        <f t="shared" si="8"/>
        <v>0</v>
      </c>
      <c r="J79" s="290">
        <f t="shared" si="9"/>
        <v>0</v>
      </c>
      <c r="K79" s="313">
        <f t="shared" si="8"/>
        <v>0</v>
      </c>
      <c r="L79" s="290">
        <f t="shared" si="10"/>
        <v>0</v>
      </c>
      <c r="M79" s="313">
        <f t="shared" si="11"/>
        <v>0</v>
      </c>
      <c r="N79" s="314">
        <f t="shared" si="12"/>
        <v>0</v>
      </c>
      <c r="O79" s="290">
        <f t="shared" si="13"/>
        <v>0</v>
      </c>
      <c r="P79" s="114"/>
      <c r="Q79" s="113"/>
      <c r="R79" s="471">
        <f t="shared" si="14"/>
        <v>0</v>
      </c>
      <c r="S79" s="471">
        <f t="shared" si="15"/>
        <v>0</v>
      </c>
      <c r="T79" s="94"/>
    </row>
    <row r="80" spans="1:20" s="97" customFormat="1" ht="18" customHeight="1" x14ac:dyDescent="0.25">
      <c r="A80" s="275" t="s">
        <v>122</v>
      </c>
      <c r="B80" s="312"/>
      <c r="C80" s="313">
        <f t="shared" si="4"/>
        <v>0</v>
      </c>
      <c r="D80" s="290">
        <f t="shared" si="6"/>
        <v>0</v>
      </c>
      <c r="E80" s="313">
        <f t="shared" si="5"/>
        <v>0</v>
      </c>
      <c r="F80" s="290">
        <f t="shared" si="7"/>
        <v>0</v>
      </c>
      <c r="G80" s="290">
        <f t="shared" si="7"/>
        <v>0</v>
      </c>
      <c r="H80" s="290">
        <f t="shared" si="7"/>
        <v>0</v>
      </c>
      <c r="I80" s="313">
        <f t="shared" si="8"/>
        <v>0</v>
      </c>
      <c r="J80" s="290">
        <f t="shared" si="9"/>
        <v>0</v>
      </c>
      <c r="K80" s="313">
        <f t="shared" si="8"/>
        <v>0</v>
      </c>
      <c r="L80" s="290">
        <f t="shared" si="10"/>
        <v>0</v>
      </c>
      <c r="M80" s="313">
        <f t="shared" si="11"/>
        <v>0</v>
      </c>
      <c r="N80" s="314">
        <f t="shared" si="12"/>
        <v>0</v>
      </c>
      <c r="O80" s="290">
        <f t="shared" si="13"/>
        <v>0</v>
      </c>
      <c r="P80" s="114"/>
      <c r="Q80" s="113"/>
      <c r="R80" s="471">
        <f t="shared" si="14"/>
        <v>0</v>
      </c>
      <c r="S80" s="471">
        <f t="shared" si="15"/>
        <v>0</v>
      </c>
      <c r="T80" s="94"/>
    </row>
    <row r="81" spans="1:20" s="97" customFormat="1" ht="18" customHeight="1" x14ac:dyDescent="0.25">
      <c r="A81" s="275" t="s">
        <v>123</v>
      </c>
      <c r="B81" s="312"/>
      <c r="C81" s="313">
        <f t="shared" si="4"/>
        <v>0</v>
      </c>
      <c r="D81" s="290">
        <f t="shared" si="6"/>
        <v>0</v>
      </c>
      <c r="E81" s="313">
        <f t="shared" si="5"/>
        <v>0</v>
      </c>
      <c r="F81" s="290">
        <f t="shared" si="7"/>
        <v>0</v>
      </c>
      <c r="G81" s="290">
        <f t="shared" si="7"/>
        <v>0</v>
      </c>
      <c r="H81" s="290">
        <f t="shared" si="7"/>
        <v>0</v>
      </c>
      <c r="I81" s="313">
        <f t="shared" si="8"/>
        <v>0</v>
      </c>
      <c r="J81" s="290">
        <f t="shared" si="9"/>
        <v>0</v>
      </c>
      <c r="K81" s="313">
        <f t="shared" si="8"/>
        <v>0</v>
      </c>
      <c r="L81" s="290">
        <f t="shared" si="10"/>
        <v>0</v>
      </c>
      <c r="M81" s="313">
        <f t="shared" si="11"/>
        <v>0</v>
      </c>
      <c r="N81" s="314">
        <f t="shared" si="12"/>
        <v>0</v>
      </c>
      <c r="O81" s="290">
        <f t="shared" si="13"/>
        <v>0</v>
      </c>
      <c r="P81" s="114"/>
      <c r="Q81" s="113"/>
      <c r="R81" s="471">
        <f t="shared" si="14"/>
        <v>0</v>
      </c>
      <c r="S81" s="471">
        <f t="shared" si="15"/>
        <v>0</v>
      </c>
      <c r="T81" s="94"/>
    </row>
    <row r="82" spans="1:20" s="97" customFormat="1" ht="18" customHeight="1" x14ac:dyDescent="0.25">
      <c r="A82" s="275" t="s">
        <v>124</v>
      </c>
      <c r="B82" s="312"/>
      <c r="C82" s="313">
        <f t="shared" si="4"/>
        <v>0</v>
      </c>
      <c r="D82" s="290">
        <f t="shared" si="6"/>
        <v>0</v>
      </c>
      <c r="E82" s="313">
        <f t="shared" si="5"/>
        <v>0</v>
      </c>
      <c r="F82" s="290">
        <f t="shared" si="7"/>
        <v>0</v>
      </c>
      <c r="G82" s="290">
        <f t="shared" si="7"/>
        <v>0</v>
      </c>
      <c r="H82" s="290">
        <f t="shared" si="7"/>
        <v>0</v>
      </c>
      <c r="I82" s="313">
        <f t="shared" si="8"/>
        <v>0</v>
      </c>
      <c r="J82" s="290">
        <f t="shared" si="9"/>
        <v>0</v>
      </c>
      <c r="K82" s="313">
        <f t="shared" si="8"/>
        <v>0</v>
      </c>
      <c r="L82" s="290">
        <f t="shared" si="10"/>
        <v>0</v>
      </c>
      <c r="M82" s="313">
        <f t="shared" si="11"/>
        <v>0</v>
      </c>
      <c r="N82" s="314">
        <f t="shared" si="12"/>
        <v>0</v>
      </c>
      <c r="O82" s="290">
        <f t="shared" si="13"/>
        <v>0</v>
      </c>
      <c r="P82" s="114"/>
      <c r="Q82" s="113"/>
      <c r="R82" s="471">
        <f t="shared" si="14"/>
        <v>0</v>
      </c>
      <c r="S82" s="471">
        <f t="shared" si="15"/>
        <v>0</v>
      </c>
      <c r="T82" s="94"/>
    </row>
    <row r="83" spans="1:20" s="97" customFormat="1" ht="18" customHeight="1" x14ac:dyDescent="0.25">
      <c r="A83" s="275" t="s">
        <v>125</v>
      </c>
      <c r="B83" s="312"/>
      <c r="C83" s="313">
        <f t="shared" si="4"/>
        <v>0</v>
      </c>
      <c r="D83" s="290">
        <f t="shared" si="6"/>
        <v>0</v>
      </c>
      <c r="E83" s="313">
        <f t="shared" si="5"/>
        <v>0</v>
      </c>
      <c r="F83" s="290">
        <f t="shared" si="7"/>
        <v>0</v>
      </c>
      <c r="G83" s="290">
        <f t="shared" si="7"/>
        <v>0</v>
      </c>
      <c r="H83" s="290">
        <f t="shared" si="7"/>
        <v>0</v>
      </c>
      <c r="I83" s="313">
        <f t="shared" si="8"/>
        <v>0</v>
      </c>
      <c r="J83" s="290">
        <f t="shared" si="9"/>
        <v>0</v>
      </c>
      <c r="K83" s="313">
        <f t="shared" si="8"/>
        <v>0</v>
      </c>
      <c r="L83" s="290">
        <f t="shared" si="10"/>
        <v>0</v>
      </c>
      <c r="M83" s="313">
        <f t="shared" si="11"/>
        <v>0</v>
      </c>
      <c r="N83" s="314">
        <f t="shared" si="12"/>
        <v>0</v>
      </c>
      <c r="O83" s="290">
        <f t="shared" si="13"/>
        <v>0</v>
      </c>
      <c r="P83" s="114"/>
      <c r="Q83" s="113"/>
      <c r="R83" s="471">
        <f t="shared" si="14"/>
        <v>0</v>
      </c>
      <c r="S83" s="471">
        <f t="shared" si="15"/>
        <v>0</v>
      </c>
      <c r="T83" s="94"/>
    </row>
    <row r="84" spans="1:20" s="97" customFormat="1" ht="18" customHeight="1" x14ac:dyDescent="0.25">
      <c r="A84" s="275" t="s">
        <v>126</v>
      </c>
      <c r="B84" s="312"/>
      <c r="C84" s="313">
        <f t="shared" si="4"/>
        <v>0</v>
      </c>
      <c r="D84" s="290">
        <f t="shared" si="6"/>
        <v>0</v>
      </c>
      <c r="E84" s="313">
        <f t="shared" si="5"/>
        <v>0</v>
      </c>
      <c r="F84" s="290">
        <f t="shared" si="7"/>
        <v>0</v>
      </c>
      <c r="G84" s="290">
        <f t="shared" si="7"/>
        <v>0</v>
      </c>
      <c r="H84" s="290">
        <f t="shared" si="7"/>
        <v>0</v>
      </c>
      <c r="I84" s="313">
        <f t="shared" si="8"/>
        <v>0</v>
      </c>
      <c r="J84" s="290">
        <f t="shared" si="9"/>
        <v>0</v>
      </c>
      <c r="K84" s="313">
        <f t="shared" si="8"/>
        <v>0</v>
      </c>
      <c r="L84" s="290">
        <f t="shared" si="10"/>
        <v>0</v>
      </c>
      <c r="M84" s="313">
        <f t="shared" si="11"/>
        <v>0</v>
      </c>
      <c r="N84" s="314">
        <f t="shared" si="12"/>
        <v>0</v>
      </c>
      <c r="O84" s="290">
        <f t="shared" si="13"/>
        <v>0</v>
      </c>
      <c r="P84" s="114"/>
      <c r="Q84" s="113"/>
      <c r="R84" s="471">
        <f t="shared" si="14"/>
        <v>0</v>
      </c>
      <c r="S84" s="471">
        <f t="shared" si="15"/>
        <v>0</v>
      </c>
      <c r="T84" s="94"/>
    </row>
    <row r="85" spans="1:20" s="97" customFormat="1" ht="18" customHeight="1" x14ac:dyDescent="0.25">
      <c r="A85" s="291" t="s">
        <v>127</v>
      </c>
      <c r="B85" s="293"/>
      <c r="C85" s="293"/>
      <c r="D85" s="294">
        <f>SUMPRODUCT(ROUND(D73:D84,2))</f>
        <v>0</v>
      </c>
      <c r="E85" s="293"/>
      <c r="F85" s="294">
        <f>SUMPRODUCT(ROUND(F73:F84,2))</f>
        <v>0</v>
      </c>
      <c r="G85" s="294">
        <f t="shared" ref="G85:H85" si="16">SUMPRODUCT(ROUND(G73:G84,2))</f>
        <v>0</v>
      </c>
      <c r="H85" s="294">
        <f t="shared" si="16"/>
        <v>0</v>
      </c>
      <c r="I85" s="293"/>
      <c r="J85" s="294">
        <f t="shared" ref="J85" si="17">SUMPRODUCT(ROUND(J73:J84,2))</f>
        <v>0</v>
      </c>
      <c r="K85" s="293"/>
      <c r="L85" s="294">
        <f t="shared" ref="L85" si="18">SUMPRODUCT(ROUND(L73:L84,2))</f>
        <v>0</v>
      </c>
      <c r="M85" s="293"/>
      <c r="N85" s="295">
        <f t="shared" ref="N85" si="19">SUMPRODUCT(ROUND(N73:N84,2))</f>
        <v>0</v>
      </c>
      <c r="O85" s="294">
        <f>SUM(O73:O84)</f>
        <v>0</v>
      </c>
      <c r="P85" s="114"/>
      <c r="Q85" s="113"/>
      <c r="R85" s="113"/>
      <c r="S85" s="473">
        <f>SUM(S73:S84)</f>
        <v>0</v>
      </c>
      <c r="T85" s="94"/>
    </row>
    <row r="86" spans="1:20" ht="4" customHeight="1" x14ac:dyDescent="0.25">
      <c r="P86" s="114"/>
      <c r="Q86" s="113"/>
      <c r="R86" s="113"/>
      <c r="S86" s="113"/>
    </row>
    <row r="87" spans="1:20" s="97" customFormat="1" ht="18" customHeight="1" x14ac:dyDescent="0.25">
      <c r="A87" s="265" t="s">
        <v>128</v>
      </c>
      <c r="B87" s="297"/>
      <c r="C87" s="298"/>
      <c r="D87" s="299"/>
      <c r="E87" s="298"/>
      <c r="F87" s="299"/>
      <c r="G87" s="299"/>
      <c r="H87" s="299"/>
      <c r="I87" s="298"/>
      <c r="J87" s="298"/>
      <c r="K87" s="298"/>
      <c r="L87" s="298"/>
      <c r="M87" s="313">
        <f>M45</f>
        <v>0</v>
      </c>
      <c r="N87" s="290">
        <f>IF(O43=0,0,ROUND(N45/O43*O85,2))</f>
        <v>0</v>
      </c>
      <c r="O87" s="370">
        <f>ROUND(N87,2)</f>
        <v>0</v>
      </c>
      <c r="P87" s="114"/>
      <c r="Q87" s="113"/>
      <c r="R87" s="113"/>
      <c r="S87" s="113"/>
      <c r="T87" s="94"/>
    </row>
    <row r="88" spans="1:20" s="97" customFormat="1" ht="4" customHeight="1" x14ac:dyDescent="0.2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334"/>
      <c r="N88" s="335"/>
      <c r="O88" s="335"/>
      <c r="P88" s="114"/>
      <c r="Q88" s="113"/>
      <c r="R88" s="113"/>
      <c r="S88" s="113"/>
      <c r="T88" s="94"/>
    </row>
    <row r="89" spans="1:20" s="97" customFormat="1" ht="18" customHeight="1" x14ac:dyDescent="0.25">
      <c r="A89" s="291" t="s">
        <v>129</v>
      </c>
      <c r="B89" s="292"/>
      <c r="C89" s="300"/>
      <c r="D89" s="301"/>
      <c r="E89" s="300"/>
      <c r="F89" s="301"/>
      <c r="G89" s="301"/>
      <c r="H89" s="301"/>
      <c r="I89" s="300"/>
      <c r="J89" s="301"/>
      <c r="K89" s="300"/>
      <c r="L89" s="300"/>
      <c r="M89" s="300"/>
      <c r="N89" s="300"/>
      <c r="O89" s="371">
        <f>O85+O87</f>
        <v>0</v>
      </c>
      <c r="P89" s="114"/>
      <c r="Q89" s="345" t="s">
        <v>132</v>
      </c>
      <c r="R89" s="113"/>
      <c r="S89" s="113"/>
    </row>
    <row r="90" spans="1:20" ht="12" customHeight="1" x14ac:dyDescent="0.25">
      <c r="P90" s="114"/>
      <c r="Q90" s="113"/>
      <c r="R90" s="113"/>
      <c r="S90" s="113"/>
    </row>
    <row r="91" spans="1:20" s="213" customFormat="1" ht="18" customHeight="1" x14ac:dyDescent="0.25">
      <c r="A91" s="265" t="s">
        <v>179</v>
      </c>
      <c r="B91" s="266"/>
      <c r="C91" s="304"/>
      <c r="D91" s="304"/>
      <c r="E91" s="268"/>
      <c r="F91" s="268"/>
      <c r="G91" s="268"/>
      <c r="H91" s="268"/>
      <c r="I91" s="268"/>
      <c r="J91" s="268"/>
      <c r="K91" s="268"/>
      <c r="L91" s="268"/>
      <c r="M91" s="268"/>
      <c r="N91" s="336"/>
      <c r="O91" s="338" t="s">
        <v>133</v>
      </c>
      <c r="P91" s="114"/>
      <c r="Q91" s="113"/>
      <c r="R91" s="113"/>
      <c r="S91" s="113"/>
    </row>
    <row r="92" spans="1:20" s="213" customFormat="1" ht="4" customHeight="1" x14ac:dyDescent="0.25">
      <c r="A92" s="212"/>
      <c r="B92" s="212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114"/>
      <c r="Q92" s="113"/>
      <c r="R92" s="113"/>
      <c r="S92" s="113"/>
    </row>
    <row r="93" spans="1:20" s="213" customFormat="1" ht="18" customHeight="1" x14ac:dyDescent="0.25">
      <c r="A93" s="337" t="s">
        <v>175</v>
      </c>
      <c r="B93" s="266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267"/>
      <c r="O93" s="339"/>
      <c r="P93" s="346">
        <f t="shared" ref="P93:P137" si="20">IF($O$91="nein",1,0)</f>
        <v>0</v>
      </c>
      <c r="Q93" s="345" t="s">
        <v>134</v>
      </c>
      <c r="R93" s="113"/>
      <c r="S93" s="113"/>
    </row>
    <row r="94" spans="1:20" s="213" customFormat="1" ht="4" customHeight="1" x14ac:dyDescent="0.25">
      <c r="A94" s="212"/>
      <c r="B94" s="212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346">
        <f t="shared" si="20"/>
        <v>0</v>
      </c>
      <c r="Q94" s="113"/>
      <c r="R94" s="113"/>
      <c r="S94" s="113"/>
    </row>
    <row r="95" spans="1:20" s="213" customFormat="1" ht="18" customHeight="1" x14ac:dyDescent="0.25">
      <c r="A95" s="337" t="s">
        <v>176</v>
      </c>
      <c r="B95" s="266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267"/>
      <c r="O95" s="339"/>
      <c r="P95" s="346">
        <f t="shared" si="20"/>
        <v>0</v>
      </c>
      <c r="Q95" s="345" t="s">
        <v>135</v>
      </c>
      <c r="R95" s="113"/>
      <c r="S95" s="113"/>
    </row>
    <row r="96" spans="1:20" x14ac:dyDescent="0.25">
      <c r="P96" s="346">
        <f t="shared" si="20"/>
        <v>0</v>
      </c>
      <c r="Q96" s="113"/>
      <c r="R96" s="113"/>
      <c r="S96" s="113"/>
    </row>
    <row r="97" spans="1:20" x14ac:dyDescent="0.25">
      <c r="P97" s="346">
        <f t="shared" si="20"/>
        <v>0</v>
      </c>
      <c r="Q97" s="113"/>
      <c r="R97" s="113"/>
      <c r="S97" s="113"/>
    </row>
    <row r="98" spans="1:20" s="97" customFormat="1" ht="18" customHeight="1" x14ac:dyDescent="0.25">
      <c r="A98" s="261" t="s">
        <v>212</v>
      </c>
      <c r="B98" s="262"/>
      <c r="C98" s="262"/>
      <c r="D98" s="262"/>
      <c r="E98" s="262"/>
      <c r="F98" s="262"/>
      <c r="G98" s="262"/>
      <c r="H98" s="263"/>
      <c r="I98" s="263"/>
      <c r="J98" s="263"/>
      <c r="K98" s="263"/>
      <c r="L98" s="263"/>
      <c r="M98" s="263"/>
      <c r="N98" s="263"/>
      <c r="O98" s="264"/>
      <c r="P98" s="346">
        <f t="shared" si="20"/>
        <v>0</v>
      </c>
      <c r="Q98" s="113"/>
      <c r="R98" s="113"/>
      <c r="S98" s="113"/>
      <c r="T98" s="94"/>
    </row>
    <row r="99" spans="1:20" ht="12" customHeight="1" x14ac:dyDescent="0.25">
      <c r="A99" s="214" t="s">
        <v>136</v>
      </c>
      <c r="B99" s="210"/>
      <c r="C99" s="210"/>
      <c r="D99" s="210"/>
      <c r="E99" s="210"/>
      <c r="F99" s="210"/>
      <c r="G99" s="210"/>
      <c r="H99" s="207"/>
      <c r="I99" s="207"/>
      <c r="J99" s="208"/>
      <c r="K99" s="37"/>
      <c r="P99" s="346">
        <f t="shared" si="20"/>
        <v>0</v>
      </c>
      <c r="Q99" s="113"/>
      <c r="R99" s="113"/>
      <c r="S99" s="113"/>
    </row>
    <row r="100" spans="1:20" ht="12" customHeight="1" x14ac:dyDescent="0.25">
      <c r="A100" s="210"/>
      <c r="B100" s="210"/>
      <c r="C100" s="210"/>
      <c r="D100" s="210"/>
      <c r="E100" s="210"/>
      <c r="F100" s="210"/>
      <c r="G100" s="210"/>
      <c r="H100" s="207"/>
      <c r="I100" s="207"/>
      <c r="J100" s="208"/>
      <c r="K100" s="208"/>
      <c r="P100" s="346">
        <f t="shared" si="20"/>
        <v>0</v>
      </c>
      <c r="Q100" s="113"/>
      <c r="R100" s="113"/>
      <c r="S100" s="113"/>
    </row>
    <row r="101" spans="1:20" ht="8.15" customHeight="1" x14ac:dyDescent="0.25">
      <c r="A101" s="318"/>
      <c r="B101" s="319"/>
      <c r="C101" s="319"/>
      <c r="D101" s="319"/>
      <c r="E101" s="329"/>
      <c r="F101" s="319"/>
      <c r="G101" s="319"/>
      <c r="H101" s="320"/>
      <c r="I101" s="207"/>
      <c r="J101" s="208"/>
      <c r="K101" s="208"/>
      <c r="P101" s="346">
        <f t="shared" si="20"/>
        <v>0</v>
      </c>
      <c r="Q101" s="113"/>
      <c r="R101" s="113"/>
      <c r="S101" s="113"/>
    </row>
    <row r="102" spans="1:20" s="97" customFormat="1" ht="18" customHeight="1" x14ac:dyDescent="0.25">
      <c r="A102" s="321">
        <f>$A$12</f>
        <v>9</v>
      </c>
      <c r="B102" s="468" t="str">
        <f>$B$12</f>
        <v>Name, Vorname Mitarbeiter:in</v>
      </c>
      <c r="C102" s="307"/>
      <c r="D102" s="308"/>
      <c r="E102" s="265" t="str">
        <f>IF($E$12="","",$E$12)</f>
        <v/>
      </c>
      <c r="F102" s="272"/>
      <c r="G102" s="303"/>
      <c r="H102" s="323"/>
      <c r="O102" s="211"/>
      <c r="P102" s="346">
        <f t="shared" si="20"/>
        <v>0</v>
      </c>
      <c r="Q102" s="113"/>
      <c r="R102" s="113"/>
      <c r="S102" s="113"/>
    </row>
    <row r="103" spans="1:20" s="213" customFormat="1" ht="4" customHeight="1" x14ac:dyDescent="0.25">
      <c r="A103" s="306"/>
      <c r="B103" s="307"/>
      <c r="C103" s="307"/>
      <c r="D103" s="311"/>
      <c r="E103" s="330"/>
      <c r="F103" s="311"/>
      <c r="G103" s="311"/>
      <c r="H103" s="308"/>
      <c r="I103" s="211"/>
      <c r="J103" s="211"/>
      <c r="K103" s="211"/>
      <c r="L103" s="211"/>
      <c r="M103" s="211"/>
      <c r="N103" s="211"/>
      <c r="O103" s="211"/>
      <c r="P103" s="346">
        <f t="shared" si="20"/>
        <v>0</v>
      </c>
      <c r="Q103" s="113"/>
      <c r="R103" s="113"/>
      <c r="S103" s="113"/>
    </row>
    <row r="104" spans="1:20" s="213" customFormat="1" ht="18" customHeight="1" x14ac:dyDescent="0.25">
      <c r="A104" s="333"/>
      <c r="B104" s="468" t="str">
        <f>$B$14</f>
        <v>Beschäftigungszeitraum im Projekt vom</v>
      </c>
      <c r="C104" s="307"/>
      <c r="D104" s="308"/>
      <c r="E104" s="305" t="str">
        <f>IF($E$14="","",$E$14)</f>
        <v/>
      </c>
      <c r="F104" s="328" t="s">
        <v>1</v>
      </c>
      <c r="G104" s="305" t="str">
        <f>IF($G$14="","",$G$14)</f>
        <v/>
      </c>
      <c r="H104" s="324"/>
      <c r="O104" s="211"/>
      <c r="P104" s="346">
        <f t="shared" si="20"/>
        <v>0</v>
      </c>
      <c r="Q104" s="113"/>
      <c r="R104" s="113"/>
      <c r="S104" s="113"/>
    </row>
    <row r="105" spans="1:20" s="213" customFormat="1" ht="4" customHeight="1" x14ac:dyDescent="0.25">
      <c r="A105" s="333"/>
      <c r="B105" s="307"/>
      <c r="C105" s="307"/>
      <c r="D105" s="311"/>
      <c r="E105" s="311"/>
      <c r="F105" s="311"/>
      <c r="G105" s="311"/>
      <c r="H105" s="324"/>
      <c r="O105" s="211"/>
      <c r="P105" s="346">
        <f t="shared" si="20"/>
        <v>0</v>
      </c>
      <c r="Q105" s="113"/>
      <c r="R105" s="113"/>
      <c r="S105" s="113"/>
    </row>
    <row r="106" spans="1:20" s="213" customFormat="1" ht="18" customHeight="1" x14ac:dyDescent="0.25">
      <c r="A106" s="333"/>
      <c r="B106" s="468" t="str">
        <f>$B$16</f>
        <v>Berufsausbildung/Qualifikation</v>
      </c>
      <c r="C106" s="307"/>
      <c r="D106" s="311"/>
      <c r="E106" s="265" t="str">
        <f>IF($E$16="","",$E$16)</f>
        <v/>
      </c>
      <c r="F106" s="272"/>
      <c r="G106" s="303"/>
      <c r="H106" s="324"/>
      <c r="O106" s="211"/>
      <c r="P106" s="346">
        <f t="shared" si="20"/>
        <v>0</v>
      </c>
      <c r="Q106" s="113"/>
      <c r="R106" s="113"/>
      <c r="S106" s="113"/>
    </row>
    <row r="107" spans="1:20" s="213" customFormat="1" ht="4" customHeight="1" x14ac:dyDescent="0.25">
      <c r="A107" s="333"/>
      <c r="B107" s="307"/>
      <c r="C107" s="307"/>
      <c r="D107" s="311"/>
      <c r="E107" s="311"/>
      <c r="F107" s="311"/>
      <c r="G107" s="311"/>
      <c r="H107" s="324"/>
      <c r="O107" s="211"/>
      <c r="P107" s="346">
        <f t="shared" si="20"/>
        <v>0</v>
      </c>
      <c r="Q107" s="113"/>
      <c r="R107" s="113"/>
      <c r="S107" s="113"/>
    </row>
    <row r="108" spans="1:20" s="213" customFormat="1" ht="18" customHeight="1" x14ac:dyDescent="0.25">
      <c r="A108" s="333"/>
      <c r="B108" s="468" t="str">
        <f>$B$18</f>
        <v>Funktion im Betreuungsverein</v>
      </c>
      <c r="C108" s="307"/>
      <c r="D108" s="311"/>
      <c r="E108" s="265" t="str">
        <f>IF($E$18="","",$E$18)</f>
        <v/>
      </c>
      <c r="F108" s="272"/>
      <c r="G108" s="303"/>
      <c r="H108" s="324"/>
      <c r="J108" s="340" t="str">
        <f>IF(OR(O93=0,O95=0,O89=0),"Bitte füllen Sie die Felder zu den Personalausgaben auf Seite 2 aus.",CONCATENATE("Die prozentuale Kürzung der Personalausgaben erfolgt um ",TEXT(1-S121,"0,00%"),"."))</f>
        <v>Bitte füllen Sie die Felder zu den Personalausgaben auf Seite 2 aus.</v>
      </c>
      <c r="K108" s="341"/>
      <c r="L108" s="341"/>
      <c r="M108" s="341"/>
      <c r="N108" s="342"/>
      <c r="O108" s="211"/>
      <c r="P108" s="346">
        <f t="shared" si="20"/>
        <v>0</v>
      </c>
      <c r="Q108" s="113"/>
      <c r="R108" s="113"/>
      <c r="S108" s="113"/>
    </row>
    <row r="109" spans="1:20" ht="8.15" customHeight="1" x14ac:dyDescent="0.25">
      <c r="A109" s="322"/>
      <c r="B109" s="309"/>
      <c r="C109" s="309"/>
      <c r="D109" s="325"/>
      <c r="E109" s="330"/>
      <c r="F109" s="325"/>
      <c r="G109" s="325"/>
      <c r="H109" s="310"/>
      <c r="P109" s="346">
        <f t="shared" si="20"/>
        <v>0</v>
      </c>
      <c r="Q109" s="347"/>
      <c r="R109" s="113"/>
      <c r="S109" s="113"/>
    </row>
    <row r="110" spans="1:20" ht="12" customHeight="1" x14ac:dyDescent="0.25">
      <c r="P110" s="346">
        <f t="shared" si="20"/>
        <v>0</v>
      </c>
      <c r="Q110" s="347"/>
      <c r="R110" s="113"/>
      <c r="S110" s="113"/>
    </row>
    <row r="111" spans="1:20" s="213" customFormat="1" ht="4" customHeight="1" x14ac:dyDescent="0.25">
      <c r="A111" s="269"/>
      <c r="B111" s="270"/>
      <c r="C111" s="278"/>
      <c r="D111" s="279"/>
      <c r="E111" s="278"/>
      <c r="F111" s="285"/>
      <c r="G111" s="285"/>
      <c r="H111" s="279"/>
      <c r="I111" s="278"/>
      <c r="J111" s="279"/>
      <c r="K111" s="278"/>
      <c r="L111" s="279"/>
      <c r="M111" s="278"/>
      <c r="N111" s="279"/>
      <c r="O111" s="280"/>
      <c r="P111" s="346">
        <f t="shared" si="20"/>
        <v>0</v>
      </c>
      <c r="Q111" s="348"/>
      <c r="R111" s="349"/>
      <c r="S111" s="350"/>
      <c r="T111" s="94"/>
    </row>
    <row r="112" spans="1:20" s="97" customFormat="1" ht="12" customHeight="1" x14ac:dyDescent="0.25">
      <c r="A112" s="274" t="s">
        <v>112</v>
      </c>
      <c r="B112" s="277" t="s">
        <v>157</v>
      </c>
      <c r="C112" s="274" t="s">
        <v>159</v>
      </c>
      <c r="D112" s="281"/>
      <c r="E112" s="274" t="s">
        <v>169</v>
      </c>
      <c r="F112" s="286"/>
      <c r="G112" s="286"/>
      <c r="H112" s="281"/>
      <c r="I112" s="274" t="s">
        <v>171</v>
      </c>
      <c r="J112" s="281"/>
      <c r="K112" s="274" t="s">
        <v>113</v>
      </c>
      <c r="L112" s="281"/>
      <c r="M112" s="274" t="s">
        <v>114</v>
      </c>
      <c r="N112" s="281"/>
      <c r="O112" s="230" t="s">
        <v>173</v>
      </c>
      <c r="P112" s="346">
        <f t="shared" si="20"/>
        <v>0</v>
      </c>
      <c r="Q112" s="351" t="s">
        <v>137</v>
      </c>
      <c r="R112" s="114"/>
      <c r="S112" s="352"/>
    </row>
    <row r="113" spans="1:19" s="97" customFormat="1" ht="12" customHeight="1" x14ac:dyDescent="0.25">
      <c r="A113" s="273"/>
      <c r="B113" s="277" t="s">
        <v>158</v>
      </c>
      <c r="C113" s="274" t="s">
        <v>165</v>
      </c>
      <c r="D113" s="281"/>
      <c r="E113" s="296" t="s">
        <v>170</v>
      </c>
      <c r="F113" s="286"/>
      <c r="G113" s="286"/>
      <c r="H113" s="281"/>
      <c r="I113" s="296" t="s">
        <v>172</v>
      </c>
      <c r="J113" s="281"/>
      <c r="K113" s="273"/>
      <c r="L113" s="281"/>
      <c r="M113" s="273"/>
      <c r="N113" s="281"/>
      <c r="O113" s="230"/>
      <c r="P113" s="346">
        <f t="shared" si="20"/>
        <v>0</v>
      </c>
      <c r="Q113" s="353" t="s">
        <v>139</v>
      </c>
      <c r="R113" s="354" t="s">
        <v>138</v>
      </c>
      <c r="S113" s="355">
        <f>IF(O89&gt;=O93,IF(O89=0,0,O95/O89),0)</f>
        <v>0</v>
      </c>
    </row>
    <row r="114" spans="1:19" s="97" customFormat="1" ht="12" customHeight="1" x14ac:dyDescent="0.25">
      <c r="A114" s="273"/>
      <c r="B114" s="277" t="s">
        <v>174</v>
      </c>
      <c r="C114" s="296" t="s">
        <v>211</v>
      </c>
      <c r="D114" s="281"/>
      <c r="E114" s="273"/>
      <c r="F114" s="286"/>
      <c r="G114" s="286"/>
      <c r="H114" s="281"/>
      <c r="I114" s="273"/>
      <c r="J114" s="281"/>
      <c r="K114" s="273"/>
      <c r="L114" s="281"/>
      <c r="M114" s="273"/>
      <c r="N114" s="281"/>
      <c r="O114" s="230"/>
      <c r="P114" s="346">
        <f t="shared" si="20"/>
        <v>0</v>
      </c>
      <c r="Q114" s="356" t="s">
        <v>177</v>
      </c>
      <c r="R114" s="354"/>
      <c r="S114" s="355"/>
    </row>
    <row r="115" spans="1:19" s="97" customFormat="1" ht="4" customHeight="1" x14ac:dyDescent="0.25">
      <c r="A115" s="273"/>
      <c r="B115" s="277"/>
      <c r="C115" s="315"/>
      <c r="D115" s="283"/>
      <c r="E115" s="282"/>
      <c r="F115" s="287"/>
      <c r="G115" s="287"/>
      <c r="H115" s="283"/>
      <c r="I115" s="282"/>
      <c r="J115" s="283"/>
      <c r="K115" s="282"/>
      <c r="L115" s="283"/>
      <c r="M115" s="282"/>
      <c r="N115" s="283"/>
      <c r="O115" s="230"/>
      <c r="P115" s="346">
        <f t="shared" si="20"/>
        <v>0</v>
      </c>
      <c r="Q115" s="357"/>
      <c r="R115" s="358"/>
      <c r="S115" s="359"/>
    </row>
    <row r="116" spans="1:19" s="97" customFormat="1" ht="4" customHeight="1" x14ac:dyDescent="0.25">
      <c r="A116" s="273"/>
      <c r="B116" s="277"/>
      <c r="C116" s="316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230"/>
      <c r="P116" s="346">
        <f t="shared" si="20"/>
        <v>0</v>
      </c>
      <c r="Q116" s="360"/>
      <c r="R116" s="361"/>
      <c r="S116" s="362"/>
    </row>
    <row r="117" spans="1:19" s="97" customFormat="1" ht="12" customHeight="1" x14ac:dyDescent="0.25">
      <c r="A117" s="273"/>
      <c r="B117" s="277"/>
      <c r="C117" s="277" t="s">
        <v>163</v>
      </c>
      <c r="D117" s="277" t="s">
        <v>99</v>
      </c>
      <c r="E117" s="277" t="s">
        <v>163</v>
      </c>
      <c r="F117" s="277" t="s">
        <v>166</v>
      </c>
      <c r="G117" s="277" t="s">
        <v>167</v>
      </c>
      <c r="H117" s="277" t="s">
        <v>168</v>
      </c>
      <c r="I117" s="277" t="s">
        <v>163</v>
      </c>
      <c r="J117" s="277" t="s">
        <v>99</v>
      </c>
      <c r="K117" s="277" t="s">
        <v>163</v>
      </c>
      <c r="L117" s="277" t="s">
        <v>99</v>
      </c>
      <c r="M117" s="277" t="s">
        <v>163</v>
      </c>
      <c r="N117" s="277" t="s">
        <v>99</v>
      </c>
      <c r="O117" s="230"/>
      <c r="P117" s="346">
        <f t="shared" si="20"/>
        <v>0</v>
      </c>
      <c r="Q117" s="351" t="s">
        <v>140</v>
      </c>
      <c r="R117" s="114"/>
      <c r="S117" s="352"/>
    </row>
    <row r="118" spans="1:19" s="97" customFormat="1" ht="12" customHeight="1" x14ac:dyDescent="0.25">
      <c r="A118" s="273"/>
      <c r="B118" s="277"/>
      <c r="C118" s="277" t="s">
        <v>164</v>
      </c>
      <c r="D118" s="277"/>
      <c r="E118" s="277" t="s">
        <v>164</v>
      </c>
      <c r="F118" s="277"/>
      <c r="G118" s="277"/>
      <c r="H118" s="277"/>
      <c r="I118" s="277" t="s">
        <v>164</v>
      </c>
      <c r="J118" s="277"/>
      <c r="K118" s="277" t="s">
        <v>164</v>
      </c>
      <c r="L118" s="277"/>
      <c r="M118" s="277" t="s">
        <v>164</v>
      </c>
      <c r="N118" s="277"/>
      <c r="O118" s="230"/>
      <c r="P118" s="346">
        <f t="shared" si="20"/>
        <v>0</v>
      </c>
      <c r="Q118" s="353" t="s">
        <v>139</v>
      </c>
      <c r="R118" s="354" t="s">
        <v>141</v>
      </c>
      <c r="S118" s="355">
        <f>IF(O89&lt;O93,O95/O93,0)</f>
        <v>0</v>
      </c>
    </row>
    <row r="119" spans="1:19" s="97" customFormat="1" ht="12" customHeight="1" x14ac:dyDescent="0.25">
      <c r="A119" s="273"/>
      <c r="B119" s="277" t="s">
        <v>162</v>
      </c>
      <c r="C119" s="277"/>
      <c r="D119" s="277" t="s">
        <v>21</v>
      </c>
      <c r="E119" s="277"/>
      <c r="F119" s="277" t="s">
        <v>21</v>
      </c>
      <c r="G119" s="277" t="s">
        <v>21</v>
      </c>
      <c r="H119" s="277" t="s">
        <v>21</v>
      </c>
      <c r="I119" s="277"/>
      <c r="J119" s="277" t="s">
        <v>21</v>
      </c>
      <c r="K119" s="277"/>
      <c r="L119" s="277" t="s">
        <v>21</v>
      </c>
      <c r="M119" s="277"/>
      <c r="N119" s="277" t="s">
        <v>21</v>
      </c>
      <c r="O119" s="230" t="s">
        <v>21</v>
      </c>
      <c r="P119" s="346">
        <f t="shared" si="20"/>
        <v>0</v>
      </c>
      <c r="Q119" s="356" t="s">
        <v>178</v>
      </c>
      <c r="R119" s="354"/>
      <c r="S119" s="355"/>
    </row>
    <row r="120" spans="1:19" s="97" customFormat="1" ht="4" customHeight="1" x14ac:dyDescent="0.25">
      <c r="A120" s="282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8"/>
      <c r="P120" s="346">
        <f t="shared" si="20"/>
        <v>0</v>
      </c>
      <c r="Q120" s="363"/>
      <c r="R120" s="364"/>
      <c r="S120" s="365"/>
    </row>
    <row r="121" spans="1:19" s="97" customFormat="1" ht="18" customHeight="1" x14ac:dyDescent="0.25">
      <c r="A121" s="275" t="s">
        <v>115</v>
      </c>
      <c r="B121" s="290">
        <f t="shared" ref="B121:C132" si="21">B73</f>
        <v>0</v>
      </c>
      <c r="C121" s="313">
        <f t="shared" si="21"/>
        <v>0</v>
      </c>
      <c r="D121" s="369">
        <f>IFERROR(ROUND(D73*$S$121,2),0)</f>
        <v>0</v>
      </c>
      <c r="E121" s="313">
        <f>E73</f>
        <v>0</v>
      </c>
      <c r="F121" s="369">
        <f>IFERROR(ROUND(F73*$S$121,2),0)</f>
        <v>0</v>
      </c>
      <c r="G121" s="369">
        <f>IFERROR(ROUND(G73*$S$121,2),0)</f>
        <v>0</v>
      </c>
      <c r="H121" s="369">
        <f>IFERROR(ROUND(H73*$S$121,2),0)</f>
        <v>0</v>
      </c>
      <c r="I121" s="313">
        <f t="shared" ref="I121:I132" si="22">I73</f>
        <v>0</v>
      </c>
      <c r="J121" s="369">
        <f>IFERROR(ROUND(J73*$S$121,2),0)</f>
        <v>0</v>
      </c>
      <c r="K121" s="313">
        <f t="shared" ref="K121:K132" si="23">K73</f>
        <v>0</v>
      </c>
      <c r="L121" s="369">
        <f>IFERROR(ROUND(L73*$S$121,2),0)</f>
        <v>0</v>
      </c>
      <c r="M121" s="313">
        <f>M73</f>
        <v>0</v>
      </c>
      <c r="N121" s="369">
        <f>IFERROR(ROUND(N73*$S$121,2),0)</f>
        <v>0</v>
      </c>
      <c r="O121" s="369">
        <f>ROUND(D121,2)+ROUND(F121,2)+ROUND(G121,2)+ROUND(H121,2)+ROUND(J121,2)+ROUND(L121,2)-ROUND(N121,2)</f>
        <v>0</v>
      </c>
      <c r="P121" s="346">
        <f t="shared" si="20"/>
        <v>0</v>
      </c>
      <c r="Q121" s="366" t="s">
        <v>142</v>
      </c>
      <c r="R121" s="367" t="str">
        <f>IF(O89&gt;=O93,"Fall 1","Fall 2")</f>
        <v>Fall 1</v>
      </c>
      <c r="S121" s="368">
        <f>VLOOKUP(R121,R112:S119,2,FALSE)</f>
        <v>0</v>
      </c>
    </row>
    <row r="122" spans="1:19" s="97" customFormat="1" ht="18" customHeight="1" x14ac:dyDescent="0.25">
      <c r="A122" s="275" t="s">
        <v>116</v>
      </c>
      <c r="B122" s="290">
        <f t="shared" si="21"/>
        <v>0</v>
      </c>
      <c r="C122" s="313">
        <f t="shared" si="21"/>
        <v>0</v>
      </c>
      <c r="D122" s="369">
        <f t="shared" ref="D122:D132" si="24">IFERROR(ROUND(D74*$S$121,2),0)</f>
        <v>0</v>
      </c>
      <c r="E122" s="313">
        <f t="shared" ref="E122:E132" si="25">E74</f>
        <v>0</v>
      </c>
      <c r="F122" s="369">
        <f t="shared" ref="F122:H132" si="26">IFERROR(ROUND(F74*$S$121,2),0)</f>
        <v>0</v>
      </c>
      <c r="G122" s="369">
        <f t="shared" si="26"/>
        <v>0</v>
      </c>
      <c r="H122" s="369">
        <f t="shared" si="26"/>
        <v>0</v>
      </c>
      <c r="I122" s="313">
        <f t="shared" si="22"/>
        <v>0</v>
      </c>
      <c r="J122" s="369">
        <f t="shared" ref="J122:J132" si="27">IFERROR(ROUND(J74*$S$121,2),0)</f>
        <v>0</v>
      </c>
      <c r="K122" s="313">
        <f t="shared" si="23"/>
        <v>0</v>
      </c>
      <c r="L122" s="369">
        <f t="shared" ref="L122:L132" si="28">IFERROR(ROUND(L74*$S$121,2),0)</f>
        <v>0</v>
      </c>
      <c r="M122" s="313">
        <f t="shared" ref="M122:M132" si="29">M74</f>
        <v>0</v>
      </c>
      <c r="N122" s="369">
        <f t="shared" ref="N122:N132" si="30">IFERROR(ROUND(N74*$S$121,2),0)</f>
        <v>0</v>
      </c>
      <c r="O122" s="369">
        <f t="shared" ref="O122:O132" si="31">ROUND(D122,2)+ROUND(F122,2)+ROUND(G122,2)+ROUND(H122,2)+ROUND(J122,2)+ROUND(L122,2)-ROUND(N122,2)</f>
        <v>0</v>
      </c>
      <c r="P122" s="346">
        <f t="shared" si="20"/>
        <v>0</v>
      </c>
      <c r="Q122" s="113"/>
      <c r="R122" s="113"/>
      <c r="S122" s="113"/>
    </row>
    <row r="123" spans="1:19" s="97" customFormat="1" ht="18" customHeight="1" x14ac:dyDescent="0.25">
      <c r="A123" s="275" t="s">
        <v>117</v>
      </c>
      <c r="B123" s="290">
        <f t="shared" si="21"/>
        <v>0</v>
      </c>
      <c r="C123" s="313">
        <f t="shared" si="21"/>
        <v>0</v>
      </c>
      <c r="D123" s="369">
        <f t="shared" si="24"/>
        <v>0</v>
      </c>
      <c r="E123" s="313">
        <f t="shared" si="25"/>
        <v>0</v>
      </c>
      <c r="F123" s="369">
        <f t="shared" si="26"/>
        <v>0</v>
      </c>
      <c r="G123" s="369">
        <f t="shared" si="26"/>
        <v>0</v>
      </c>
      <c r="H123" s="369">
        <f t="shared" si="26"/>
        <v>0</v>
      </c>
      <c r="I123" s="313">
        <f t="shared" si="22"/>
        <v>0</v>
      </c>
      <c r="J123" s="369">
        <f t="shared" si="27"/>
        <v>0</v>
      </c>
      <c r="K123" s="313">
        <f t="shared" si="23"/>
        <v>0</v>
      </c>
      <c r="L123" s="369">
        <f t="shared" si="28"/>
        <v>0</v>
      </c>
      <c r="M123" s="313">
        <f t="shared" si="29"/>
        <v>0</v>
      </c>
      <c r="N123" s="369">
        <f t="shared" si="30"/>
        <v>0</v>
      </c>
      <c r="O123" s="369">
        <f t="shared" si="31"/>
        <v>0</v>
      </c>
      <c r="P123" s="346">
        <f t="shared" si="20"/>
        <v>0</v>
      </c>
      <c r="Q123" s="113"/>
      <c r="R123" s="113"/>
      <c r="S123" s="113"/>
    </row>
    <row r="124" spans="1:19" s="97" customFormat="1" ht="18" customHeight="1" x14ac:dyDescent="0.25">
      <c r="A124" s="275" t="s">
        <v>118</v>
      </c>
      <c r="B124" s="290">
        <f t="shared" si="21"/>
        <v>0</v>
      </c>
      <c r="C124" s="313">
        <f t="shared" si="21"/>
        <v>0</v>
      </c>
      <c r="D124" s="369">
        <f t="shared" si="24"/>
        <v>0</v>
      </c>
      <c r="E124" s="313">
        <f t="shared" si="25"/>
        <v>0</v>
      </c>
      <c r="F124" s="369">
        <f t="shared" si="26"/>
        <v>0</v>
      </c>
      <c r="G124" s="369">
        <f t="shared" si="26"/>
        <v>0</v>
      </c>
      <c r="H124" s="369">
        <f t="shared" si="26"/>
        <v>0</v>
      </c>
      <c r="I124" s="313">
        <f t="shared" si="22"/>
        <v>0</v>
      </c>
      <c r="J124" s="369">
        <f t="shared" si="27"/>
        <v>0</v>
      </c>
      <c r="K124" s="313">
        <f t="shared" si="23"/>
        <v>0</v>
      </c>
      <c r="L124" s="369">
        <f t="shared" si="28"/>
        <v>0</v>
      </c>
      <c r="M124" s="313">
        <f t="shared" si="29"/>
        <v>0</v>
      </c>
      <c r="N124" s="369">
        <f t="shared" si="30"/>
        <v>0</v>
      </c>
      <c r="O124" s="369">
        <f t="shared" si="31"/>
        <v>0</v>
      </c>
      <c r="P124" s="346">
        <f t="shared" si="20"/>
        <v>0</v>
      </c>
      <c r="Q124" s="113"/>
      <c r="R124" s="113"/>
      <c r="S124" s="113"/>
    </row>
    <row r="125" spans="1:19" s="97" customFormat="1" ht="18" customHeight="1" x14ac:dyDescent="0.25">
      <c r="A125" s="275" t="s">
        <v>119</v>
      </c>
      <c r="B125" s="290">
        <f t="shared" si="21"/>
        <v>0</v>
      </c>
      <c r="C125" s="313">
        <f t="shared" si="21"/>
        <v>0</v>
      </c>
      <c r="D125" s="369">
        <f t="shared" si="24"/>
        <v>0</v>
      </c>
      <c r="E125" s="313">
        <f t="shared" si="25"/>
        <v>0</v>
      </c>
      <c r="F125" s="369">
        <f t="shared" si="26"/>
        <v>0</v>
      </c>
      <c r="G125" s="369">
        <f t="shared" si="26"/>
        <v>0</v>
      </c>
      <c r="H125" s="369">
        <f t="shared" si="26"/>
        <v>0</v>
      </c>
      <c r="I125" s="313">
        <f t="shared" si="22"/>
        <v>0</v>
      </c>
      <c r="J125" s="369">
        <f t="shared" si="27"/>
        <v>0</v>
      </c>
      <c r="K125" s="313">
        <f t="shared" si="23"/>
        <v>0</v>
      </c>
      <c r="L125" s="369">
        <f t="shared" si="28"/>
        <v>0</v>
      </c>
      <c r="M125" s="313">
        <f t="shared" si="29"/>
        <v>0</v>
      </c>
      <c r="N125" s="369">
        <f t="shared" si="30"/>
        <v>0</v>
      </c>
      <c r="O125" s="369">
        <f t="shared" si="31"/>
        <v>0</v>
      </c>
      <c r="P125" s="346">
        <f t="shared" si="20"/>
        <v>0</v>
      </c>
      <c r="Q125" s="113"/>
      <c r="R125" s="113"/>
      <c r="S125" s="113"/>
    </row>
    <row r="126" spans="1:19" s="97" customFormat="1" ht="18" customHeight="1" x14ac:dyDescent="0.25">
      <c r="A126" s="275" t="s">
        <v>120</v>
      </c>
      <c r="B126" s="290">
        <f t="shared" si="21"/>
        <v>0</v>
      </c>
      <c r="C126" s="313">
        <f t="shared" si="21"/>
        <v>0</v>
      </c>
      <c r="D126" s="369">
        <f t="shared" si="24"/>
        <v>0</v>
      </c>
      <c r="E126" s="313">
        <f t="shared" si="25"/>
        <v>0</v>
      </c>
      <c r="F126" s="369">
        <f t="shared" si="26"/>
        <v>0</v>
      </c>
      <c r="G126" s="369">
        <f t="shared" si="26"/>
        <v>0</v>
      </c>
      <c r="H126" s="369">
        <f t="shared" si="26"/>
        <v>0</v>
      </c>
      <c r="I126" s="313">
        <f t="shared" si="22"/>
        <v>0</v>
      </c>
      <c r="J126" s="369">
        <f t="shared" si="27"/>
        <v>0</v>
      </c>
      <c r="K126" s="313">
        <f t="shared" si="23"/>
        <v>0</v>
      </c>
      <c r="L126" s="369">
        <f t="shared" si="28"/>
        <v>0</v>
      </c>
      <c r="M126" s="313">
        <f t="shared" si="29"/>
        <v>0</v>
      </c>
      <c r="N126" s="369">
        <f t="shared" si="30"/>
        <v>0</v>
      </c>
      <c r="O126" s="369">
        <f t="shared" si="31"/>
        <v>0</v>
      </c>
      <c r="P126" s="346">
        <f t="shared" si="20"/>
        <v>0</v>
      </c>
      <c r="Q126" s="113"/>
      <c r="R126" s="113"/>
      <c r="S126" s="113"/>
    </row>
    <row r="127" spans="1:19" s="97" customFormat="1" ht="18" customHeight="1" x14ac:dyDescent="0.25">
      <c r="A127" s="275" t="s">
        <v>121</v>
      </c>
      <c r="B127" s="290">
        <f t="shared" si="21"/>
        <v>0</v>
      </c>
      <c r="C127" s="313">
        <f t="shared" si="21"/>
        <v>0</v>
      </c>
      <c r="D127" s="369">
        <f t="shared" si="24"/>
        <v>0</v>
      </c>
      <c r="E127" s="313">
        <f t="shared" si="25"/>
        <v>0</v>
      </c>
      <c r="F127" s="369">
        <f t="shared" si="26"/>
        <v>0</v>
      </c>
      <c r="G127" s="369">
        <f t="shared" si="26"/>
        <v>0</v>
      </c>
      <c r="H127" s="369">
        <f t="shared" si="26"/>
        <v>0</v>
      </c>
      <c r="I127" s="313">
        <f t="shared" si="22"/>
        <v>0</v>
      </c>
      <c r="J127" s="369">
        <f t="shared" si="27"/>
        <v>0</v>
      </c>
      <c r="K127" s="313">
        <f t="shared" si="23"/>
        <v>0</v>
      </c>
      <c r="L127" s="369">
        <f t="shared" si="28"/>
        <v>0</v>
      </c>
      <c r="M127" s="313">
        <f t="shared" si="29"/>
        <v>0</v>
      </c>
      <c r="N127" s="369">
        <f t="shared" si="30"/>
        <v>0</v>
      </c>
      <c r="O127" s="369">
        <f t="shared" si="31"/>
        <v>0</v>
      </c>
      <c r="P127" s="346">
        <f t="shared" si="20"/>
        <v>0</v>
      </c>
      <c r="Q127" s="113"/>
      <c r="R127" s="113"/>
      <c r="S127" s="113"/>
    </row>
    <row r="128" spans="1:19" s="97" customFormat="1" ht="18" customHeight="1" x14ac:dyDescent="0.25">
      <c r="A128" s="275" t="s">
        <v>122</v>
      </c>
      <c r="B128" s="290">
        <f t="shared" si="21"/>
        <v>0</v>
      </c>
      <c r="C128" s="313">
        <f t="shared" si="21"/>
        <v>0</v>
      </c>
      <c r="D128" s="369">
        <f t="shared" si="24"/>
        <v>0</v>
      </c>
      <c r="E128" s="313">
        <f t="shared" si="25"/>
        <v>0</v>
      </c>
      <c r="F128" s="369">
        <f t="shared" si="26"/>
        <v>0</v>
      </c>
      <c r="G128" s="369">
        <f t="shared" si="26"/>
        <v>0</v>
      </c>
      <c r="H128" s="369">
        <f t="shared" si="26"/>
        <v>0</v>
      </c>
      <c r="I128" s="313">
        <f t="shared" si="22"/>
        <v>0</v>
      </c>
      <c r="J128" s="369">
        <f t="shared" si="27"/>
        <v>0</v>
      </c>
      <c r="K128" s="313">
        <f t="shared" si="23"/>
        <v>0</v>
      </c>
      <c r="L128" s="369">
        <f t="shared" si="28"/>
        <v>0</v>
      </c>
      <c r="M128" s="313">
        <f t="shared" si="29"/>
        <v>0</v>
      </c>
      <c r="N128" s="369">
        <f t="shared" si="30"/>
        <v>0</v>
      </c>
      <c r="O128" s="369">
        <f t="shared" si="31"/>
        <v>0</v>
      </c>
      <c r="P128" s="346">
        <f t="shared" si="20"/>
        <v>0</v>
      </c>
      <c r="Q128" s="113"/>
      <c r="R128" s="113"/>
      <c r="S128" s="113"/>
    </row>
    <row r="129" spans="1:20" s="97" customFormat="1" ht="18" customHeight="1" x14ac:dyDescent="0.25">
      <c r="A129" s="275" t="s">
        <v>123</v>
      </c>
      <c r="B129" s="290">
        <f t="shared" si="21"/>
        <v>0</v>
      </c>
      <c r="C129" s="313">
        <f t="shared" si="21"/>
        <v>0</v>
      </c>
      <c r="D129" s="369">
        <f t="shared" si="24"/>
        <v>0</v>
      </c>
      <c r="E129" s="313">
        <f t="shared" si="25"/>
        <v>0</v>
      </c>
      <c r="F129" s="369">
        <f t="shared" si="26"/>
        <v>0</v>
      </c>
      <c r="G129" s="369">
        <f t="shared" si="26"/>
        <v>0</v>
      </c>
      <c r="H129" s="369">
        <f t="shared" si="26"/>
        <v>0</v>
      </c>
      <c r="I129" s="313">
        <f t="shared" si="22"/>
        <v>0</v>
      </c>
      <c r="J129" s="369">
        <f t="shared" si="27"/>
        <v>0</v>
      </c>
      <c r="K129" s="313">
        <f t="shared" si="23"/>
        <v>0</v>
      </c>
      <c r="L129" s="369">
        <f t="shared" si="28"/>
        <v>0</v>
      </c>
      <c r="M129" s="313">
        <f t="shared" si="29"/>
        <v>0</v>
      </c>
      <c r="N129" s="369">
        <f t="shared" si="30"/>
        <v>0</v>
      </c>
      <c r="O129" s="369">
        <f t="shared" si="31"/>
        <v>0</v>
      </c>
      <c r="P129" s="346">
        <f t="shared" si="20"/>
        <v>0</v>
      </c>
      <c r="Q129" s="113"/>
      <c r="R129" s="113"/>
      <c r="S129" s="113"/>
    </row>
    <row r="130" spans="1:20" s="97" customFormat="1" ht="18" customHeight="1" x14ac:dyDescent="0.25">
      <c r="A130" s="275" t="s">
        <v>124</v>
      </c>
      <c r="B130" s="290">
        <f t="shared" si="21"/>
        <v>0</v>
      </c>
      <c r="C130" s="313">
        <f t="shared" si="21"/>
        <v>0</v>
      </c>
      <c r="D130" s="369">
        <f t="shared" si="24"/>
        <v>0</v>
      </c>
      <c r="E130" s="313">
        <f t="shared" si="25"/>
        <v>0</v>
      </c>
      <c r="F130" s="369">
        <f t="shared" si="26"/>
        <v>0</v>
      </c>
      <c r="G130" s="369">
        <f t="shared" si="26"/>
        <v>0</v>
      </c>
      <c r="H130" s="369">
        <f t="shared" si="26"/>
        <v>0</v>
      </c>
      <c r="I130" s="313">
        <f t="shared" si="22"/>
        <v>0</v>
      </c>
      <c r="J130" s="369">
        <f t="shared" si="27"/>
        <v>0</v>
      </c>
      <c r="K130" s="313">
        <f t="shared" si="23"/>
        <v>0</v>
      </c>
      <c r="L130" s="369">
        <f t="shared" si="28"/>
        <v>0</v>
      </c>
      <c r="M130" s="313">
        <f t="shared" si="29"/>
        <v>0</v>
      </c>
      <c r="N130" s="369">
        <f t="shared" si="30"/>
        <v>0</v>
      </c>
      <c r="O130" s="369">
        <f t="shared" si="31"/>
        <v>0</v>
      </c>
      <c r="P130" s="346">
        <f t="shared" si="20"/>
        <v>0</v>
      </c>
      <c r="Q130" s="113"/>
      <c r="R130" s="113"/>
      <c r="S130" s="113"/>
    </row>
    <row r="131" spans="1:20" s="97" customFormat="1" ht="18" customHeight="1" x14ac:dyDescent="0.25">
      <c r="A131" s="275" t="s">
        <v>125</v>
      </c>
      <c r="B131" s="290">
        <f t="shared" si="21"/>
        <v>0</v>
      </c>
      <c r="C131" s="313">
        <f t="shared" si="21"/>
        <v>0</v>
      </c>
      <c r="D131" s="369">
        <f t="shared" si="24"/>
        <v>0</v>
      </c>
      <c r="E131" s="313">
        <f t="shared" si="25"/>
        <v>0</v>
      </c>
      <c r="F131" s="369">
        <f t="shared" si="26"/>
        <v>0</v>
      </c>
      <c r="G131" s="369">
        <f t="shared" si="26"/>
        <v>0</v>
      </c>
      <c r="H131" s="369">
        <f t="shared" si="26"/>
        <v>0</v>
      </c>
      <c r="I131" s="313">
        <f t="shared" si="22"/>
        <v>0</v>
      </c>
      <c r="J131" s="369">
        <f t="shared" si="27"/>
        <v>0</v>
      </c>
      <c r="K131" s="313">
        <f t="shared" si="23"/>
        <v>0</v>
      </c>
      <c r="L131" s="369">
        <f t="shared" si="28"/>
        <v>0</v>
      </c>
      <c r="M131" s="313">
        <f t="shared" si="29"/>
        <v>0</v>
      </c>
      <c r="N131" s="369">
        <f t="shared" si="30"/>
        <v>0</v>
      </c>
      <c r="O131" s="369">
        <f t="shared" si="31"/>
        <v>0</v>
      </c>
      <c r="P131" s="346">
        <f t="shared" si="20"/>
        <v>0</v>
      </c>
      <c r="Q131" s="113"/>
      <c r="R131" s="113"/>
      <c r="S131" s="113"/>
    </row>
    <row r="132" spans="1:20" s="97" customFormat="1" ht="18" customHeight="1" x14ac:dyDescent="0.25">
      <c r="A132" s="275" t="s">
        <v>126</v>
      </c>
      <c r="B132" s="290">
        <f t="shared" si="21"/>
        <v>0</v>
      </c>
      <c r="C132" s="313">
        <f t="shared" si="21"/>
        <v>0</v>
      </c>
      <c r="D132" s="369">
        <f t="shared" si="24"/>
        <v>0</v>
      </c>
      <c r="E132" s="313">
        <f t="shared" si="25"/>
        <v>0</v>
      </c>
      <c r="F132" s="369">
        <f t="shared" si="26"/>
        <v>0</v>
      </c>
      <c r="G132" s="369">
        <f t="shared" si="26"/>
        <v>0</v>
      </c>
      <c r="H132" s="369">
        <f t="shared" si="26"/>
        <v>0</v>
      </c>
      <c r="I132" s="313">
        <f t="shared" si="22"/>
        <v>0</v>
      </c>
      <c r="J132" s="369">
        <f t="shared" si="27"/>
        <v>0</v>
      </c>
      <c r="K132" s="313">
        <f t="shared" si="23"/>
        <v>0</v>
      </c>
      <c r="L132" s="369">
        <f t="shared" si="28"/>
        <v>0</v>
      </c>
      <c r="M132" s="313">
        <f t="shared" si="29"/>
        <v>0</v>
      </c>
      <c r="N132" s="369">
        <f t="shared" si="30"/>
        <v>0</v>
      </c>
      <c r="O132" s="369">
        <f t="shared" si="31"/>
        <v>0</v>
      </c>
      <c r="P132" s="346">
        <f t="shared" si="20"/>
        <v>0</v>
      </c>
      <c r="Q132" s="113"/>
      <c r="R132" s="113"/>
      <c r="S132" s="113"/>
    </row>
    <row r="133" spans="1:20" s="97" customFormat="1" ht="18" customHeight="1" x14ac:dyDescent="0.25">
      <c r="A133" s="291" t="s">
        <v>127</v>
      </c>
      <c r="B133" s="293"/>
      <c r="C133" s="293"/>
      <c r="D133" s="294">
        <f>SUMPRODUCT(ROUND(D121:D132,2))</f>
        <v>0</v>
      </c>
      <c r="E133" s="293"/>
      <c r="F133" s="294">
        <f>SUMPRODUCT(ROUND(F121:F132,2))</f>
        <v>0</v>
      </c>
      <c r="G133" s="294">
        <f>SUMPRODUCT(ROUND(G121:G132,2))</f>
        <v>0</v>
      </c>
      <c r="H133" s="294">
        <f>SUMPRODUCT(ROUND(H121:H132,2))</f>
        <v>0</v>
      </c>
      <c r="I133" s="293"/>
      <c r="J133" s="294">
        <f>SUMPRODUCT(ROUND(J121:J132,2))</f>
        <v>0</v>
      </c>
      <c r="K133" s="293"/>
      <c r="L133" s="294">
        <f>SUMPRODUCT(ROUND(L121:L132,2))</f>
        <v>0</v>
      </c>
      <c r="M133" s="293"/>
      <c r="N133" s="295">
        <f>SUMPRODUCT(ROUND(N121:N132,2))</f>
        <v>0</v>
      </c>
      <c r="O133" s="294">
        <f>SUM(O121:O132)</f>
        <v>0</v>
      </c>
      <c r="P133" s="346">
        <f t="shared" si="20"/>
        <v>0</v>
      </c>
      <c r="Q133" s="113"/>
      <c r="R133" s="113"/>
      <c r="S133" s="113"/>
    </row>
    <row r="134" spans="1:20" s="97" customFormat="1" ht="4" customHeight="1" x14ac:dyDescent="0.25">
      <c r="A134" s="101"/>
      <c r="B134" s="101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346">
        <f t="shared" si="20"/>
        <v>0</v>
      </c>
      <c r="Q134" s="113"/>
      <c r="R134" s="113"/>
      <c r="S134" s="113"/>
      <c r="T134" s="94"/>
    </row>
    <row r="135" spans="1:20" s="97" customFormat="1" ht="18" customHeight="1" x14ac:dyDescent="0.25">
      <c r="A135" s="265" t="s">
        <v>128</v>
      </c>
      <c r="B135" s="297"/>
      <c r="C135" s="298"/>
      <c r="D135" s="299"/>
      <c r="E135" s="298"/>
      <c r="F135" s="299"/>
      <c r="G135" s="299"/>
      <c r="H135" s="299"/>
      <c r="I135" s="298"/>
      <c r="J135" s="298"/>
      <c r="K135" s="298"/>
      <c r="L135" s="298"/>
      <c r="M135" s="313">
        <f>M87</f>
        <v>0</v>
      </c>
      <c r="N135" s="290">
        <f>IF(N87=0,0,ROUND(N87*$S$121,2))</f>
        <v>0</v>
      </c>
      <c r="O135" s="370">
        <f>ROUND(N135,2)</f>
        <v>0</v>
      </c>
      <c r="P135" s="346">
        <f t="shared" si="20"/>
        <v>0</v>
      </c>
      <c r="Q135" s="113"/>
      <c r="R135" s="113"/>
      <c r="S135" s="113"/>
    </row>
    <row r="136" spans="1:20" s="97" customFormat="1" ht="4" customHeight="1" x14ac:dyDescent="0.2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334"/>
      <c r="N136" s="335"/>
      <c r="O136" s="335"/>
      <c r="P136" s="346">
        <f t="shared" si="20"/>
        <v>0</v>
      </c>
      <c r="Q136" s="113"/>
      <c r="R136" s="113"/>
      <c r="S136" s="113"/>
    </row>
    <row r="137" spans="1:20" s="97" customFormat="1" ht="18" customHeight="1" x14ac:dyDescent="0.25">
      <c r="A137" s="291" t="s">
        <v>129</v>
      </c>
      <c r="B137" s="292"/>
      <c r="C137" s="300"/>
      <c r="D137" s="301"/>
      <c r="E137" s="300"/>
      <c r="F137" s="301"/>
      <c r="G137" s="301"/>
      <c r="H137" s="301"/>
      <c r="I137" s="300"/>
      <c r="J137" s="301"/>
      <c r="K137" s="300"/>
      <c r="L137" s="300"/>
      <c r="M137" s="300"/>
      <c r="N137" s="300"/>
      <c r="O137" s="371">
        <f>O133+O135</f>
        <v>0</v>
      </c>
      <c r="P137" s="346">
        <f t="shared" si="20"/>
        <v>0</v>
      </c>
      <c r="Q137" s="113"/>
      <c r="R137" s="113"/>
      <c r="S137" s="113"/>
    </row>
    <row r="138" spans="1:20" s="97" customFormat="1" x14ac:dyDescent="0.25">
      <c r="A138" s="101"/>
      <c r="B138" s="101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216"/>
      <c r="T138" s="94"/>
    </row>
  </sheetData>
  <sheetProtection password="EDE9" sheet="1" objects="1" scenarios="1"/>
  <conditionalFormatting sqref="A93:O137">
    <cfRule type="expression" dxfId="3" priority="1" stopIfTrue="1">
      <formula>$P93=1</formula>
    </cfRule>
  </conditionalFormatting>
  <dataValidations count="1">
    <dataValidation type="list" allowBlank="1" showErrorMessage="1" errorTitle="Ergebnis" error="Bitte auswählen!" sqref="O91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6" fitToHeight="0" orientation="landscape" useFirstPageNumber="1" r:id="rId1"/>
  <headerFooter alignWithMargins="0">
    <oddFooter>&amp;C&amp;9&amp;A - Seite &amp;P</oddFooter>
  </headerFooter>
  <rowBreaks count="2" manualBreakCount="2">
    <brk id="49" max="16383" man="1"/>
    <brk id="97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T138"/>
  <sheetViews>
    <sheetView showGridLines="0" zoomScaleNormal="100" workbookViewId="0">
      <selection activeCell="E12" sqref="E12"/>
    </sheetView>
  </sheetViews>
  <sheetFormatPr baseColWidth="10" defaultColWidth="11.453125" defaultRowHeight="11.5" x14ac:dyDescent="0.25"/>
  <cols>
    <col min="1" max="2" width="12.54296875" style="101" customWidth="1"/>
    <col min="3" max="14" width="12.54296875" style="94" customWidth="1"/>
    <col min="15" max="15" width="15.54296875" style="94" customWidth="1"/>
    <col min="16" max="16" width="12.54296875" style="94" hidden="1" customWidth="1"/>
    <col min="17" max="17" width="60.54296875" style="216" hidden="1" customWidth="1"/>
    <col min="18" max="19" width="10.54296875" style="97" hidden="1" customWidth="1"/>
    <col min="20" max="21" width="11.453125" style="94" customWidth="1"/>
    <col min="22" max="16384" width="11.453125" style="94"/>
  </cols>
  <sheetData>
    <row r="1" spans="1:20" ht="15" customHeight="1" x14ac:dyDescent="0.25">
      <c r="A1" s="458" t="str">
        <f>CONCATENATE('Anlage 1 | Ausgaben'!A1,".",$A$12)</f>
        <v>Anlage 1.10</v>
      </c>
      <c r="B1" s="96"/>
      <c r="C1" s="38"/>
      <c r="D1" s="38"/>
      <c r="E1" s="93"/>
      <c r="F1" s="37"/>
      <c r="G1" s="37"/>
      <c r="H1" s="37"/>
      <c r="I1" s="37"/>
      <c r="J1" s="37"/>
      <c r="K1" s="37"/>
      <c r="M1" s="206"/>
      <c r="P1" s="343" t="str">
        <f>"$A$1:$O$"&amp;IF(O91="nein",ROW($P$91),ROW($P$137))</f>
        <v>$A$1:$O$137</v>
      </c>
      <c r="Q1" s="113"/>
      <c r="R1" s="113"/>
      <c r="S1" s="113"/>
    </row>
    <row r="2" spans="1:20" ht="15" customHeight="1" x14ac:dyDescent="0.2">
      <c r="A2" s="96" t="s">
        <v>50</v>
      </c>
      <c r="B2" s="94"/>
      <c r="H2" s="207"/>
      <c r="I2" s="207"/>
      <c r="J2" s="208"/>
      <c r="K2" s="37"/>
      <c r="M2" s="197"/>
      <c r="P2" s="344"/>
      <c r="Q2" s="113"/>
      <c r="R2" s="113"/>
      <c r="S2" s="113"/>
    </row>
    <row r="3" spans="1:20" ht="15" customHeight="1" x14ac:dyDescent="0.2">
      <c r="A3" s="411" t="str">
        <f>CONCATENATE("Aktenzeichen ",IF('Seite 1'!$G$17="F-BV","F-BV____________",'Seite 1'!$G$17))</f>
        <v>Aktenzeichen F-BV____________</v>
      </c>
      <c r="B3" s="94"/>
      <c r="H3" s="207"/>
      <c r="I3" s="207"/>
      <c r="J3" s="208"/>
      <c r="K3" s="208"/>
      <c r="L3" s="208"/>
      <c r="M3" s="208"/>
      <c r="P3" s="344"/>
      <c r="Q3" s="113"/>
      <c r="R3" s="113"/>
      <c r="S3" s="113"/>
    </row>
    <row r="4" spans="1:20" ht="15" customHeight="1" x14ac:dyDescent="0.2">
      <c r="A4" s="95" t="str">
        <f ca="1">CONCATENATE("Verwendungsnachweis vom ",IF('Seite 1'!$G$16="","__.__.____",TEXT('Seite 1'!$G$16,"TT.MM.JJJJ")))</f>
        <v>Verwendungsnachweis vom 31.01.2024</v>
      </c>
      <c r="B4" s="94"/>
      <c r="H4" s="207"/>
      <c r="I4" s="207"/>
      <c r="J4" s="208"/>
      <c r="K4" s="208"/>
      <c r="L4" s="208"/>
      <c r="M4" s="208"/>
      <c r="P4" s="344"/>
      <c r="Q4" s="113"/>
      <c r="R4" s="113"/>
      <c r="S4" s="113"/>
    </row>
    <row r="5" spans="1:20" ht="15" customHeight="1" x14ac:dyDescent="0.2">
      <c r="A5" s="464" t="str">
        <f>'Seite 1'!$A$63</f>
        <v>VWN Förderung von Betreuungsvereinen</v>
      </c>
      <c r="B5" s="100"/>
      <c r="C5" s="100"/>
      <c r="D5" s="100"/>
      <c r="E5" s="100"/>
      <c r="F5" s="100"/>
      <c r="G5" s="100"/>
      <c r="H5" s="207"/>
      <c r="I5" s="207"/>
      <c r="J5" s="208"/>
      <c r="K5" s="208"/>
      <c r="L5" s="208"/>
      <c r="M5" s="208"/>
      <c r="N5" s="100"/>
      <c r="O5" s="100"/>
      <c r="P5" s="344"/>
      <c r="Q5" s="113"/>
      <c r="R5" s="113"/>
      <c r="S5" s="113"/>
    </row>
    <row r="6" spans="1:20" ht="15" customHeight="1" thickBot="1" x14ac:dyDescent="0.25">
      <c r="A6" s="408" t="str">
        <f>'Seite 1'!$A$64</f>
        <v>Formularversion: V 2.1 vom 31.01.24 - öffentlich -</v>
      </c>
      <c r="B6" s="409"/>
      <c r="C6" s="409"/>
      <c r="D6" s="409"/>
      <c r="E6" s="409"/>
      <c r="F6" s="409"/>
      <c r="G6" s="409"/>
      <c r="H6" s="466"/>
      <c r="I6" s="466"/>
      <c r="J6" s="467"/>
      <c r="K6" s="467"/>
      <c r="L6" s="467"/>
      <c r="M6" s="467"/>
      <c r="N6" s="409"/>
      <c r="O6" s="409"/>
      <c r="P6" s="344"/>
      <c r="Q6" s="113"/>
      <c r="R6" s="113"/>
      <c r="S6" s="113"/>
    </row>
    <row r="7" spans="1:20" s="97" customFormat="1" ht="12" customHeight="1" thickTop="1" x14ac:dyDescent="0.25">
      <c r="B7" s="207"/>
      <c r="C7" s="207"/>
      <c r="D7" s="207"/>
      <c r="E7" s="207"/>
      <c r="F7" s="207"/>
      <c r="G7" s="207"/>
      <c r="H7" s="208"/>
      <c r="I7" s="208"/>
      <c r="J7" s="208"/>
      <c r="K7" s="208"/>
      <c r="L7" s="208"/>
      <c r="M7" s="208"/>
      <c r="P7" s="114"/>
      <c r="Q7" s="113"/>
      <c r="R7" s="113"/>
      <c r="S7" s="113"/>
      <c r="T7" s="94"/>
    </row>
    <row r="8" spans="1:20" s="97" customFormat="1" ht="18" customHeight="1" x14ac:dyDescent="0.25">
      <c r="A8" s="261" t="s">
        <v>203</v>
      </c>
      <c r="B8" s="262"/>
      <c r="C8" s="262"/>
      <c r="D8" s="262"/>
      <c r="E8" s="262"/>
      <c r="F8" s="262"/>
      <c r="G8" s="262"/>
      <c r="H8" s="263"/>
      <c r="I8" s="263"/>
      <c r="J8" s="263"/>
      <c r="K8" s="263"/>
      <c r="L8" s="263"/>
      <c r="M8" s="263"/>
      <c r="N8" s="263"/>
      <c r="O8" s="264"/>
      <c r="P8" s="114"/>
      <c r="Q8" s="113"/>
      <c r="R8" s="113"/>
      <c r="S8" s="113"/>
      <c r="T8" s="94"/>
    </row>
    <row r="9" spans="1:20" s="97" customFormat="1" ht="12" customHeight="1" x14ac:dyDescent="0.25">
      <c r="A9" s="214" t="s">
        <v>156</v>
      </c>
      <c r="B9" s="210"/>
      <c r="C9" s="210"/>
      <c r="D9" s="210"/>
      <c r="E9" s="210"/>
      <c r="F9" s="210"/>
      <c r="G9" s="210"/>
      <c r="H9" s="208"/>
      <c r="I9" s="208"/>
      <c r="J9" s="208"/>
      <c r="K9" s="208"/>
      <c r="L9" s="208"/>
      <c r="M9" s="208"/>
      <c r="N9" s="208"/>
      <c r="O9" s="209"/>
      <c r="P9" s="114"/>
      <c r="Q9" s="113"/>
      <c r="R9" s="113"/>
      <c r="S9" s="113"/>
      <c r="T9" s="94"/>
    </row>
    <row r="10" spans="1:20" s="97" customFormat="1" ht="12" customHeight="1" x14ac:dyDescent="0.25">
      <c r="A10" s="210"/>
      <c r="B10" s="210"/>
      <c r="C10" s="210"/>
      <c r="D10" s="210"/>
      <c r="E10" s="210"/>
      <c r="F10" s="210"/>
      <c r="G10" s="210"/>
      <c r="H10" s="208"/>
      <c r="I10" s="208"/>
      <c r="J10" s="208"/>
      <c r="K10" s="208"/>
      <c r="L10" s="208"/>
      <c r="M10" s="208"/>
      <c r="N10" s="208"/>
      <c r="O10" s="209"/>
      <c r="P10" s="114"/>
      <c r="Q10" s="113"/>
      <c r="R10" s="113"/>
      <c r="S10" s="113"/>
      <c r="T10" s="94"/>
    </row>
    <row r="11" spans="1:20" s="97" customFormat="1" ht="8.15" customHeight="1" x14ac:dyDescent="0.25">
      <c r="A11" s="318"/>
      <c r="B11" s="319"/>
      <c r="C11" s="319"/>
      <c r="D11" s="319"/>
      <c r="E11" s="329"/>
      <c r="F11" s="319"/>
      <c r="G11" s="319"/>
      <c r="H11" s="320"/>
      <c r="I11" s="208"/>
      <c r="J11" s="208"/>
      <c r="K11" s="208"/>
      <c r="L11" s="208"/>
      <c r="M11" s="208"/>
      <c r="N11" s="208"/>
      <c r="O11" s="209"/>
      <c r="P11" s="114"/>
      <c r="Q11" s="113"/>
      <c r="R11" s="113"/>
      <c r="S11" s="113"/>
      <c r="T11" s="94"/>
    </row>
    <row r="12" spans="1:20" s="97" customFormat="1" ht="18" customHeight="1" x14ac:dyDescent="0.25">
      <c r="A12" s="321">
        <v>10</v>
      </c>
      <c r="B12" s="468" t="s">
        <v>160</v>
      </c>
      <c r="C12" s="307"/>
      <c r="D12" s="308"/>
      <c r="E12" s="326"/>
      <c r="F12" s="331"/>
      <c r="G12" s="332"/>
      <c r="H12" s="323"/>
      <c r="O12" s="211"/>
      <c r="P12" s="114"/>
      <c r="Q12" s="113"/>
      <c r="R12" s="113"/>
      <c r="S12" s="113"/>
      <c r="T12" s="94"/>
    </row>
    <row r="13" spans="1:20" s="213" customFormat="1" ht="4" customHeight="1" x14ac:dyDescent="0.25">
      <c r="A13" s="306"/>
      <c r="B13" s="307"/>
      <c r="C13" s="307"/>
      <c r="D13" s="311"/>
      <c r="E13" s="330"/>
      <c r="F13" s="311"/>
      <c r="G13" s="311"/>
      <c r="H13" s="308"/>
      <c r="I13" s="211"/>
      <c r="J13" s="211"/>
      <c r="K13" s="211"/>
      <c r="L13" s="211"/>
      <c r="M13" s="211"/>
      <c r="N13" s="211"/>
      <c r="O13" s="211"/>
      <c r="P13" s="114"/>
      <c r="Q13" s="113"/>
      <c r="R13" s="113"/>
      <c r="S13" s="113"/>
      <c r="T13" s="94"/>
    </row>
    <row r="14" spans="1:20" s="213" customFormat="1" ht="18" customHeight="1" x14ac:dyDescent="0.25">
      <c r="A14" s="333"/>
      <c r="B14" s="468" t="s">
        <v>161</v>
      </c>
      <c r="C14" s="307"/>
      <c r="D14" s="308"/>
      <c r="E14" s="327"/>
      <c r="F14" s="328" t="s">
        <v>45</v>
      </c>
      <c r="G14" s="327"/>
      <c r="H14" s="324"/>
      <c r="K14" s="211"/>
      <c r="P14" s="114"/>
      <c r="Q14" s="113"/>
      <c r="R14" s="113"/>
      <c r="S14" s="113"/>
      <c r="T14" s="94"/>
    </row>
    <row r="15" spans="1:20" s="213" customFormat="1" ht="4" customHeight="1" x14ac:dyDescent="0.25">
      <c r="A15" s="333"/>
      <c r="B15" s="307"/>
      <c r="C15" s="307"/>
      <c r="D15" s="307"/>
      <c r="E15" s="307"/>
      <c r="F15" s="307"/>
      <c r="G15" s="307"/>
      <c r="H15" s="324"/>
      <c r="K15" s="211"/>
      <c r="P15" s="114"/>
      <c r="Q15" s="113"/>
      <c r="R15" s="113"/>
      <c r="S15" s="113"/>
      <c r="T15" s="94"/>
    </row>
    <row r="16" spans="1:20" s="213" customFormat="1" ht="18" customHeight="1" x14ac:dyDescent="0.25">
      <c r="A16" s="333"/>
      <c r="B16" s="468" t="s">
        <v>196</v>
      </c>
      <c r="C16" s="307"/>
      <c r="D16" s="307"/>
      <c r="E16" s="326"/>
      <c r="F16" s="331"/>
      <c r="G16" s="332"/>
      <c r="H16" s="324"/>
      <c r="K16" s="211"/>
      <c r="P16" s="114"/>
      <c r="Q16" s="113"/>
      <c r="R16" s="113"/>
      <c r="S16" s="113"/>
      <c r="T16" s="94"/>
    </row>
    <row r="17" spans="1:20" s="213" customFormat="1" ht="4" customHeight="1" x14ac:dyDescent="0.25">
      <c r="A17" s="333"/>
      <c r="B17" s="307"/>
      <c r="C17" s="307"/>
      <c r="D17" s="307"/>
      <c r="E17" s="307"/>
      <c r="F17" s="307"/>
      <c r="G17" s="307"/>
      <c r="H17" s="324"/>
      <c r="K17" s="211"/>
      <c r="P17" s="114"/>
      <c r="Q17" s="113"/>
      <c r="R17" s="113"/>
      <c r="S17" s="113"/>
      <c r="T17" s="94"/>
    </row>
    <row r="18" spans="1:20" s="213" customFormat="1" ht="18" customHeight="1" x14ac:dyDescent="0.25">
      <c r="A18" s="333"/>
      <c r="B18" s="468" t="s">
        <v>197</v>
      </c>
      <c r="C18" s="307"/>
      <c r="D18" s="307"/>
      <c r="E18" s="326"/>
      <c r="F18" s="331"/>
      <c r="G18" s="332"/>
      <c r="H18" s="324"/>
      <c r="K18" s="211"/>
      <c r="P18" s="114"/>
      <c r="Q18" s="113"/>
      <c r="R18" s="113"/>
      <c r="S18" s="113"/>
      <c r="T18" s="94"/>
    </row>
    <row r="19" spans="1:20" s="213" customFormat="1" ht="8.15" customHeight="1" x14ac:dyDescent="0.25">
      <c r="A19" s="322"/>
      <c r="B19" s="309"/>
      <c r="C19" s="309"/>
      <c r="D19" s="325"/>
      <c r="E19" s="330"/>
      <c r="F19" s="325"/>
      <c r="G19" s="325"/>
      <c r="H19" s="310"/>
      <c r="I19" s="211"/>
      <c r="J19" s="211"/>
      <c r="K19" s="211"/>
      <c r="L19" s="211"/>
      <c r="M19" s="211"/>
      <c r="N19" s="211"/>
      <c r="O19" s="211"/>
      <c r="P19" s="114"/>
      <c r="Q19" s="113"/>
      <c r="R19" s="113"/>
      <c r="S19" s="113"/>
      <c r="T19" s="94"/>
    </row>
    <row r="20" spans="1:20" s="213" customFormat="1" ht="12" customHeight="1" x14ac:dyDescent="0.25">
      <c r="A20" s="212"/>
      <c r="B20" s="212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114"/>
      <c r="Q20" s="113"/>
      <c r="R20" s="113"/>
      <c r="S20" s="113"/>
      <c r="T20" s="94"/>
    </row>
    <row r="21" spans="1:20" s="213" customFormat="1" ht="4" customHeight="1" x14ac:dyDescent="0.25">
      <c r="A21" s="269"/>
      <c r="B21" s="270"/>
      <c r="C21" s="278"/>
      <c r="D21" s="279"/>
      <c r="E21" s="278"/>
      <c r="F21" s="285"/>
      <c r="G21" s="285"/>
      <c r="H21" s="279"/>
      <c r="I21" s="278"/>
      <c r="J21" s="279"/>
      <c r="K21" s="278"/>
      <c r="L21" s="279"/>
      <c r="M21" s="278"/>
      <c r="N21" s="279"/>
      <c r="O21" s="280"/>
      <c r="P21" s="114"/>
      <c r="Q21" s="113"/>
      <c r="R21" s="113"/>
      <c r="S21" s="113"/>
      <c r="T21" s="94"/>
    </row>
    <row r="22" spans="1:20" s="97" customFormat="1" ht="12" customHeight="1" x14ac:dyDescent="0.25">
      <c r="A22" s="274" t="s">
        <v>112</v>
      </c>
      <c r="B22" s="277" t="s">
        <v>157</v>
      </c>
      <c r="C22" s="274" t="s">
        <v>159</v>
      </c>
      <c r="D22" s="281"/>
      <c r="E22" s="274" t="s">
        <v>169</v>
      </c>
      <c r="F22" s="286"/>
      <c r="G22" s="286"/>
      <c r="H22" s="281"/>
      <c r="I22" s="274" t="s">
        <v>171</v>
      </c>
      <c r="J22" s="281"/>
      <c r="K22" s="274" t="s">
        <v>113</v>
      </c>
      <c r="L22" s="281"/>
      <c r="M22" s="274" t="s">
        <v>114</v>
      </c>
      <c r="N22" s="281"/>
      <c r="O22" s="230" t="s">
        <v>173</v>
      </c>
      <c r="P22" s="114"/>
      <c r="Q22" s="113"/>
      <c r="R22" s="113"/>
      <c r="S22" s="113"/>
      <c r="T22" s="94"/>
    </row>
    <row r="23" spans="1:20" s="97" customFormat="1" ht="12" customHeight="1" x14ac:dyDescent="0.25">
      <c r="A23" s="273"/>
      <c r="B23" s="277" t="s">
        <v>158</v>
      </c>
      <c r="C23" s="274" t="s">
        <v>165</v>
      </c>
      <c r="D23" s="281"/>
      <c r="E23" s="296" t="s">
        <v>170</v>
      </c>
      <c r="F23" s="286"/>
      <c r="G23" s="286"/>
      <c r="H23" s="281"/>
      <c r="I23" s="296" t="s">
        <v>172</v>
      </c>
      <c r="J23" s="281"/>
      <c r="K23" s="273"/>
      <c r="L23" s="281"/>
      <c r="M23" s="273"/>
      <c r="N23" s="281"/>
      <c r="O23" s="230"/>
      <c r="P23" s="114"/>
      <c r="Q23" s="113"/>
      <c r="R23" s="113"/>
      <c r="S23" s="113"/>
      <c r="T23" s="94"/>
    </row>
    <row r="24" spans="1:20" s="97" customFormat="1" ht="12" customHeight="1" x14ac:dyDescent="0.25">
      <c r="A24" s="273"/>
      <c r="B24" s="277" t="s">
        <v>174</v>
      </c>
      <c r="C24" s="296" t="s">
        <v>211</v>
      </c>
      <c r="D24" s="281"/>
      <c r="E24" s="273"/>
      <c r="F24" s="286"/>
      <c r="G24" s="286"/>
      <c r="H24" s="281"/>
      <c r="I24" s="273"/>
      <c r="J24" s="281"/>
      <c r="K24" s="273"/>
      <c r="L24" s="281"/>
      <c r="M24" s="273"/>
      <c r="N24" s="281"/>
      <c r="O24" s="230"/>
      <c r="P24" s="114"/>
      <c r="Q24" s="113"/>
      <c r="R24" s="113"/>
      <c r="S24" s="113"/>
      <c r="T24" s="94"/>
    </row>
    <row r="25" spans="1:20" s="97" customFormat="1" ht="4" customHeight="1" x14ac:dyDescent="0.25">
      <c r="A25" s="273"/>
      <c r="B25" s="277"/>
      <c r="C25" s="315"/>
      <c r="D25" s="283"/>
      <c r="E25" s="282"/>
      <c r="F25" s="287"/>
      <c r="G25" s="287"/>
      <c r="H25" s="283"/>
      <c r="I25" s="282"/>
      <c r="J25" s="283"/>
      <c r="K25" s="282"/>
      <c r="L25" s="283"/>
      <c r="M25" s="282"/>
      <c r="N25" s="283"/>
      <c r="O25" s="230"/>
      <c r="P25" s="114"/>
      <c r="Q25" s="113"/>
      <c r="R25" s="113"/>
      <c r="S25" s="113"/>
      <c r="T25" s="94"/>
    </row>
    <row r="26" spans="1:20" s="97" customFormat="1" ht="4" customHeight="1" x14ac:dyDescent="0.25">
      <c r="A26" s="273"/>
      <c r="B26" s="277"/>
      <c r="C26" s="316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230"/>
      <c r="P26" s="114"/>
      <c r="Q26" s="113"/>
      <c r="R26" s="113"/>
      <c r="S26" s="113"/>
      <c r="T26" s="94"/>
    </row>
    <row r="27" spans="1:20" s="97" customFormat="1" ht="12" customHeight="1" x14ac:dyDescent="0.25">
      <c r="A27" s="273"/>
      <c r="B27" s="277"/>
      <c r="C27" s="277" t="s">
        <v>163</v>
      </c>
      <c r="D27" s="277" t="s">
        <v>99</v>
      </c>
      <c r="E27" s="277" t="s">
        <v>163</v>
      </c>
      <c r="F27" s="277" t="s">
        <v>166</v>
      </c>
      <c r="G27" s="277" t="s">
        <v>167</v>
      </c>
      <c r="H27" s="277" t="s">
        <v>168</v>
      </c>
      <c r="I27" s="277" t="s">
        <v>163</v>
      </c>
      <c r="J27" s="277" t="s">
        <v>99</v>
      </c>
      <c r="K27" s="277" t="s">
        <v>163</v>
      </c>
      <c r="L27" s="277" t="s">
        <v>99</v>
      </c>
      <c r="M27" s="277" t="s">
        <v>163</v>
      </c>
      <c r="N27" s="277" t="s">
        <v>99</v>
      </c>
      <c r="O27" s="230"/>
      <c r="P27" s="114"/>
      <c r="Q27" s="113"/>
      <c r="R27" s="113"/>
      <c r="S27" s="113"/>
      <c r="T27" s="94"/>
    </row>
    <row r="28" spans="1:20" s="97" customFormat="1" ht="12" customHeight="1" x14ac:dyDescent="0.25">
      <c r="A28" s="273"/>
      <c r="B28" s="277"/>
      <c r="C28" s="277" t="s">
        <v>164</v>
      </c>
      <c r="D28" s="277"/>
      <c r="E28" s="277" t="s">
        <v>164</v>
      </c>
      <c r="F28" s="277"/>
      <c r="G28" s="277"/>
      <c r="H28" s="277"/>
      <c r="I28" s="277" t="s">
        <v>164</v>
      </c>
      <c r="J28" s="277"/>
      <c r="K28" s="277" t="s">
        <v>164</v>
      </c>
      <c r="L28" s="277"/>
      <c r="M28" s="277" t="s">
        <v>164</v>
      </c>
      <c r="N28" s="277"/>
      <c r="O28" s="230"/>
      <c r="P28" s="114"/>
      <c r="Q28" s="113"/>
      <c r="R28" s="113"/>
      <c r="S28" s="113"/>
      <c r="T28" s="94"/>
    </row>
    <row r="29" spans="1:20" s="97" customFormat="1" ht="12" customHeight="1" x14ac:dyDescent="0.25">
      <c r="A29" s="273"/>
      <c r="B29" s="277" t="s">
        <v>162</v>
      </c>
      <c r="C29" s="277"/>
      <c r="D29" s="277" t="s">
        <v>21</v>
      </c>
      <c r="E29" s="277"/>
      <c r="F29" s="277" t="s">
        <v>21</v>
      </c>
      <c r="G29" s="277" t="s">
        <v>21</v>
      </c>
      <c r="H29" s="277" t="s">
        <v>21</v>
      </c>
      <c r="I29" s="277"/>
      <c r="J29" s="277" t="s">
        <v>21</v>
      </c>
      <c r="K29" s="277"/>
      <c r="L29" s="277" t="s">
        <v>21</v>
      </c>
      <c r="M29" s="277"/>
      <c r="N29" s="277" t="s">
        <v>21</v>
      </c>
      <c r="O29" s="230" t="s">
        <v>21</v>
      </c>
      <c r="P29" s="114"/>
      <c r="Q29" s="113"/>
      <c r="R29" s="113"/>
      <c r="S29" s="113"/>
      <c r="T29" s="94"/>
    </row>
    <row r="30" spans="1:20" s="97" customFormat="1" ht="4" customHeight="1" x14ac:dyDescent="0.25">
      <c r="A30" s="282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8"/>
      <c r="P30" s="114"/>
      <c r="Q30" s="113"/>
      <c r="R30" s="113"/>
      <c r="S30" s="113"/>
      <c r="T30" s="94"/>
    </row>
    <row r="31" spans="1:20" s="97" customFormat="1" ht="18" customHeight="1" x14ac:dyDescent="0.25">
      <c r="A31" s="275" t="s">
        <v>115</v>
      </c>
      <c r="B31" s="276"/>
      <c r="C31" s="289"/>
      <c r="D31" s="276"/>
      <c r="E31" s="289"/>
      <c r="F31" s="276"/>
      <c r="G31" s="276"/>
      <c r="H31" s="276"/>
      <c r="I31" s="289"/>
      <c r="J31" s="276"/>
      <c r="K31" s="289"/>
      <c r="L31" s="276"/>
      <c r="M31" s="289"/>
      <c r="N31" s="276"/>
      <c r="O31" s="290">
        <f>ROUND(D31,2)+ROUND(F31,2)+ROUND(G31,2)+ROUND(H31,2)+ROUND(J31,2)+ROUND(L31,2)-ROUND(N31,2)</f>
        <v>0</v>
      </c>
      <c r="P31" s="114"/>
      <c r="Q31" s="113"/>
      <c r="R31" s="113"/>
      <c r="S31" s="113"/>
      <c r="T31" s="94"/>
    </row>
    <row r="32" spans="1:20" s="97" customFormat="1" ht="18" customHeight="1" x14ac:dyDescent="0.25">
      <c r="A32" s="275" t="s">
        <v>116</v>
      </c>
      <c r="B32" s="276"/>
      <c r="C32" s="289"/>
      <c r="D32" s="276"/>
      <c r="E32" s="289"/>
      <c r="F32" s="276"/>
      <c r="G32" s="276"/>
      <c r="H32" s="276"/>
      <c r="I32" s="289"/>
      <c r="J32" s="276"/>
      <c r="K32" s="289"/>
      <c r="L32" s="276"/>
      <c r="M32" s="289"/>
      <c r="N32" s="276"/>
      <c r="O32" s="290">
        <f t="shared" ref="O32:O42" si="0">ROUND(D32,2)+ROUND(F32,2)+ROUND(G32,2)+ROUND(H32,2)+ROUND(J32,2)+ROUND(L32,2)-ROUND(N32,2)</f>
        <v>0</v>
      </c>
      <c r="P32" s="114"/>
      <c r="Q32" s="113"/>
      <c r="R32" s="113"/>
      <c r="S32" s="113"/>
      <c r="T32" s="94"/>
    </row>
    <row r="33" spans="1:20" s="97" customFormat="1" ht="18" customHeight="1" x14ac:dyDescent="0.25">
      <c r="A33" s="275" t="s">
        <v>117</v>
      </c>
      <c r="B33" s="276"/>
      <c r="C33" s="289"/>
      <c r="D33" s="276"/>
      <c r="E33" s="289"/>
      <c r="F33" s="276"/>
      <c r="G33" s="276"/>
      <c r="H33" s="276"/>
      <c r="I33" s="289"/>
      <c r="J33" s="276"/>
      <c r="K33" s="289"/>
      <c r="L33" s="276"/>
      <c r="M33" s="289"/>
      <c r="N33" s="276"/>
      <c r="O33" s="290">
        <f t="shared" si="0"/>
        <v>0</v>
      </c>
      <c r="P33" s="114"/>
      <c r="Q33" s="113"/>
      <c r="R33" s="113"/>
      <c r="S33" s="113"/>
      <c r="T33" s="94"/>
    </row>
    <row r="34" spans="1:20" s="97" customFormat="1" ht="18" customHeight="1" x14ac:dyDescent="0.25">
      <c r="A34" s="275" t="s">
        <v>118</v>
      </c>
      <c r="B34" s="276"/>
      <c r="C34" s="289"/>
      <c r="D34" s="276"/>
      <c r="E34" s="289"/>
      <c r="F34" s="276"/>
      <c r="G34" s="276"/>
      <c r="H34" s="276"/>
      <c r="I34" s="289"/>
      <c r="J34" s="276"/>
      <c r="K34" s="289"/>
      <c r="L34" s="276"/>
      <c r="M34" s="289"/>
      <c r="N34" s="276"/>
      <c r="O34" s="290">
        <f t="shared" si="0"/>
        <v>0</v>
      </c>
      <c r="P34" s="114"/>
      <c r="Q34" s="113"/>
      <c r="R34" s="113"/>
      <c r="S34" s="113"/>
      <c r="T34" s="94"/>
    </row>
    <row r="35" spans="1:20" s="97" customFormat="1" ht="18" customHeight="1" x14ac:dyDescent="0.25">
      <c r="A35" s="275" t="s">
        <v>119</v>
      </c>
      <c r="B35" s="276"/>
      <c r="C35" s="289"/>
      <c r="D35" s="276"/>
      <c r="E35" s="289"/>
      <c r="F35" s="276"/>
      <c r="G35" s="276"/>
      <c r="H35" s="276"/>
      <c r="I35" s="289"/>
      <c r="J35" s="276"/>
      <c r="K35" s="289"/>
      <c r="L35" s="276"/>
      <c r="M35" s="289"/>
      <c r="N35" s="276"/>
      <c r="O35" s="290">
        <f t="shared" si="0"/>
        <v>0</v>
      </c>
      <c r="P35" s="114"/>
      <c r="Q35" s="113"/>
      <c r="R35" s="113"/>
      <c r="S35" s="113"/>
      <c r="T35" s="94"/>
    </row>
    <row r="36" spans="1:20" s="97" customFormat="1" ht="18" customHeight="1" x14ac:dyDescent="0.25">
      <c r="A36" s="275" t="s">
        <v>120</v>
      </c>
      <c r="B36" s="276"/>
      <c r="C36" s="289"/>
      <c r="D36" s="276"/>
      <c r="E36" s="289"/>
      <c r="F36" s="276"/>
      <c r="G36" s="276"/>
      <c r="H36" s="276"/>
      <c r="I36" s="289"/>
      <c r="J36" s="276"/>
      <c r="K36" s="289"/>
      <c r="L36" s="276"/>
      <c r="M36" s="289"/>
      <c r="N36" s="276"/>
      <c r="O36" s="290">
        <f t="shared" si="0"/>
        <v>0</v>
      </c>
      <c r="P36" s="114"/>
      <c r="Q36" s="113"/>
      <c r="R36" s="113"/>
      <c r="S36" s="113"/>
      <c r="T36" s="94"/>
    </row>
    <row r="37" spans="1:20" s="97" customFormat="1" ht="18" customHeight="1" x14ac:dyDescent="0.25">
      <c r="A37" s="275" t="s">
        <v>121</v>
      </c>
      <c r="B37" s="276"/>
      <c r="C37" s="289"/>
      <c r="D37" s="276"/>
      <c r="E37" s="289"/>
      <c r="F37" s="276"/>
      <c r="G37" s="276"/>
      <c r="H37" s="276"/>
      <c r="I37" s="289"/>
      <c r="J37" s="276"/>
      <c r="K37" s="289"/>
      <c r="L37" s="276"/>
      <c r="M37" s="289"/>
      <c r="N37" s="276"/>
      <c r="O37" s="290">
        <f t="shared" si="0"/>
        <v>0</v>
      </c>
      <c r="P37" s="114"/>
      <c r="Q37" s="113"/>
      <c r="R37" s="113"/>
      <c r="S37" s="113"/>
      <c r="T37" s="94"/>
    </row>
    <row r="38" spans="1:20" s="97" customFormat="1" ht="18" customHeight="1" x14ac:dyDescent="0.25">
      <c r="A38" s="275" t="s">
        <v>122</v>
      </c>
      <c r="B38" s="276"/>
      <c r="C38" s="289"/>
      <c r="D38" s="276"/>
      <c r="E38" s="289"/>
      <c r="F38" s="276"/>
      <c r="G38" s="276"/>
      <c r="H38" s="276"/>
      <c r="I38" s="289"/>
      <c r="J38" s="276"/>
      <c r="K38" s="289"/>
      <c r="L38" s="276"/>
      <c r="M38" s="289"/>
      <c r="N38" s="276"/>
      <c r="O38" s="290">
        <f t="shared" si="0"/>
        <v>0</v>
      </c>
      <c r="P38" s="114"/>
      <c r="Q38" s="113"/>
      <c r="R38" s="113"/>
      <c r="S38" s="113"/>
      <c r="T38" s="94"/>
    </row>
    <row r="39" spans="1:20" s="97" customFormat="1" ht="18" customHeight="1" x14ac:dyDescent="0.25">
      <c r="A39" s="275" t="s">
        <v>123</v>
      </c>
      <c r="B39" s="276"/>
      <c r="C39" s="289"/>
      <c r="D39" s="276"/>
      <c r="E39" s="289"/>
      <c r="F39" s="276"/>
      <c r="G39" s="276"/>
      <c r="H39" s="276"/>
      <c r="I39" s="289"/>
      <c r="J39" s="276"/>
      <c r="K39" s="289"/>
      <c r="L39" s="276"/>
      <c r="M39" s="289"/>
      <c r="N39" s="276"/>
      <c r="O39" s="290">
        <f t="shared" si="0"/>
        <v>0</v>
      </c>
      <c r="P39" s="114"/>
      <c r="Q39" s="113"/>
      <c r="R39" s="113"/>
      <c r="S39" s="113"/>
      <c r="T39" s="94"/>
    </row>
    <row r="40" spans="1:20" s="97" customFormat="1" ht="18" customHeight="1" x14ac:dyDescent="0.25">
      <c r="A40" s="275" t="s">
        <v>124</v>
      </c>
      <c r="B40" s="276"/>
      <c r="C40" s="289"/>
      <c r="D40" s="276"/>
      <c r="E40" s="289"/>
      <c r="F40" s="276"/>
      <c r="G40" s="276"/>
      <c r="H40" s="276"/>
      <c r="I40" s="289"/>
      <c r="J40" s="276"/>
      <c r="K40" s="289"/>
      <c r="L40" s="276"/>
      <c r="M40" s="289"/>
      <c r="N40" s="276"/>
      <c r="O40" s="290">
        <f t="shared" si="0"/>
        <v>0</v>
      </c>
      <c r="P40" s="114"/>
      <c r="Q40" s="113"/>
      <c r="R40" s="113"/>
      <c r="S40" s="113"/>
      <c r="T40" s="94"/>
    </row>
    <row r="41" spans="1:20" s="97" customFormat="1" ht="18" customHeight="1" x14ac:dyDescent="0.25">
      <c r="A41" s="275" t="s">
        <v>125</v>
      </c>
      <c r="B41" s="276"/>
      <c r="C41" s="289"/>
      <c r="D41" s="276"/>
      <c r="E41" s="289"/>
      <c r="F41" s="276"/>
      <c r="G41" s="276"/>
      <c r="H41" s="276"/>
      <c r="I41" s="289"/>
      <c r="J41" s="276"/>
      <c r="K41" s="289"/>
      <c r="L41" s="276"/>
      <c r="M41" s="289"/>
      <c r="N41" s="276"/>
      <c r="O41" s="290">
        <f t="shared" si="0"/>
        <v>0</v>
      </c>
      <c r="P41" s="114"/>
      <c r="Q41" s="113"/>
      <c r="R41" s="113"/>
      <c r="S41" s="113"/>
      <c r="T41" s="94"/>
    </row>
    <row r="42" spans="1:20" s="97" customFormat="1" ht="18" customHeight="1" x14ac:dyDescent="0.25">
      <c r="A42" s="275" t="s">
        <v>126</v>
      </c>
      <c r="B42" s="276"/>
      <c r="C42" s="289"/>
      <c r="D42" s="276"/>
      <c r="E42" s="289"/>
      <c r="F42" s="276"/>
      <c r="G42" s="276"/>
      <c r="H42" s="276"/>
      <c r="I42" s="289"/>
      <c r="J42" s="276"/>
      <c r="K42" s="289"/>
      <c r="L42" s="276"/>
      <c r="M42" s="289"/>
      <c r="N42" s="276"/>
      <c r="O42" s="290">
        <f t="shared" si="0"/>
        <v>0</v>
      </c>
      <c r="P42" s="114"/>
      <c r="Q42" s="113"/>
      <c r="R42" s="113"/>
      <c r="S42" s="113"/>
      <c r="T42" s="94"/>
    </row>
    <row r="43" spans="1:20" s="97" customFormat="1" ht="18" customHeight="1" x14ac:dyDescent="0.25">
      <c r="A43" s="291" t="s">
        <v>127</v>
      </c>
      <c r="B43" s="293"/>
      <c r="C43" s="293"/>
      <c r="D43" s="294">
        <f>SUMPRODUCT(ROUND(D31:D42,2))</f>
        <v>0</v>
      </c>
      <c r="E43" s="293"/>
      <c r="F43" s="294">
        <f>SUMPRODUCT(ROUND(F31:F42,2))</f>
        <v>0</v>
      </c>
      <c r="G43" s="294">
        <f t="shared" ref="G43:J43" si="1">SUMPRODUCT(ROUND(G31:G42,2))</f>
        <v>0</v>
      </c>
      <c r="H43" s="294">
        <f t="shared" si="1"/>
        <v>0</v>
      </c>
      <c r="I43" s="293"/>
      <c r="J43" s="294">
        <f t="shared" si="1"/>
        <v>0</v>
      </c>
      <c r="K43" s="293"/>
      <c r="L43" s="294">
        <f t="shared" ref="L43" si="2">SUMPRODUCT(ROUND(L31:L42,2))</f>
        <v>0</v>
      </c>
      <c r="M43" s="293"/>
      <c r="N43" s="295">
        <f t="shared" ref="N43" si="3">SUMPRODUCT(ROUND(N31:N42,2))</f>
        <v>0</v>
      </c>
      <c r="O43" s="294">
        <f>SUM(O31:O42)</f>
        <v>0</v>
      </c>
      <c r="P43" s="114"/>
      <c r="Q43" s="113"/>
      <c r="R43" s="113"/>
      <c r="S43" s="113"/>
      <c r="T43" s="94"/>
    </row>
    <row r="44" spans="1:20" ht="4" customHeight="1" x14ac:dyDescent="0.25">
      <c r="P44" s="114"/>
      <c r="Q44" s="113"/>
      <c r="R44" s="113"/>
      <c r="S44" s="113"/>
    </row>
    <row r="45" spans="1:20" s="97" customFormat="1" ht="18" customHeight="1" x14ac:dyDescent="0.25">
      <c r="A45" s="265" t="s">
        <v>128</v>
      </c>
      <c r="B45" s="297"/>
      <c r="C45" s="298"/>
      <c r="D45" s="299"/>
      <c r="E45" s="298"/>
      <c r="F45" s="299"/>
      <c r="G45" s="299"/>
      <c r="H45" s="299"/>
      <c r="I45" s="298"/>
      <c r="J45" s="298"/>
      <c r="K45" s="298"/>
      <c r="L45" s="298"/>
      <c r="M45" s="289"/>
      <c r="N45" s="302"/>
      <c r="O45" s="290">
        <f>ROUND(N45,2)</f>
        <v>0</v>
      </c>
      <c r="P45" s="114"/>
      <c r="Q45" s="113"/>
      <c r="R45" s="113"/>
      <c r="S45" s="113"/>
      <c r="T45" s="94"/>
    </row>
    <row r="46" spans="1:20" s="97" customFormat="1" ht="4" customHeight="1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4"/>
      <c r="Q46" s="113"/>
      <c r="R46" s="113"/>
      <c r="S46" s="113"/>
      <c r="T46" s="94"/>
    </row>
    <row r="47" spans="1:20" s="97" customFormat="1" ht="18" customHeight="1" x14ac:dyDescent="0.25">
      <c r="A47" s="291" t="s">
        <v>129</v>
      </c>
      <c r="B47" s="292"/>
      <c r="C47" s="300"/>
      <c r="D47" s="301"/>
      <c r="E47" s="300"/>
      <c r="F47" s="301"/>
      <c r="G47" s="301"/>
      <c r="H47" s="301"/>
      <c r="I47" s="300"/>
      <c r="J47" s="301"/>
      <c r="K47" s="300"/>
      <c r="L47" s="300"/>
      <c r="M47" s="300"/>
      <c r="N47" s="300"/>
      <c r="O47" s="371">
        <f>O43+O45</f>
        <v>0</v>
      </c>
      <c r="P47" s="114"/>
      <c r="Q47" s="113"/>
      <c r="R47" s="113"/>
      <c r="S47" s="113"/>
      <c r="T47" s="94"/>
    </row>
    <row r="48" spans="1:20" x14ac:dyDescent="0.25">
      <c r="P48" s="114"/>
      <c r="Q48" s="113"/>
      <c r="R48" s="113"/>
      <c r="S48" s="113"/>
    </row>
    <row r="49" spans="1:20" x14ac:dyDescent="0.25">
      <c r="P49" s="114"/>
      <c r="Q49" s="113"/>
      <c r="R49" s="113"/>
      <c r="S49" s="113"/>
    </row>
    <row r="50" spans="1:20" s="97" customFormat="1" ht="18" customHeight="1" x14ac:dyDescent="0.25">
      <c r="A50" s="261" t="s">
        <v>130</v>
      </c>
      <c r="B50" s="262"/>
      <c r="C50" s="262"/>
      <c r="D50" s="262"/>
      <c r="E50" s="262"/>
      <c r="F50" s="262"/>
      <c r="G50" s="262"/>
      <c r="H50" s="263"/>
      <c r="I50" s="263"/>
      <c r="J50" s="263"/>
      <c r="K50" s="263"/>
      <c r="L50" s="263"/>
      <c r="M50" s="263"/>
      <c r="N50" s="263"/>
      <c r="O50" s="264"/>
      <c r="P50" s="114"/>
      <c r="Q50" s="113"/>
      <c r="R50" s="113"/>
      <c r="S50" s="113"/>
      <c r="T50" s="94"/>
    </row>
    <row r="51" spans="1:20" ht="12" customHeight="1" x14ac:dyDescent="0.25">
      <c r="A51" s="214" t="s">
        <v>131</v>
      </c>
      <c r="B51" s="215"/>
      <c r="C51" s="215"/>
      <c r="D51" s="215"/>
      <c r="E51" s="215"/>
      <c r="F51" s="215"/>
      <c r="G51" s="215"/>
      <c r="H51" s="207"/>
      <c r="I51" s="207"/>
      <c r="J51" s="208"/>
      <c r="K51" s="37"/>
      <c r="P51" s="114"/>
      <c r="Q51" s="113"/>
      <c r="R51" s="113"/>
      <c r="S51" s="113"/>
    </row>
    <row r="52" spans="1:20" ht="12" customHeight="1" x14ac:dyDescent="0.25">
      <c r="A52" s="215"/>
      <c r="B52" s="215"/>
      <c r="C52" s="215"/>
      <c r="D52" s="215"/>
      <c r="E52" s="215"/>
      <c r="F52" s="215"/>
      <c r="G52" s="215"/>
      <c r="H52" s="207"/>
      <c r="I52" s="207"/>
      <c r="J52" s="208"/>
      <c r="K52" s="208"/>
      <c r="P52" s="114"/>
      <c r="Q52" s="113"/>
      <c r="R52" s="113"/>
      <c r="S52" s="113"/>
    </row>
    <row r="53" spans="1:20" s="97" customFormat="1" ht="8.15" customHeight="1" x14ac:dyDescent="0.25">
      <c r="A53" s="318"/>
      <c r="B53" s="319"/>
      <c r="C53" s="319"/>
      <c r="D53" s="319"/>
      <c r="E53" s="329"/>
      <c r="F53" s="319"/>
      <c r="G53" s="319"/>
      <c r="H53" s="320"/>
      <c r="I53" s="208"/>
      <c r="J53" s="208"/>
      <c r="K53" s="208"/>
      <c r="L53" s="208"/>
      <c r="M53" s="208"/>
      <c r="N53" s="208"/>
      <c r="O53" s="209"/>
      <c r="P53" s="114"/>
      <c r="Q53" s="113"/>
      <c r="R53" s="113"/>
      <c r="S53" s="113"/>
      <c r="T53" s="94"/>
    </row>
    <row r="54" spans="1:20" s="97" customFormat="1" ht="18" customHeight="1" x14ac:dyDescent="0.25">
      <c r="A54" s="321">
        <f>$A$12</f>
        <v>10</v>
      </c>
      <c r="B54" s="468" t="str">
        <f>$B$12</f>
        <v>Name, Vorname Mitarbeiter:in</v>
      </c>
      <c r="C54" s="307"/>
      <c r="D54" s="308"/>
      <c r="E54" s="265" t="str">
        <f>IF($E$12="","",$E$12)</f>
        <v/>
      </c>
      <c r="F54" s="272"/>
      <c r="G54" s="303"/>
      <c r="H54" s="323"/>
      <c r="O54" s="211"/>
      <c r="P54" s="114"/>
      <c r="Q54" s="113"/>
      <c r="R54" s="113"/>
      <c r="S54" s="113"/>
      <c r="T54" s="94"/>
    </row>
    <row r="55" spans="1:20" s="213" customFormat="1" ht="4" customHeight="1" x14ac:dyDescent="0.25">
      <c r="A55" s="306"/>
      <c r="B55" s="307"/>
      <c r="C55" s="307"/>
      <c r="D55" s="311"/>
      <c r="E55" s="330"/>
      <c r="F55" s="311"/>
      <c r="G55" s="311"/>
      <c r="H55" s="308"/>
      <c r="I55" s="211"/>
      <c r="J55" s="211"/>
      <c r="K55" s="211"/>
      <c r="L55" s="211"/>
      <c r="M55" s="211"/>
      <c r="N55" s="211"/>
      <c r="O55" s="211"/>
      <c r="P55" s="114"/>
      <c r="Q55" s="113"/>
      <c r="R55" s="113"/>
      <c r="S55" s="113"/>
      <c r="T55" s="94"/>
    </row>
    <row r="56" spans="1:20" s="213" customFormat="1" ht="18" customHeight="1" x14ac:dyDescent="0.25">
      <c r="A56" s="333"/>
      <c r="B56" s="468" t="str">
        <f>$B$14</f>
        <v>Beschäftigungszeitraum im Projekt vom</v>
      </c>
      <c r="C56" s="307"/>
      <c r="D56" s="308"/>
      <c r="E56" s="305" t="str">
        <f>IF($E$14="","",$E$14)</f>
        <v/>
      </c>
      <c r="F56" s="328" t="str">
        <f>F14</f>
        <v>bis</v>
      </c>
      <c r="G56" s="305" t="str">
        <f>IF($G$14="","",$G$14)</f>
        <v/>
      </c>
      <c r="H56" s="324"/>
      <c r="K56" s="211"/>
      <c r="P56" s="114"/>
      <c r="Q56" s="113"/>
      <c r="R56" s="113"/>
      <c r="S56" s="113"/>
      <c r="T56" s="94"/>
    </row>
    <row r="57" spans="1:20" s="213" customFormat="1" ht="4" customHeight="1" x14ac:dyDescent="0.25">
      <c r="A57" s="333"/>
      <c r="B57" s="307"/>
      <c r="C57" s="307"/>
      <c r="D57" s="311"/>
      <c r="E57" s="311"/>
      <c r="F57" s="311"/>
      <c r="G57" s="311"/>
      <c r="H57" s="324"/>
      <c r="K57" s="211"/>
      <c r="P57" s="114"/>
      <c r="Q57" s="113"/>
      <c r="R57" s="113"/>
      <c r="S57" s="113"/>
      <c r="T57" s="94"/>
    </row>
    <row r="58" spans="1:20" s="213" customFormat="1" ht="18" customHeight="1" x14ac:dyDescent="0.25">
      <c r="A58" s="333"/>
      <c r="B58" s="468" t="str">
        <f>$B$16</f>
        <v>Berufsausbildung/Qualifikation</v>
      </c>
      <c r="C58" s="307"/>
      <c r="D58" s="311"/>
      <c r="E58" s="265" t="str">
        <f>IF($E$16="","",$E$16)</f>
        <v/>
      </c>
      <c r="F58" s="272"/>
      <c r="G58" s="303"/>
      <c r="H58" s="324"/>
      <c r="K58" s="211"/>
      <c r="P58" s="114"/>
      <c r="Q58" s="113"/>
      <c r="R58" s="113"/>
      <c r="S58" s="113"/>
      <c r="T58" s="94"/>
    </row>
    <row r="59" spans="1:20" s="213" customFormat="1" ht="4" customHeight="1" x14ac:dyDescent="0.25">
      <c r="A59" s="333"/>
      <c r="B59" s="307"/>
      <c r="C59" s="307"/>
      <c r="D59" s="311"/>
      <c r="E59" s="311"/>
      <c r="F59" s="311"/>
      <c r="G59" s="311"/>
      <c r="H59" s="311"/>
      <c r="K59" s="211"/>
      <c r="P59" s="114"/>
      <c r="Q59" s="113"/>
      <c r="R59" s="113"/>
      <c r="S59" s="113"/>
      <c r="T59" s="94"/>
    </row>
    <row r="60" spans="1:20" s="213" customFormat="1" ht="18" customHeight="1" x14ac:dyDescent="0.25">
      <c r="A60" s="333"/>
      <c r="B60" s="468" t="str">
        <f>$B$18</f>
        <v>Funktion im Betreuungsverein</v>
      </c>
      <c r="C60" s="307"/>
      <c r="D60" s="311"/>
      <c r="E60" s="265" t="str">
        <f>IF($E$18="","",$E$18)</f>
        <v/>
      </c>
      <c r="F60" s="272"/>
      <c r="G60" s="303"/>
      <c r="H60" s="324"/>
      <c r="K60" s="211"/>
      <c r="P60" s="114"/>
      <c r="Q60" s="113"/>
      <c r="R60" s="113"/>
      <c r="S60" s="113"/>
      <c r="T60" s="94"/>
    </row>
    <row r="61" spans="1:20" s="213" customFormat="1" ht="8.15" customHeight="1" x14ac:dyDescent="0.25">
      <c r="A61" s="322"/>
      <c r="B61" s="309"/>
      <c r="C61" s="309"/>
      <c r="D61" s="325"/>
      <c r="E61" s="330"/>
      <c r="F61" s="325"/>
      <c r="G61" s="325"/>
      <c r="H61" s="310"/>
      <c r="I61" s="211"/>
      <c r="J61" s="211"/>
      <c r="K61" s="211"/>
      <c r="L61" s="211"/>
      <c r="M61" s="211"/>
      <c r="N61" s="211"/>
      <c r="O61" s="211"/>
      <c r="P61" s="114"/>
      <c r="Q61" s="113"/>
      <c r="R61" s="113"/>
      <c r="S61" s="113"/>
      <c r="T61" s="94"/>
    </row>
    <row r="62" spans="1:20" ht="12" customHeight="1" x14ac:dyDescent="0.25">
      <c r="P62" s="114"/>
      <c r="Q62" s="113"/>
      <c r="R62" s="113"/>
      <c r="S62" s="113"/>
    </row>
    <row r="63" spans="1:20" s="213" customFormat="1" ht="4" customHeight="1" x14ac:dyDescent="0.25">
      <c r="A63" s="269"/>
      <c r="B63" s="270"/>
      <c r="C63" s="278"/>
      <c r="D63" s="279"/>
      <c r="E63" s="278"/>
      <c r="F63" s="285"/>
      <c r="G63" s="285"/>
      <c r="H63" s="279"/>
      <c r="I63" s="278"/>
      <c r="J63" s="279"/>
      <c r="K63" s="278"/>
      <c r="L63" s="279"/>
      <c r="M63" s="278"/>
      <c r="N63" s="279"/>
      <c r="O63" s="280"/>
      <c r="P63" s="114"/>
      <c r="Q63" s="113"/>
      <c r="R63" s="113"/>
      <c r="S63" s="113"/>
      <c r="T63" s="94"/>
    </row>
    <row r="64" spans="1:20" s="97" customFormat="1" ht="12" customHeight="1" x14ac:dyDescent="0.25">
      <c r="A64" s="274" t="s">
        <v>112</v>
      </c>
      <c r="B64" s="277" t="s">
        <v>157</v>
      </c>
      <c r="C64" s="274" t="s">
        <v>159</v>
      </c>
      <c r="D64" s="281"/>
      <c r="E64" s="274" t="s">
        <v>169</v>
      </c>
      <c r="F64" s="286"/>
      <c r="G64" s="286"/>
      <c r="H64" s="281"/>
      <c r="I64" s="274" t="s">
        <v>171</v>
      </c>
      <c r="J64" s="281"/>
      <c r="K64" s="274" t="s">
        <v>113</v>
      </c>
      <c r="L64" s="281"/>
      <c r="M64" s="274" t="s">
        <v>114</v>
      </c>
      <c r="N64" s="281"/>
      <c r="O64" s="230" t="s">
        <v>173</v>
      </c>
      <c r="P64" s="114"/>
      <c r="Q64" s="113"/>
      <c r="R64" s="113"/>
      <c r="S64" s="113"/>
      <c r="T64" s="94"/>
    </row>
    <row r="65" spans="1:20" s="97" customFormat="1" ht="12" customHeight="1" x14ac:dyDescent="0.25">
      <c r="A65" s="273"/>
      <c r="B65" s="277" t="s">
        <v>158</v>
      </c>
      <c r="C65" s="274" t="s">
        <v>165</v>
      </c>
      <c r="D65" s="281"/>
      <c r="E65" s="296" t="s">
        <v>170</v>
      </c>
      <c r="F65" s="286"/>
      <c r="G65" s="286"/>
      <c r="H65" s="281"/>
      <c r="I65" s="296" t="s">
        <v>172</v>
      </c>
      <c r="J65" s="281"/>
      <c r="K65" s="273"/>
      <c r="L65" s="281"/>
      <c r="M65" s="273"/>
      <c r="N65" s="281"/>
      <c r="O65" s="230"/>
      <c r="P65" s="114"/>
      <c r="Q65" s="113"/>
      <c r="R65" s="113"/>
      <c r="S65" s="113"/>
      <c r="T65" s="94"/>
    </row>
    <row r="66" spans="1:20" s="97" customFormat="1" ht="12" customHeight="1" x14ac:dyDescent="0.25">
      <c r="A66" s="273"/>
      <c r="B66" s="277" t="s">
        <v>174</v>
      </c>
      <c r="C66" s="296" t="s">
        <v>211</v>
      </c>
      <c r="D66" s="281"/>
      <c r="E66" s="273"/>
      <c r="F66" s="286"/>
      <c r="G66" s="286"/>
      <c r="H66" s="281"/>
      <c r="I66" s="273"/>
      <c r="J66" s="281"/>
      <c r="K66" s="273"/>
      <c r="L66" s="281"/>
      <c r="M66" s="273"/>
      <c r="N66" s="281"/>
      <c r="O66" s="230"/>
      <c r="P66" s="114"/>
      <c r="Q66" s="113"/>
      <c r="R66" s="113"/>
      <c r="S66" s="113"/>
      <c r="T66" s="94"/>
    </row>
    <row r="67" spans="1:20" s="97" customFormat="1" ht="4" customHeight="1" x14ac:dyDescent="0.25">
      <c r="A67" s="273"/>
      <c r="B67" s="277"/>
      <c r="C67" s="315"/>
      <c r="D67" s="283"/>
      <c r="E67" s="282"/>
      <c r="F67" s="287"/>
      <c r="G67" s="287"/>
      <c r="H67" s="283"/>
      <c r="I67" s="282"/>
      <c r="J67" s="283"/>
      <c r="K67" s="282"/>
      <c r="L67" s="283"/>
      <c r="M67" s="282"/>
      <c r="N67" s="283"/>
      <c r="O67" s="230"/>
      <c r="P67" s="114"/>
      <c r="Q67" s="113"/>
      <c r="R67" s="113"/>
      <c r="S67" s="113"/>
      <c r="T67" s="94"/>
    </row>
    <row r="68" spans="1:20" s="97" customFormat="1" ht="4" customHeight="1" x14ac:dyDescent="0.25">
      <c r="A68" s="273"/>
      <c r="B68" s="277"/>
      <c r="C68" s="316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230"/>
      <c r="P68" s="114"/>
      <c r="Q68" s="113"/>
      <c r="R68" s="113"/>
      <c r="S68" s="113"/>
      <c r="T68" s="94"/>
    </row>
    <row r="69" spans="1:20" s="97" customFormat="1" ht="12" customHeight="1" x14ac:dyDescent="0.25">
      <c r="A69" s="273"/>
      <c r="B69" s="277"/>
      <c r="C69" s="277" t="s">
        <v>163</v>
      </c>
      <c r="D69" s="277" t="s">
        <v>99</v>
      </c>
      <c r="E69" s="277" t="s">
        <v>163</v>
      </c>
      <c r="F69" s="277" t="s">
        <v>166</v>
      </c>
      <c r="G69" s="277" t="s">
        <v>167</v>
      </c>
      <c r="H69" s="277" t="s">
        <v>168</v>
      </c>
      <c r="I69" s="277" t="s">
        <v>163</v>
      </c>
      <c r="J69" s="277" t="s">
        <v>99</v>
      </c>
      <c r="K69" s="277" t="s">
        <v>163</v>
      </c>
      <c r="L69" s="277" t="s">
        <v>99</v>
      </c>
      <c r="M69" s="277" t="s">
        <v>163</v>
      </c>
      <c r="N69" s="277" t="s">
        <v>99</v>
      </c>
      <c r="O69" s="230"/>
      <c r="P69" s="114"/>
      <c r="Q69" s="113"/>
      <c r="R69" s="113"/>
      <c r="S69" s="113"/>
      <c r="T69" s="94"/>
    </row>
    <row r="70" spans="1:20" s="97" customFormat="1" ht="12" customHeight="1" x14ac:dyDescent="0.25">
      <c r="A70" s="273"/>
      <c r="B70" s="277"/>
      <c r="C70" s="277" t="s">
        <v>164</v>
      </c>
      <c r="D70" s="277"/>
      <c r="E70" s="277" t="s">
        <v>164</v>
      </c>
      <c r="F70" s="277"/>
      <c r="G70" s="277"/>
      <c r="H70" s="277"/>
      <c r="I70" s="277" t="s">
        <v>164</v>
      </c>
      <c r="J70" s="277"/>
      <c r="K70" s="277" t="s">
        <v>164</v>
      </c>
      <c r="L70" s="277"/>
      <c r="M70" s="277" t="s">
        <v>164</v>
      </c>
      <c r="N70" s="277"/>
      <c r="O70" s="230"/>
      <c r="P70" s="114"/>
      <c r="Q70" s="113"/>
      <c r="R70" s="472" t="s">
        <v>199</v>
      </c>
      <c r="S70" s="472" t="s">
        <v>199</v>
      </c>
      <c r="T70" s="94"/>
    </row>
    <row r="71" spans="1:20" s="97" customFormat="1" ht="12" customHeight="1" x14ac:dyDescent="0.25">
      <c r="A71" s="273"/>
      <c r="B71" s="277" t="s">
        <v>162</v>
      </c>
      <c r="C71" s="277"/>
      <c r="D71" s="277" t="s">
        <v>21</v>
      </c>
      <c r="E71" s="277"/>
      <c r="F71" s="277" t="s">
        <v>21</v>
      </c>
      <c r="G71" s="277" t="s">
        <v>21</v>
      </c>
      <c r="H71" s="277" t="s">
        <v>21</v>
      </c>
      <c r="I71" s="277"/>
      <c r="J71" s="277" t="s">
        <v>21</v>
      </c>
      <c r="K71" s="277"/>
      <c r="L71" s="277" t="s">
        <v>21</v>
      </c>
      <c r="M71" s="277"/>
      <c r="N71" s="277" t="s">
        <v>21</v>
      </c>
      <c r="O71" s="230" t="s">
        <v>21</v>
      </c>
      <c r="P71" s="114"/>
      <c r="Q71" s="113"/>
      <c r="R71" s="472" t="s">
        <v>112</v>
      </c>
      <c r="S71" s="472" t="s">
        <v>195</v>
      </c>
      <c r="T71" s="94"/>
    </row>
    <row r="72" spans="1:20" s="97" customFormat="1" ht="4" customHeight="1" x14ac:dyDescent="0.25">
      <c r="A72" s="282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8"/>
      <c r="P72" s="114"/>
      <c r="Q72" s="113"/>
      <c r="R72" s="113"/>
      <c r="S72" s="113"/>
      <c r="T72" s="94"/>
    </row>
    <row r="73" spans="1:20" s="97" customFormat="1" ht="18" customHeight="1" x14ac:dyDescent="0.25">
      <c r="A73" s="275" t="s">
        <v>115</v>
      </c>
      <c r="B73" s="312"/>
      <c r="C73" s="313">
        <f t="shared" ref="C73:C84" si="4">C31</f>
        <v>0</v>
      </c>
      <c r="D73" s="290">
        <f>IFERROR(ROUND(ROUND(D31,2)/ROUND($B31,2)*ROUND($B73,2),2),0)</f>
        <v>0</v>
      </c>
      <c r="E73" s="313">
        <f t="shared" ref="E73:E84" si="5">E31</f>
        <v>0</v>
      </c>
      <c r="F73" s="290">
        <f>IFERROR(ROUND(ROUND(F31,2)/ROUND($B31,2)*ROUND($B73,2),2),0)</f>
        <v>0</v>
      </c>
      <c r="G73" s="290">
        <f>IFERROR(ROUND(ROUND(G31,2)/ROUND($B31,2)*ROUND($B73,2),2),0)</f>
        <v>0</v>
      </c>
      <c r="H73" s="290">
        <f>IFERROR(ROUND(ROUND(H31,2)/ROUND($B31,2)*ROUND($B73,2),2),0)</f>
        <v>0</v>
      </c>
      <c r="I73" s="313">
        <f>I31</f>
        <v>0</v>
      </c>
      <c r="J73" s="290">
        <f>IFERROR(ROUND(ROUND(J31,2)/ROUND($B31,2)*ROUND($B73,2),2),0)</f>
        <v>0</v>
      </c>
      <c r="K73" s="313">
        <f>K31</f>
        <v>0</v>
      </c>
      <c r="L73" s="290">
        <f>IFERROR(ROUND(ROUND(L31,2)/ROUND($B31,2)*ROUND($B73,2),2),0)</f>
        <v>0</v>
      </c>
      <c r="M73" s="313">
        <f>M31</f>
        <v>0</v>
      </c>
      <c r="N73" s="314">
        <f>IFERROR(ROUND(ROUND(N31,2)/ROUND($B31,2)*ROUND($B73,2),2),0)</f>
        <v>0</v>
      </c>
      <c r="O73" s="290">
        <f>ROUND(D73,2)+ROUND(F73,2)+ROUND(G73,2)+ROUND(H73,2)+ROUND(J73,2)+ROUND(L73,2)-ROUND(N73,2)</f>
        <v>0</v>
      </c>
      <c r="P73" s="114"/>
      <c r="Q73" s="113"/>
      <c r="R73" s="471">
        <f>ROUND(B73,2)/40</f>
        <v>0</v>
      </c>
      <c r="S73" s="471">
        <f>R73/12</f>
        <v>0</v>
      </c>
      <c r="T73" s="94"/>
    </row>
    <row r="74" spans="1:20" s="97" customFormat="1" ht="18" customHeight="1" x14ac:dyDescent="0.25">
      <c r="A74" s="275" t="s">
        <v>116</v>
      </c>
      <c r="B74" s="312"/>
      <c r="C74" s="313">
        <f t="shared" si="4"/>
        <v>0</v>
      </c>
      <c r="D74" s="290">
        <f t="shared" ref="D74:D84" si="6">IFERROR(ROUND(ROUND(D32,2)/ROUND($B32,2)*ROUND($B74,2),2),0)</f>
        <v>0</v>
      </c>
      <c r="E74" s="313">
        <f t="shared" si="5"/>
        <v>0</v>
      </c>
      <c r="F74" s="290">
        <f t="shared" ref="F74:H84" si="7">IFERROR(ROUND(ROUND(F32,2)/ROUND($B32,2)*ROUND($B74,2),2),0)</f>
        <v>0</v>
      </c>
      <c r="G74" s="290">
        <f t="shared" si="7"/>
        <v>0</v>
      </c>
      <c r="H74" s="290">
        <f t="shared" si="7"/>
        <v>0</v>
      </c>
      <c r="I74" s="313">
        <f t="shared" ref="I74:K84" si="8">I32</f>
        <v>0</v>
      </c>
      <c r="J74" s="290">
        <f t="shared" ref="J74:J84" si="9">IFERROR(ROUND(ROUND(J32,2)/ROUND($B32,2)*ROUND($B74,2),2),0)</f>
        <v>0</v>
      </c>
      <c r="K74" s="313">
        <f t="shared" si="8"/>
        <v>0</v>
      </c>
      <c r="L74" s="290">
        <f t="shared" ref="L74:L84" si="10">IFERROR(ROUND(ROUND(L32,2)/ROUND($B32,2)*ROUND($B74,2),2),0)</f>
        <v>0</v>
      </c>
      <c r="M74" s="313">
        <f t="shared" ref="M74:M84" si="11">M32</f>
        <v>0</v>
      </c>
      <c r="N74" s="314">
        <f t="shared" ref="N74:N84" si="12">IFERROR(ROUND(ROUND(N32,2)/ROUND($B32,2)*ROUND($B74,2),2),0)</f>
        <v>0</v>
      </c>
      <c r="O74" s="290">
        <f t="shared" ref="O74:O84" si="13">ROUND(D74,2)+ROUND(F74,2)+ROUND(G74,2)+ROUND(H74,2)+ROUND(J74,2)+ROUND(L74,2)-ROUND(N74,2)</f>
        <v>0</v>
      </c>
      <c r="P74" s="114"/>
      <c r="Q74" s="113"/>
      <c r="R74" s="471">
        <f t="shared" ref="R74:R84" si="14">ROUND(B74,2)/40</f>
        <v>0</v>
      </c>
      <c r="S74" s="471">
        <f t="shared" ref="S74:S84" si="15">R74/12</f>
        <v>0</v>
      </c>
      <c r="T74" s="94"/>
    </row>
    <row r="75" spans="1:20" s="97" customFormat="1" ht="18" customHeight="1" x14ac:dyDescent="0.25">
      <c r="A75" s="275" t="s">
        <v>117</v>
      </c>
      <c r="B75" s="312"/>
      <c r="C75" s="313">
        <f t="shared" si="4"/>
        <v>0</v>
      </c>
      <c r="D75" s="290">
        <f t="shared" si="6"/>
        <v>0</v>
      </c>
      <c r="E75" s="313">
        <f t="shared" si="5"/>
        <v>0</v>
      </c>
      <c r="F75" s="290">
        <f t="shared" si="7"/>
        <v>0</v>
      </c>
      <c r="G75" s="290">
        <f t="shared" si="7"/>
        <v>0</v>
      </c>
      <c r="H75" s="290">
        <f t="shared" si="7"/>
        <v>0</v>
      </c>
      <c r="I75" s="313">
        <f t="shared" si="8"/>
        <v>0</v>
      </c>
      <c r="J75" s="290">
        <f t="shared" si="9"/>
        <v>0</v>
      </c>
      <c r="K75" s="313">
        <f t="shared" si="8"/>
        <v>0</v>
      </c>
      <c r="L75" s="290">
        <f t="shared" si="10"/>
        <v>0</v>
      </c>
      <c r="M75" s="313">
        <f t="shared" si="11"/>
        <v>0</v>
      </c>
      <c r="N75" s="314">
        <f t="shared" si="12"/>
        <v>0</v>
      </c>
      <c r="O75" s="290">
        <f t="shared" si="13"/>
        <v>0</v>
      </c>
      <c r="P75" s="114"/>
      <c r="Q75" s="113"/>
      <c r="R75" s="471">
        <f t="shared" si="14"/>
        <v>0</v>
      </c>
      <c r="S75" s="471">
        <f t="shared" si="15"/>
        <v>0</v>
      </c>
      <c r="T75" s="94"/>
    </row>
    <row r="76" spans="1:20" s="97" customFormat="1" ht="18" customHeight="1" x14ac:dyDescent="0.25">
      <c r="A76" s="275" t="s">
        <v>118</v>
      </c>
      <c r="B76" s="312"/>
      <c r="C76" s="313">
        <f t="shared" si="4"/>
        <v>0</v>
      </c>
      <c r="D76" s="290">
        <f t="shared" si="6"/>
        <v>0</v>
      </c>
      <c r="E76" s="313">
        <f t="shared" si="5"/>
        <v>0</v>
      </c>
      <c r="F76" s="290">
        <f t="shared" si="7"/>
        <v>0</v>
      </c>
      <c r="G76" s="290">
        <f t="shared" si="7"/>
        <v>0</v>
      </c>
      <c r="H76" s="290">
        <f t="shared" si="7"/>
        <v>0</v>
      </c>
      <c r="I76" s="313">
        <f t="shared" si="8"/>
        <v>0</v>
      </c>
      <c r="J76" s="290">
        <f t="shared" si="9"/>
        <v>0</v>
      </c>
      <c r="K76" s="313">
        <f t="shared" si="8"/>
        <v>0</v>
      </c>
      <c r="L76" s="290">
        <f t="shared" si="10"/>
        <v>0</v>
      </c>
      <c r="M76" s="313">
        <f t="shared" si="11"/>
        <v>0</v>
      </c>
      <c r="N76" s="314">
        <f t="shared" si="12"/>
        <v>0</v>
      </c>
      <c r="O76" s="290">
        <f t="shared" si="13"/>
        <v>0</v>
      </c>
      <c r="P76" s="114"/>
      <c r="Q76" s="113"/>
      <c r="R76" s="471">
        <f t="shared" si="14"/>
        <v>0</v>
      </c>
      <c r="S76" s="471">
        <f t="shared" si="15"/>
        <v>0</v>
      </c>
      <c r="T76" s="94"/>
    </row>
    <row r="77" spans="1:20" s="97" customFormat="1" ht="18" customHeight="1" x14ac:dyDescent="0.25">
      <c r="A77" s="275" t="s">
        <v>119</v>
      </c>
      <c r="B77" s="312"/>
      <c r="C77" s="313">
        <f t="shared" si="4"/>
        <v>0</v>
      </c>
      <c r="D77" s="290">
        <f t="shared" si="6"/>
        <v>0</v>
      </c>
      <c r="E77" s="313">
        <f t="shared" si="5"/>
        <v>0</v>
      </c>
      <c r="F77" s="290">
        <f t="shared" si="7"/>
        <v>0</v>
      </c>
      <c r="G77" s="290">
        <f t="shared" si="7"/>
        <v>0</v>
      </c>
      <c r="H77" s="290">
        <f t="shared" si="7"/>
        <v>0</v>
      </c>
      <c r="I77" s="313">
        <f t="shared" si="8"/>
        <v>0</v>
      </c>
      <c r="J77" s="290">
        <f t="shared" si="9"/>
        <v>0</v>
      </c>
      <c r="K77" s="313">
        <f t="shared" si="8"/>
        <v>0</v>
      </c>
      <c r="L77" s="290">
        <f t="shared" si="10"/>
        <v>0</v>
      </c>
      <c r="M77" s="313">
        <f t="shared" si="11"/>
        <v>0</v>
      </c>
      <c r="N77" s="314">
        <f t="shared" si="12"/>
        <v>0</v>
      </c>
      <c r="O77" s="290">
        <f t="shared" si="13"/>
        <v>0</v>
      </c>
      <c r="P77" s="114"/>
      <c r="Q77" s="113"/>
      <c r="R77" s="471">
        <f t="shared" si="14"/>
        <v>0</v>
      </c>
      <c r="S77" s="471">
        <f t="shared" si="15"/>
        <v>0</v>
      </c>
      <c r="T77" s="94"/>
    </row>
    <row r="78" spans="1:20" s="97" customFormat="1" ht="18" customHeight="1" x14ac:dyDescent="0.25">
      <c r="A78" s="275" t="s">
        <v>120</v>
      </c>
      <c r="B78" s="312"/>
      <c r="C78" s="313">
        <f t="shared" si="4"/>
        <v>0</v>
      </c>
      <c r="D78" s="290">
        <f t="shared" si="6"/>
        <v>0</v>
      </c>
      <c r="E78" s="313">
        <f t="shared" si="5"/>
        <v>0</v>
      </c>
      <c r="F78" s="290">
        <f t="shared" si="7"/>
        <v>0</v>
      </c>
      <c r="G78" s="290">
        <f t="shared" si="7"/>
        <v>0</v>
      </c>
      <c r="H78" s="290">
        <f t="shared" si="7"/>
        <v>0</v>
      </c>
      <c r="I78" s="313">
        <f t="shared" si="8"/>
        <v>0</v>
      </c>
      <c r="J78" s="290">
        <f t="shared" si="9"/>
        <v>0</v>
      </c>
      <c r="K78" s="313">
        <f t="shared" si="8"/>
        <v>0</v>
      </c>
      <c r="L78" s="290">
        <f t="shared" si="10"/>
        <v>0</v>
      </c>
      <c r="M78" s="313">
        <f t="shared" si="11"/>
        <v>0</v>
      </c>
      <c r="N78" s="314">
        <f t="shared" si="12"/>
        <v>0</v>
      </c>
      <c r="O78" s="290">
        <f t="shared" si="13"/>
        <v>0</v>
      </c>
      <c r="P78" s="114"/>
      <c r="Q78" s="113"/>
      <c r="R78" s="471">
        <f t="shared" si="14"/>
        <v>0</v>
      </c>
      <c r="S78" s="471">
        <f t="shared" si="15"/>
        <v>0</v>
      </c>
      <c r="T78" s="94"/>
    </row>
    <row r="79" spans="1:20" s="97" customFormat="1" ht="18" customHeight="1" x14ac:dyDescent="0.25">
      <c r="A79" s="275" t="s">
        <v>121</v>
      </c>
      <c r="B79" s="312"/>
      <c r="C79" s="313">
        <f t="shared" si="4"/>
        <v>0</v>
      </c>
      <c r="D79" s="290">
        <f t="shared" si="6"/>
        <v>0</v>
      </c>
      <c r="E79" s="313">
        <f t="shared" si="5"/>
        <v>0</v>
      </c>
      <c r="F79" s="290">
        <f t="shared" si="7"/>
        <v>0</v>
      </c>
      <c r="G79" s="290">
        <f t="shared" si="7"/>
        <v>0</v>
      </c>
      <c r="H79" s="290">
        <f t="shared" si="7"/>
        <v>0</v>
      </c>
      <c r="I79" s="313">
        <f t="shared" si="8"/>
        <v>0</v>
      </c>
      <c r="J79" s="290">
        <f t="shared" si="9"/>
        <v>0</v>
      </c>
      <c r="K79" s="313">
        <f t="shared" si="8"/>
        <v>0</v>
      </c>
      <c r="L79" s="290">
        <f t="shared" si="10"/>
        <v>0</v>
      </c>
      <c r="M79" s="313">
        <f t="shared" si="11"/>
        <v>0</v>
      </c>
      <c r="N79" s="314">
        <f t="shared" si="12"/>
        <v>0</v>
      </c>
      <c r="O79" s="290">
        <f t="shared" si="13"/>
        <v>0</v>
      </c>
      <c r="P79" s="114"/>
      <c r="Q79" s="113"/>
      <c r="R79" s="471">
        <f t="shared" si="14"/>
        <v>0</v>
      </c>
      <c r="S79" s="471">
        <f t="shared" si="15"/>
        <v>0</v>
      </c>
      <c r="T79" s="94"/>
    </row>
    <row r="80" spans="1:20" s="97" customFormat="1" ht="18" customHeight="1" x14ac:dyDescent="0.25">
      <c r="A80" s="275" t="s">
        <v>122</v>
      </c>
      <c r="B80" s="312"/>
      <c r="C80" s="313">
        <f t="shared" si="4"/>
        <v>0</v>
      </c>
      <c r="D80" s="290">
        <f t="shared" si="6"/>
        <v>0</v>
      </c>
      <c r="E80" s="313">
        <f t="shared" si="5"/>
        <v>0</v>
      </c>
      <c r="F80" s="290">
        <f t="shared" si="7"/>
        <v>0</v>
      </c>
      <c r="G80" s="290">
        <f t="shared" si="7"/>
        <v>0</v>
      </c>
      <c r="H80" s="290">
        <f t="shared" si="7"/>
        <v>0</v>
      </c>
      <c r="I80" s="313">
        <f t="shared" si="8"/>
        <v>0</v>
      </c>
      <c r="J80" s="290">
        <f t="shared" si="9"/>
        <v>0</v>
      </c>
      <c r="K80" s="313">
        <f t="shared" si="8"/>
        <v>0</v>
      </c>
      <c r="L80" s="290">
        <f t="shared" si="10"/>
        <v>0</v>
      </c>
      <c r="M80" s="313">
        <f t="shared" si="11"/>
        <v>0</v>
      </c>
      <c r="N80" s="314">
        <f t="shared" si="12"/>
        <v>0</v>
      </c>
      <c r="O80" s="290">
        <f t="shared" si="13"/>
        <v>0</v>
      </c>
      <c r="P80" s="114"/>
      <c r="Q80" s="113"/>
      <c r="R80" s="471">
        <f t="shared" si="14"/>
        <v>0</v>
      </c>
      <c r="S80" s="471">
        <f t="shared" si="15"/>
        <v>0</v>
      </c>
      <c r="T80" s="94"/>
    </row>
    <row r="81" spans="1:20" s="97" customFormat="1" ht="18" customHeight="1" x14ac:dyDescent="0.25">
      <c r="A81" s="275" t="s">
        <v>123</v>
      </c>
      <c r="B81" s="312"/>
      <c r="C81" s="313">
        <f t="shared" si="4"/>
        <v>0</v>
      </c>
      <c r="D81" s="290">
        <f t="shared" si="6"/>
        <v>0</v>
      </c>
      <c r="E81" s="313">
        <f t="shared" si="5"/>
        <v>0</v>
      </c>
      <c r="F81" s="290">
        <f t="shared" si="7"/>
        <v>0</v>
      </c>
      <c r="G81" s="290">
        <f t="shared" si="7"/>
        <v>0</v>
      </c>
      <c r="H81" s="290">
        <f t="shared" si="7"/>
        <v>0</v>
      </c>
      <c r="I81" s="313">
        <f t="shared" si="8"/>
        <v>0</v>
      </c>
      <c r="J81" s="290">
        <f t="shared" si="9"/>
        <v>0</v>
      </c>
      <c r="K81" s="313">
        <f t="shared" si="8"/>
        <v>0</v>
      </c>
      <c r="L81" s="290">
        <f t="shared" si="10"/>
        <v>0</v>
      </c>
      <c r="M81" s="313">
        <f t="shared" si="11"/>
        <v>0</v>
      </c>
      <c r="N81" s="314">
        <f t="shared" si="12"/>
        <v>0</v>
      </c>
      <c r="O81" s="290">
        <f t="shared" si="13"/>
        <v>0</v>
      </c>
      <c r="P81" s="114"/>
      <c r="Q81" s="113"/>
      <c r="R81" s="471">
        <f t="shared" si="14"/>
        <v>0</v>
      </c>
      <c r="S81" s="471">
        <f t="shared" si="15"/>
        <v>0</v>
      </c>
      <c r="T81" s="94"/>
    </row>
    <row r="82" spans="1:20" s="97" customFormat="1" ht="18" customHeight="1" x14ac:dyDescent="0.25">
      <c r="A82" s="275" t="s">
        <v>124</v>
      </c>
      <c r="B82" s="312"/>
      <c r="C82" s="313">
        <f t="shared" si="4"/>
        <v>0</v>
      </c>
      <c r="D82" s="290">
        <f t="shared" si="6"/>
        <v>0</v>
      </c>
      <c r="E82" s="313">
        <f t="shared" si="5"/>
        <v>0</v>
      </c>
      <c r="F82" s="290">
        <f t="shared" si="7"/>
        <v>0</v>
      </c>
      <c r="G82" s="290">
        <f t="shared" si="7"/>
        <v>0</v>
      </c>
      <c r="H82" s="290">
        <f t="shared" si="7"/>
        <v>0</v>
      </c>
      <c r="I82" s="313">
        <f t="shared" si="8"/>
        <v>0</v>
      </c>
      <c r="J82" s="290">
        <f t="shared" si="9"/>
        <v>0</v>
      </c>
      <c r="K82" s="313">
        <f t="shared" si="8"/>
        <v>0</v>
      </c>
      <c r="L82" s="290">
        <f t="shared" si="10"/>
        <v>0</v>
      </c>
      <c r="M82" s="313">
        <f t="shared" si="11"/>
        <v>0</v>
      </c>
      <c r="N82" s="314">
        <f t="shared" si="12"/>
        <v>0</v>
      </c>
      <c r="O82" s="290">
        <f t="shared" si="13"/>
        <v>0</v>
      </c>
      <c r="P82" s="114"/>
      <c r="Q82" s="113"/>
      <c r="R82" s="471">
        <f t="shared" si="14"/>
        <v>0</v>
      </c>
      <c r="S82" s="471">
        <f t="shared" si="15"/>
        <v>0</v>
      </c>
      <c r="T82" s="94"/>
    </row>
    <row r="83" spans="1:20" s="97" customFormat="1" ht="18" customHeight="1" x14ac:dyDescent="0.25">
      <c r="A83" s="275" t="s">
        <v>125</v>
      </c>
      <c r="B83" s="312"/>
      <c r="C83" s="313">
        <f t="shared" si="4"/>
        <v>0</v>
      </c>
      <c r="D83" s="290">
        <f t="shared" si="6"/>
        <v>0</v>
      </c>
      <c r="E83" s="313">
        <f t="shared" si="5"/>
        <v>0</v>
      </c>
      <c r="F83" s="290">
        <f t="shared" si="7"/>
        <v>0</v>
      </c>
      <c r="G83" s="290">
        <f t="shared" si="7"/>
        <v>0</v>
      </c>
      <c r="H83" s="290">
        <f t="shared" si="7"/>
        <v>0</v>
      </c>
      <c r="I83" s="313">
        <f t="shared" si="8"/>
        <v>0</v>
      </c>
      <c r="J83" s="290">
        <f t="shared" si="9"/>
        <v>0</v>
      </c>
      <c r="K83" s="313">
        <f t="shared" si="8"/>
        <v>0</v>
      </c>
      <c r="L83" s="290">
        <f t="shared" si="10"/>
        <v>0</v>
      </c>
      <c r="M83" s="313">
        <f t="shared" si="11"/>
        <v>0</v>
      </c>
      <c r="N83" s="314">
        <f t="shared" si="12"/>
        <v>0</v>
      </c>
      <c r="O83" s="290">
        <f t="shared" si="13"/>
        <v>0</v>
      </c>
      <c r="P83" s="114"/>
      <c r="Q83" s="113"/>
      <c r="R83" s="471">
        <f t="shared" si="14"/>
        <v>0</v>
      </c>
      <c r="S83" s="471">
        <f t="shared" si="15"/>
        <v>0</v>
      </c>
      <c r="T83" s="94"/>
    </row>
    <row r="84" spans="1:20" s="97" customFormat="1" ht="18" customHeight="1" x14ac:dyDescent="0.25">
      <c r="A84" s="275" t="s">
        <v>126</v>
      </c>
      <c r="B84" s="312"/>
      <c r="C84" s="313">
        <f t="shared" si="4"/>
        <v>0</v>
      </c>
      <c r="D84" s="290">
        <f t="shared" si="6"/>
        <v>0</v>
      </c>
      <c r="E84" s="313">
        <f t="shared" si="5"/>
        <v>0</v>
      </c>
      <c r="F84" s="290">
        <f t="shared" si="7"/>
        <v>0</v>
      </c>
      <c r="G84" s="290">
        <f t="shared" si="7"/>
        <v>0</v>
      </c>
      <c r="H84" s="290">
        <f t="shared" si="7"/>
        <v>0</v>
      </c>
      <c r="I84" s="313">
        <f t="shared" si="8"/>
        <v>0</v>
      </c>
      <c r="J84" s="290">
        <f t="shared" si="9"/>
        <v>0</v>
      </c>
      <c r="K84" s="313">
        <f t="shared" si="8"/>
        <v>0</v>
      </c>
      <c r="L84" s="290">
        <f t="shared" si="10"/>
        <v>0</v>
      </c>
      <c r="M84" s="313">
        <f t="shared" si="11"/>
        <v>0</v>
      </c>
      <c r="N84" s="314">
        <f t="shared" si="12"/>
        <v>0</v>
      </c>
      <c r="O84" s="290">
        <f t="shared" si="13"/>
        <v>0</v>
      </c>
      <c r="P84" s="114"/>
      <c r="Q84" s="113"/>
      <c r="R84" s="471">
        <f t="shared" si="14"/>
        <v>0</v>
      </c>
      <c r="S84" s="471">
        <f t="shared" si="15"/>
        <v>0</v>
      </c>
      <c r="T84" s="94"/>
    </row>
    <row r="85" spans="1:20" s="97" customFormat="1" ht="18" customHeight="1" x14ac:dyDescent="0.25">
      <c r="A85" s="291" t="s">
        <v>127</v>
      </c>
      <c r="B85" s="293"/>
      <c r="C85" s="293"/>
      <c r="D85" s="294">
        <f>SUMPRODUCT(ROUND(D73:D84,2))</f>
        <v>0</v>
      </c>
      <c r="E85" s="293"/>
      <c r="F85" s="294">
        <f>SUMPRODUCT(ROUND(F73:F84,2))</f>
        <v>0</v>
      </c>
      <c r="G85" s="294">
        <f t="shared" ref="G85:H85" si="16">SUMPRODUCT(ROUND(G73:G84,2))</f>
        <v>0</v>
      </c>
      <c r="H85" s="294">
        <f t="shared" si="16"/>
        <v>0</v>
      </c>
      <c r="I85" s="293"/>
      <c r="J85" s="294">
        <f t="shared" ref="J85" si="17">SUMPRODUCT(ROUND(J73:J84,2))</f>
        <v>0</v>
      </c>
      <c r="K85" s="293"/>
      <c r="L85" s="294">
        <f t="shared" ref="L85" si="18">SUMPRODUCT(ROUND(L73:L84,2))</f>
        <v>0</v>
      </c>
      <c r="M85" s="293"/>
      <c r="N85" s="295">
        <f t="shared" ref="N85" si="19">SUMPRODUCT(ROUND(N73:N84,2))</f>
        <v>0</v>
      </c>
      <c r="O85" s="294">
        <f>SUM(O73:O84)</f>
        <v>0</v>
      </c>
      <c r="P85" s="114"/>
      <c r="Q85" s="113"/>
      <c r="R85" s="113"/>
      <c r="S85" s="473">
        <f>SUM(S73:S84)</f>
        <v>0</v>
      </c>
      <c r="T85" s="94"/>
    </row>
    <row r="86" spans="1:20" ht="4" customHeight="1" x14ac:dyDescent="0.25">
      <c r="P86" s="114"/>
      <c r="Q86" s="113"/>
      <c r="R86" s="113"/>
      <c r="S86" s="113"/>
    </row>
    <row r="87" spans="1:20" s="97" customFormat="1" ht="18" customHeight="1" x14ac:dyDescent="0.25">
      <c r="A87" s="265" t="s">
        <v>128</v>
      </c>
      <c r="B87" s="297"/>
      <c r="C87" s="298"/>
      <c r="D87" s="299"/>
      <c r="E87" s="298"/>
      <c r="F87" s="299"/>
      <c r="G87" s="299"/>
      <c r="H87" s="299"/>
      <c r="I87" s="298"/>
      <c r="J87" s="298"/>
      <c r="K87" s="298"/>
      <c r="L87" s="298"/>
      <c r="M87" s="313">
        <f>M45</f>
        <v>0</v>
      </c>
      <c r="N87" s="290">
        <f>IF(O43=0,0,ROUND(N45/O43*O85,2))</f>
        <v>0</v>
      </c>
      <c r="O87" s="370">
        <f>ROUND(N87,2)</f>
        <v>0</v>
      </c>
      <c r="P87" s="114"/>
      <c r="Q87" s="113"/>
      <c r="R87" s="113"/>
      <c r="S87" s="113"/>
      <c r="T87" s="94"/>
    </row>
    <row r="88" spans="1:20" s="97" customFormat="1" ht="4" customHeight="1" x14ac:dyDescent="0.2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334"/>
      <c r="N88" s="335"/>
      <c r="O88" s="335"/>
      <c r="P88" s="114"/>
      <c r="Q88" s="113"/>
      <c r="R88" s="113"/>
      <c r="S88" s="113"/>
      <c r="T88" s="94"/>
    </row>
    <row r="89" spans="1:20" s="97" customFormat="1" ht="18" customHeight="1" x14ac:dyDescent="0.25">
      <c r="A89" s="291" t="s">
        <v>129</v>
      </c>
      <c r="B89" s="292"/>
      <c r="C89" s="300"/>
      <c r="D89" s="301"/>
      <c r="E89" s="300"/>
      <c r="F89" s="301"/>
      <c r="G89" s="301"/>
      <c r="H89" s="301"/>
      <c r="I89" s="300"/>
      <c r="J89" s="301"/>
      <c r="K89" s="300"/>
      <c r="L89" s="300"/>
      <c r="M89" s="300"/>
      <c r="N89" s="300"/>
      <c r="O89" s="371">
        <f>O85+O87</f>
        <v>0</v>
      </c>
      <c r="P89" s="114"/>
      <c r="Q89" s="345" t="s">
        <v>132</v>
      </c>
      <c r="R89" s="113"/>
      <c r="S89" s="113"/>
    </row>
    <row r="90" spans="1:20" ht="12" customHeight="1" x14ac:dyDescent="0.25">
      <c r="P90" s="114"/>
      <c r="Q90" s="113"/>
      <c r="R90" s="113"/>
      <c r="S90" s="113"/>
    </row>
    <row r="91" spans="1:20" s="213" customFormat="1" ht="18" customHeight="1" x14ac:dyDescent="0.25">
      <c r="A91" s="265" t="s">
        <v>179</v>
      </c>
      <c r="B91" s="266"/>
      <c r="C91" s="304"/>
      <c r="D91" s="304"/>
      <c r="E91" s="268"/>
      <c r="F91" s="268"/>
      <c r="G91" s="268"/>
      <c r="H91" s="268"/>
      <c r="I91" s="268"/>
      <c r="J91" s="268"/>
      <c r="K91" s="268"/>
      <c r="L91" s="268"/>
      <c r="M91" s="268"/>
      <c r="N91" s="336"/>
      <c r="O91" s="338" t="s">
        <v>133</v>
      </c>
      <c r="P91" s="114"/>
      <c r="Q91" s="113"/>
      <c r="R91" s="113"/>
      <c r="S91" s="113"/>
    </row>
    <row r="92" spans="1:20" s="213" customFormat="1" ht="4" customHeight="1" x14ac:dyDescent="0.25">
      <c r="A92" s="212"/>
      <c r="B92" s="212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114"/>
      <c r="Q92" s="113"/>
      <c r="R92" s="113"/>
      <c r="S92" s="113"/>
    </row>
    <row r="93" spans="1:20" s="213" customFormat="1" ht="18" customHeight="1" x14ac:dyDescent="0.25">
      <c r="A93" s="337" t="s">
        <v>175</v>
      </c>
      <c r="B93" s="266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267"/>
      <c r="O93" s="339"/>
      <c r="P93" s="346">
        <f t="shared" ref="P93:P137" si="20">IF($O$91="nein",1,0)</f>
        <v>0</v>
      </c>
      <c r="Q93" s="345" t="s">
        <v>134</v>
      </c>
      <c r="R93" s="113"/>
      <c r="S93" s="113"/>
    </row>
    <row r="94" spans="1:20" s="213" customFormat="1" ht="4" customHeight="1" x14ac:dyDescent="0.25">
      <c r="A94" s="212"/>
      <c r="B94" s="212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346">
        <f t="shared" si="20"/>
        <v>0</v>
      </c>
      <c r="Q94" s="113"/>
      <c r="R94" s="113"/>
      <c r="S94" s="113"/>
    </row>
    <row r="95" spans="1:20" s="213" customFormat="1" ht="18" customHeight="1" x14ac:dyDescent="0.25">
      <c r="A95" s="337" t="s">
        <v>176</v>
      </c>
      <c r="B95" s="266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267"/>
      <c r="O95" s="339"/>
      <c r="P95" s="346">
        <f t="shared" si="20"/>
        <v>0</v>
      </c>
      <c r="Q95" s="345" t="s">
        <v>135</v>
      </c>
      <c r="R95" s="113"/>
      <c r="S95" s="113"/>
    </row>
    <row r="96" spans="1:20" x14ac:dyDescent="0.25">
      <c r="P96" s="346">
        <f t="shared" si="20"/>
        <v>0</v>
      </c>
      <c r="Q96" s="113"/>
      <c r="R96" s="113"/>
      <c r="S96" s="113"/>
    </row>
    <row r="97" spans="1:20" x14ac:dyDescent="0.25">
      <c r="P97" s="346">
        <f t="shared" si="20"/>
        <v>0</v>
      </c>
      <c r="Q97" s="113"/>
      <c r="R97" s="113"/>
      <c r="S97" s="113"/>
    </row>
    <row r="98" spans="1:20" s="97" customFormat="1" ht="18" customHeight="1" x14ac:dyDescent="0.25">
      <c r="A98" s="261" t="s">
        <v>212</v>
      </c>
      <c r="B98" s="262"/>
      <c r="C98" s="262"/>
      <c r="D98" s="262"/>
      <c r="E98" s="262"/>
      <c r="F98" s="262"/>
      <c r="G98" s="262"/>
      <c r="H98" s="263"/>
      <c r="I98" s="263"/>
      <c r="J98" s="263"/>
      <c r="K98" s="263"/>
      <c r="L98" s="263"/>
      <c r="M98" s="263"/>
      <c r="N98" s="263"/>
      <c r="O98" s="264"/>
      <c r="P98" s="346">
        <f t="shared" si="20"/>
        <v>0</v>
      </c>
      <c r="Q98" s="113"/>
      <c r="R98" s="113"/>
      <c r="S98" s="113"/>
      <c r="T98" s="94"/>
    </row>
    <row r="99" spans="1:20" ht="12" customHeight="1" x14ac:dyDescent="0.25">
      <c r="A99" s="214" t="s">
        <v>136</v>
      </c>
      <c r="B99" s="210"/>
      <c r="C99" s="210"/>
      <c r="D99" s="210"/>
      <c r="E99" s="210"/>
      <c r="F99" s="210"/>
      <c r="G99" s="210"/>
      <c r="H99" s="207"/>
      <c r="I99" s="207"/>
      <c r="J99" s="208"/>
      <c r="K99" s="37"/>
      <c r="P99" s="346">
        <f t="shared" si="20"/>
        <v>0</v>
      </c>
      <c r="Q99" s="113"/>
      <c r="R99" s="113"/>
      <c r="S99" s="113"/>
    </row>
    <row r="100" spans="1:20" ht="12" customHeight="1" x14ac:dyDescent="0.25">
      <c r="A100" s="210"/>
      <c r="B100" s="210"/>
      <c r="C100" s="210"/>
      <c r="D100" s="210"/>
      <c r="E100" s="210"/>
      <c r="F100" s="210"/>
      <c r="G100" s="210"/>
      <c r="H100" s="207"/>
      <c r="I100" s="207"/>
      <c r="J100" s="208"/>
      <c r="K100" s="208"/>
      <c r="P100" s="346">
        <f t="shared" si="20"/>
        <v>0</v>
      </c>
      <c r="Q100" s="113"/>
      <c r="R100" s="113"/>
      <c r="S100" s="113"/>
    </row>
    <row r="101" spans="1:20" ht="8.15" customHeight="1" x14ac:dyDescent="0.25">
      <c r="A101" s="318"/>
      <c r="B101" s="319"/>
      <c r="C101" s="319"/>
      <c r="D101" s="319"/>
      <c r="E101" s="329"/>
      <c r="F101" s="319"/>
      <c r="G101" s="319"/>
      <c r="H101" s="320"/>
      <c r="I101" s="207"/>
      <c r="J101" s="208"/>
      <c r="K101" s="208"/>
      <c r="P101" s="346">
        <f t="shared" si="20"/>
        <v>0</v>
      </c>
      <c r="Q101" s="113"/>
      <c r="R101" s="113"/>
      <c r="S101" s="113"/>
    </row>
    <row r="102" spans="1:20" s="97" customFormat="1" ht="18" customHeight="1" x14ac:dyDescent="0.25">
      <c r="A102" s="321">
        <f>$A$12</f>
        <v>10</v>
      </c>
      <c r="B102" s="468" t="str">
        <f>$B$12</f>
        <v>Name, Vorname Mitarbeiter:in</v>
      </c>
      <c r="C102" s="307"/>
      <c r="D102" s="308"/>
      <c r="E102" s="265" t="str">
        <f>IF($E$12="","",$E$12)</f>
        <v/>
      </c>
      <c r="F102" s="272"/>
      <c r="G102" s="303"/>
      <c r="H102" s="323"/>
      <c r="O102" s="211"/>
      <c r="P102" s="346">
        <f t="shared" si="20"/>
        <v>0</v>
      </c>
      <c r="Q102" s="113"/>
      <c r="R102" s="113"/>
      <c r="S102" s="113"/>
    </row>
    <row r="103" spans="1:20" s="213" customFormat="1" ht="4" customHeight="1" x14ac:dyDescent="0.25">
      <c r="A103" s="306"/>
      <c r="B103" s="307"/>
      <c r="C103" s="307"/>
      <c r="D103" s="311"/>
      <c r="E103" s="330"/>
      <c r="F103" s="311"/>
      <c r="G103" s="311"/>
      <c r="H103" s="308"/>
      <c r="I103" s="211"/>
      <c r="J103" s="211"/>
      <c r="K103" s="211"/>
      <c r="L103" s="211"/>
      <c r="M103" s="211"/>
      <c r="N103" s="211"/>
      <c r="O103" s="211"/>
      <c r="P103" s="346">
        <f t="shared" si="20"/>
        <v>0</v>
      </c>
      <c r="Q103" s="113"/>
      <c r="R103" s="113"/>
      <c r="S103" s="113"/>
    </row>
    <row r="104" spans="1:20" s="213" customFormat="1" ht="18" customHeight="1" x14ac:dyDescent="0.25">
      <c r="A104" s="333"/>
      <c r="B104" s="468" t="str">
        <f>$B$14</f>
        <v>Beschäftigungszeitraum im Projekt vom</v>
      </c>
      <c r="C104" s="307"/>
      <c r="D104" s="308"/>
      <c r="E104" s="305" t="str">
        <f>IF($E$14="","",$E$14)</f>
        <v/>
      </c>
      <c r="F104" s="328" t="s">
        <v>1</v>
      </c>
      <c r="G104" s="305" t="str">
        <f>IF($G$14="","",$G$14)</f>
        <v/>
      </c>
      <c r="H104" s="324"/>
      <c r="O104" s="211"/>
      <c r="P104" s="346">
        <f t="shared" si="20"/>
        <v>0</v>
      </c>
      <c r="Q104" s="113"/>
      <c r="R104" s="113"/>
      <c r="S104" s="113"/>
    </row>
    <row r="105" spans="1:20" s="213" customFormat="1" ht="4" customHeight="1" x14ac:dyDescent="0.25">
      <c r="A105" s="333"/>
      <c r="B105" s="307"/>
      <c r="C105" s="307"/>
      <c r="D105" s="311"/>
      <c r="E105" s="311"/>
      <c r="F105" s="311"/>
      <c r="G105" s="311"/>
      <c r="H105" s="324"/>
      <c r="O105" s="211"/>
      <c r="P105" s="346">
        <f t="shared" si="20"/>
        <v>0</v>
      </c>
      <c r="Q105" s="113"/>
      <c r="R105" s="113"/>
      <c r="S105" s="113"/>
    </row>
    <row r="106" spans="1:20" s="213" customFormat="1" ht="18" customHeight="1" x14ac:dyDescent="0.25">
      <c r="A106" s="333"/>
      <c r="B106" s="468" t="str">
        <f>$B$16</f>
        <v>Berufsausbildung/Qualifikation</v>
      </c>
      <c r="C106" s="307"/>
      <c r="D106" s="311"/>
      <c r="E106" s="265" t="str">
        <f>IF($E$16="","",$E$16)</f>
        <v/>
      </c>
      <c r="F106" s="272"/>
      <c r="G106" s="303"/>
      <c r="H106" s="324"/>
      <c r="O106" s="211"/>
      <c r="P106" s="346">
        <f t="shared" si="20"/>
        <v>0</v>
      </c>
      <c r="Q106" s="113"/>
      <c r="R106" s="113"/>
      <c r="S106" s="113"/>
    </row>
    <row r="107" spans="1:20" s="213" customFormat="1" ht="4" customHeight="1" x14ac:dyDescent="0.25">
      <c r="A107" s="333"/>
      <c r="B107" s="307"/>
      <c r="C107" s="307"/>
      <c r="D107" s="311"/>
      <c r="E107" s="311"/>
      <c r="F107" s="311"/>
      <c r="G107" s="311"/>
      <c r="H107" s="324"/>
      <c r="O107" s="211"/>
      <c r="P107" s="346">
        <f t="shared" si="20"/>
        <v>0</v>
      </c>
      <c r="Q107" s="113"/>
      <c r="R107" s="113"/>
      <c r="S107" s="113"/>
    </row>
    <row r="108" spans="1:20" s="213" customFormat="1" ht="18" customHeight="1" x14ac:dyDescent="0.25">
      <c r="A108" s="333"/>
      <c r="B108" s="468" t="str">
        <f>$B$18</f>
        <v>Funktion im Betreuungsverein</v>
      </c>
      <c r="C108" s="307"/>
      <c r="D108" s="311"/>
      <c r="E108" s="265" t="str">
        <f>IF($E$18="","",$E$18)</f>
        <v/>
      </c>
      <c r="F108" s="272"/>
      <c r="G108" s="303"/>
      <c r="H108" s="324"/>
      <c r="J108" s="340" t="str">
        <f>IF(OR(O93=0,O95=0,O89=0),"Bitte füllen Sie die Felder zu den Personalausgaben auf Seite 2 aus.",CONCATENATE("Die prozentuale Kürzung der Personalausgaben erfolgt um ",TEXT(1-S121,"0,00%"),"."))</f>
        <v>Bitte füllen Sie die Felder zu den Personalausgaben auf Seite 2 aus.</v>
      </c>
      <c r="K108" s="341"/>
      <c r="L108" s="341"/>
      <c r="M108" s="341"/>
      <c r="N108" s="342"/>
      <c r="O108" s="211"/>
      <c r="P108" s="346">
        <f t="shared" si="20"/>
        <v>0</v>
      </c>
      <c r="Q108" s="113"/>
      <c r="R108" s="113"/>
      <c r="S108" s="113"/>
    </row>
    <row r="109" spans="1:20" ht="8.15" customHeight="1" x14ac:dyDescent="0.25">
      <c r="A109" s="322"/>
      <c r="B109" s="309"/>
      <c r="C109" s="309"/>
      <c r="D109" s="325"/>
      <c r="E109" s="330"/>
      <c r="F109" s="325"/>
      <c r="G109" s="325"/>
      <c r="H109" s="310"/>
      <c r="P109" s="346">
        <f t="shared" si="20"/>
        <v>0</v>
      </c>
      <c r="Q109" s="347"/>
      <c r="R109" s="113"/>
      <c r="S109" s="113"/>
    </row>
    <row r="110" spans="1:20" ht="12" customHeight="1" x14ac:dyDescent="0.25">
      <c r="P110" s="346">
        <f t="shared" si="20"/>
        <v>0</v>
      </c>
      <c r="Q110" s="347"/>
      <c r="R110" s="113"/>
      <c r="S110" s="113"/>
    </row>
    <row r="111" spans="1:20" s="213" customFormat="1" ht="4" customHeight="1" x14ac:dyDescent="0.25">
      <c r="A111" s="269"/>
      <c r="B111" s="270"/>
      <c r="C111" s="278"/>
      <c r="D111" s="279"/>
      <c r="E111" s="278"/>
      <c r="F111" s="285"/>
      <c r="G111" s="285"/>
      <c r="H111" s="279"/>
      <c r="I111" s="278"/>
      <c r="J111" s="279"/>
      <c r="K111" s="278"/>
      <c r="L111" s="279"/>
      <c r="M111" s="278"/>
      <c r="N111" s="279"/>
      <c r="O111" s="280"/>
      <c r="P111" s="346">
        <f t="shared" si="20"/>
        <v>0</v>
      </c>
      <c r="Q111" s="348"/>
      <c r="R111" s="349"/>
      <c r="S111" s="350"/>
      <c r="T111" s="94"/>
    </row>
    <row r="112" spans="1:20" s="97" customFormat="1" ht="12" customHeight="1" x14ac:dyDescent="0.25">
      <c r="A112" s="274" t="s">
        <v>112</v>
      </c>
      <c r="B112" s="277" t="s">
        <v>157</v>
      </c>
      <c r="C112" s="274" t="s">
        <v>159</v>
      </c>
      <c r="D112" s="281"/>
      <c r="E112" s="274" t="s">
        <v>169</v>
      </c>
      <c r="F112" s="286"/>
      <c r="G112" s="286"/>
      <c r="H112" s="281"/>
      <c r="I112" s="274" t="s">
        <v>171</v>
      </c>
      <c r="J112" s="281"/>
      <c r="K112" s="274" t="s">
        <v>113</v>
      </c>
      <c r="L112" s="281"/>
      <c r="M112" s="274" t="s">
        <v>114</v>
      </c>
      <c r="N112" s="281"/>
      <c r="O112" s="230" t="s">
        <v>173</v>
      </c>
      <c r="P112" s="346">
        <f t="shared" si="20"/>
        <v>0</v>
      </c>
      <c r="Q112" s="351" t="s">
        <v>137</v>
      </c>
      <c r="R112" s="114"/>
      <c r="S112" s="352"/>
    </row>
    <row r="113" spans="1:19" s="97" customFormat="1" ht="12" customHeight="1" x14ac:dyDescent="0.25">
      <c r="A113" s="273"/>
      <c r="B113" s="277" t="s">
        <v>158</v>
      </c>
      <c r="C113" s="274" t="s">
        <v>165</v>
      </c>
      <c r="D113" s="281"/>
      <c r="E113" s="296" t="s">
        <v>170</v>
      </c>
      <c r="F113" s="286"/>
      <c r="G113" s="286"/>
      <c r="H113" s="281"/>
      <c r="I113" s="296" t="s">
        <v>172</v>
      </c>
      <c r="J113" s="281"/>
      <c r="K113" s="273"/>
      <c r="L113" s="281"/>
      <c r="M113" s="273"/>
      <c r="N113" s="281"/>
      <c r="O113" s="230"/>
      <c r="P113" s="346">
        <f t="shared" si="20"/>
        <v>0</v>
      </c>
      <c r="Q113" s="353" t="s">
        <v>139</v>
      </c>
      <c r="R113" s="354" t="s">
        <v>138</v>
      </c>
      <c r="S113" s="355">
        <f>IF(O89&gt;=O93,IF(O89=0,0,O95/O89),0)</f>
        <v>0</v>
      </c>
    </row>
    <row r="114" spans="1:19" s="97" customFormat="1" ht="12" customHeight="1" x14ac:dyDescent="0.25">
      <c r="A114" s="273"/>
      <c r="B114" s="277" t="s">
        <v>174</v>
      </c>
      <c r="C114" s="296" t="s">
        <v>211</v>
      </c>
      <c r="D114" s="281"/>
      <c r="E114" s="273"/>
      <c r="F114" s="286"/>
      <c r="G114" s="286"/>
      <c r="H114" s="281"/>
      <c r="I114" s="273"/>
      <c r="J114" s="281"/>
      <c r="K114" s="273"/>
      <c r="L114" s="281"/>
      <c r="M114" s="273"/>
      <c r="N114" s="281"/>
      <c r="O114" s="230"/>
      <c r="P114" s="346">
        <f t="shared" si="20"/>
        <v>0</v>
      </c>
      <c r="Q114" s="356" t="s">
        <v>177</v>
      </c>
      <c r="R114" s="354"/>
      <c r="S114" s="355"/>
    </row>
    <row r="115" spans="1:19" s="97" customFormat="1" ht="4" customHeight="1" x14ac:dyDescent="0.25">
      <c r="A115" s="273"/>
      <c r="B115" s="277"/>
      <c r="C115" s="315"/>
      <c r="D115" s="283"/>
      <c r="E115" s="282"/>
      <c r="F115" s="287"/>
      <c r="G115" s="287"/>
      <c r="H115" s="283"/>
      <c r="I115" s="282"/>
      <c r="J115" s="283"/>
      <c r="K115" s="282"/>
      <c r="L115" s="283"/>
      <c r="M115" s="282"/>
      <c r="N115" s="283"/>
      <c r="O115" s="230"/>
      <c r="P115" s="346">
        <f t="shared" si="20"/>
        <v>0</v>
      </c>
      <c r="Q115" s="357"/>
      <c r="R115" s="358"/>
      <c r="S115" s="359"/>
    </row>
    <row r="116" spans="1:19" s="97" customFormat="1" ht="4" customHeight="1" x14ac:dyDescent="0.25">
      <c r="A116" s="273"/>
      <c r="B116" s="277"/>
      <c r="C116" s="316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230"/>
      <c r="P116" s="346">
        <f t="shared" si="20"/>
        <v>0</v>
      </c>
      <c r="Q116" s="360"/>
      <c r="R116" s="361"/>
      <c r="S116" s="362"/>
    </row>
    <row r="117" spans="1:19" s="97" customFormat="1" ht="12" customHeight="1" x14ac:dyDescent="0.25">
      <c r="A117" s="273"/>
      <c r="B117" s="277"/>
      <c r="C117" s="277" t="s">
        <v>163</v>
      </c>
      <c r="D117" s="277" t="s">
        <v>99</v>
      </c>
      <c r="E117" s="277" t="s">
        <v>163</v>
      </c>
      <c r="F117" s="277" t="s">
        <v>166</v>
      </c>
      <c r="G117" s="277" t="s">
        <v>167</v>
      </c>
      <c r="H117" s="277" t="s">
        <v>168</v>
      </c>
      <c r="I117" s="277" t="s">
        <v>163</v>
      </c>
      <c r="J117" s="277" t="s">
        <v>99</v>
      </c>
      <c r="K117" s="277" t="s">
        <v>163</v>
      </c>
      <c r="L117" s="277" t="s">
        <v>99</v>
      </c>
      <c r="M117" s="277" t="s">
        <v>163</v>
      </c>
      <c r="N117" s="277" t="s">
        <v>99</v>
      </c>
      <c r="O117" s="230"/>
      <c r="P117" s="346">
        <f t="shared" si="20"/>
        <v>0</v>
      </c>
      <c r="Q117" s="351" t="s">
        <v>140</v>
      </c>
      <c r="R117" s="114"/>
      <c r="S117" s="352"/>
    </row>
    <row r="118" spans="1:19" s="97" customFormat="1" ht="12" customHeight="1" x14ac:dyDescent="0.25">
      <c r="A118" s="273"/>
      <c r="B118" s="277"/>
      <c r="C118" s="277" t="s">
        <v>164</v>
      </c>
      <c r="D118" s="277"/>
      <c r="E118" s="277" t="s">
        <v>164</v>
      </c>
      <c r="F118" s="277"/>
      <c r="G118" s="277"/>
      <c r="H118" s="277"/>
      <c r="I118" s="277" t="s">
        <v>164</v>
      </c>
      <c r="J118" s="277"/>
      <c r="K118" s="277" t="s">
        <v>164</v>
      </c>
      <c r="L118" s="277"/>
      <c r="M118" s="277" t="s">
        <v>164</v>
      </c>
      <c r="N118" s="277"/>
      <c r="O118" s="230"/>
      <c r="P118" s="346">
        <f t="shared" si="20"/>
        <v>0</v>
      </c>
      <c r="Q118" s="353" t="s">
        <v>139</v>
      </c>
      <c r="R118" s="354" t="s">
        <v>141</v>
      </c>
      <c r="S118" s="355">
        <f>IF(O89&lt;O93,O95/O93,0)</f>
        <v>0</v>
      </c>
    </row>
    <row r="119" spans="1:19" s="97" customFormat="1" ht="12" customHeight="1" x14ac:dyDescent="0.25">
      <c r="A119" s="273"/>
      <c r="B119" s="277" t="s">
        <v>162</v>
      </c>
      <c r="C119" s="277"/>
      <c r="D119" s="277" t="s">
        <v>21</v>
      </c>
      <c r="E119" s="277"/>
      <c r="F119" s="277" t="s">
        <v>21</v>
      </c>
      <c r="G119" s="277" t="s">
        <v>21</v>
      </c>
      <c r="H119" s="277" t="s">
        <v>21</v>
      </c>
      <c r="I119" s="277"/>
      <c r="J119" s="277" t="s">
        <v>21</v>
      </c>
      <c r="K119" s="277"/>
      <c r="L119" s="277" t="s">
        <v>21</v>
      </c>
      <c r="M119" s="277"/>
      <c r="N119" s="277" t="s">
        <v>21</v>
      </c>
      <c r="O119" s="230" t="s">
        <v>21</v>
      </c>
      <c r="P119" s="346">
        <f t="shared" si="20"/>
        <v>0</v>
      </c>
      <c r="Q119" s="356" t="s">
        <v>178</v>
      </c>
      <c r="R119" s="354"/>
      <c r="S119" s="355"/>
    </row>
    <row r="120" spans="1:19" s="97" customFormat="1" ht="4" customHeight="1" x14ac:dyDescent="0.25">
      <c r="A120" s="282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8"/>
      <c r="P120" s="346">
        <f t="shared" si="20"/>
        <v>0</v>
      </c>
      <c r="Q120" s="363"/>
      <c r="R120" s="364"/>
      <c r="S120" s="365"/>
    </row>
    <row r="121" spans="1:19" s="97" customFormat="1" ht="18" customHeight="1" x14ac:dyDescent="0.25">
      <c r="A121" s="275" t="s">
        <v>115</v>
      </c>
      <c r="B121" s="290">
        <f t="shared" ref="B121:C132" si="21">B73</f>
        <v>0</v>
      </c>
      <c r="C121" s="313">
        <f t="shared" si="21"/>
        <v>0</v>
      </c>
      <c r="D121" s="369">
        <f>IFERROR(ROUND(D73*$S$121,2),0)</f>
        <v>0</v>
      </c>
      <c r="E121" s="313">
        <f>E73</f>
        <v>0</v>
      </c>
      <c r="F121" s="369">
        <f>IFERROR(ROUND(F73*$S$121,2),0)</f>
        <v>0</v>
      </c>
      <c r="G121" s="369">
        <f>IFERROR(ROUND(G73*$S$121,2),0)</f>
        <v>0</v>
      </c>
      <c r="H121" s="369">
        <f>IFERROR(ROUND(H73*$S$121,2),0)</f>
        <v>0</v>
      </c>
      <c r="I121" s="313">
        <f t="shared" ref="I121:I132" si="22">I73</f>
        <v>0</v>
      </c>
      <c r="J121" s="369">
        <f>IFERROR(ROUND(J73*$S$121,2),0)</f>
        <v>0</v>
      </c>
      <c r="K121" s="313">
        <f t="shared" ref="K121:K132" si="23">K73</f>
        <v>0</v>
      </c>
      <c r="L121" s="369">
        <f>IFERROR(ROUND(L73*$S$121,2),0)</f>
        <v>0</v>
      </c>
      <c r="M121" s="313">
        <f>M73</f>
        <v>0</v>
      </c>
      <c r="N121" s="369">
        <f>IFERROR(ROUND(N73*$S$121,2),0)</f>
        <v>0</v>
      </c>
      <c r="O121" s="369">
        <f>ROUND(D121,2)+ROUND(F121,2)+ROUND(G121,2)+ROUND(H121,2)+ROUND(J121,2)+ROUND(L121,2)-ROUND(N121,2)</f>
        <v>0</v>
      </c>
      <c r="P121" s="346">
        <f t="shared" si="20"/>
        <v>0</v>
      </c>
      <c r="Q121" s="366" t="s">
        <v>142</v>
      </c>
      <c r="R121" s="367" t="str">
        <f>IF(O89&gt;=O93,"Fall 1","Fall 2")</f>
        <v>Fall 1</v>
      </c>
      <c r="S121" s="368">
        <f>VLOOKUP(R121,R112:S119,2,FALSE)</f>
        <v>0</v>
      </c>
    </row>
    <row r="122" spans="1:19" s="97" customFormat="1" ht="18" customHeight="1" x14ac:dyDescent="0.25">
      <c r="A122" s="275" t="s">
        <v>116</v>
      </c>
      <c r="B122" s="290">
        <f t="shared" si="21"/>
        <v>0</v>
      </c>
      <c r="C122" s="313">
        <f t="shared" si="21"/>
        <v>0</v>
      </c>
      <c r="D122" s="369">
        <f t="shared" ref="D122:D132" si="24">IFERROR(ROUND(D74*$S$121,2),0)</f>
        <v>0</v>
      </c>
      <c r="E122" s="313">
        <f t="shared" ref="E122:E132" si="25">E74</f>
        <v>0</v>
      </c>
      <c r="F122" s="369">
        <f t="shared" ref="F122:H132" si="26">IFERROR(ROUND(F74*$S$121,2),0)</f>
        <v>0</v>
      </c>
      <c r="G122" s="369">
        <f t="shared" si="26"/>
        <v>0</v>
      </c>
      <c r="H122" s="369">
        <f t="shared" si="26"/>
        <v>0</v>
      </c>
      <c r="I122" s="313">
        <f t="shared" si="22"/>
        <v>0</v>
      </c>
      <c r="J122" s="369">
        <f t="shared" ref="J122:J132" si="27">IFERROR(ROUND(J74*$S$121,2),0)</f>
        <v>0</v>
      </c>
      <c r="K122" s="313">
        <f t="shared" si="23"/>
        <v>0</v>
      </c>
      <c r="L122" s="369">
        <f t="shared" ref="L122:L132" si="28">IFERROR(ROUND(L74*$S$121,2),0)</f>
        <v>0</v>
      </c>
      <c r="M122" s="313">
        <f t="shared" ref="M122:M132" si="29">M74</f>
        <v>0</v>
      </c>
      <c r="N122" s="369">
        <f t="shared" ref="N122:N132" si="30">IFERROR(ROUND(N74*$S$121,2),0)</f>
        <v>0</v>
      </c>
      <c r="O122" s="369">
        <f t="shared" ref="O122:O132" si="31">ROUND(D122,2)+ROUND(F122,2)+ROUND(G122,2)+ROUND(H122,2)+ROUND(J122,2)+ROUND(L122,2)-ROUND(N122,2)</f>
        <v>0</v>
      </c>
      <c r="P122" s="346">
        <f t="shared" si="20"/>
        <v>0</v>
      </c>
      <c r="Q122" s="113"/>
      <c r="R122" s="113"/>
      <c r="S122" s="113"/>
    </row>
    <row r="123" spans="1:19" s="97" customFormat="1" ht="18" customHeight="1" x14ac:dyDescent="0.25">
      <c r="A123" s="275" t="s">
        <v>117</v>
      </c>
      <c r="B123" s="290">
        <f t="shared" si="21"/>
        <v>0</v>
      </c>
      <c r="C123" s="313">
        <f t="shared" si="21"/>
        <v>0</v>
      </c>
      <c r="D123" s="369">
        <f t="shared" si="24"/>
        <v>0</v>
      </c>
      <c r="E123" s="313">
        <f t="shared" si="25"/>
        <v>0</v>
      </c>
      <c r="F123" s="369">
        <f t="shared" si="26"/>
        <v>0</v>
      </c>
      <c r="G123" s="369">
        <f t="shared" si="26"/>
        <v>0</v>
      </c>
      <c r="H123" s="369">
        <f t="shared" si="26"/>
        <v>0</v>
      </c>
      <c r="I123" s="313">
        <f t="shared" si="22"/>
        <v>0</v>
      </c>
      <c r="J123" s="369">
        <f t="shared" si="27"/>
        <v>0</v>
      </c>
      <c r="K123" s="313">
        <f t="shared" si="23"/>
        <v>0</v>
      </c>
      <c r="L123" s="369">
        <f t="shared" si="28"/>
        <v>0</v>
      </c>
      <c r="M123" s="313">
        <f t="shared" si="29"/>
        <v>0</v>
      </c>
      <c r="N123" s="369">
        <f t="shared" si="30"/>
        <v>0</v>
      </c>
      <c r="O123" s="369">
        <f t="shared" si="31"/>
        <v>0</v>
      </c>
      <c r="P123" s="346">
        <f t="shared" si="20"/>
        <v>0</v>
      </c>
      <c r="Q123" s="113"/>
      <c r="R123" s="113"/>
      <c r="S123" s="113"/>
    </row>
    <row r="124" spans="1:19" s="97" customFormat="1" ht="18" customHeight="1" x14ac:dyDescent="0.25">
      <c r="A124" s="275" t="s">
        <v>118</v>
      </c>
      <c r="B124" s="290">
        <f t="shared" si="21"/>
        <v>0</v>
      </c>
      <c r="C124" s="313">
        <f t="shared" si="21"/>
        <v>0</v>
      </c>
      <c r="D124" s="369">
        <f t="shared" si="24"/>
        <v>0</v>
      </c>
      <c r="E124" s="313">
        <f t="shared" si="25"/>
        <v>0</v>
      </c>
      <c r="F124" s="369">
        <f t="shared" si="26"/>
        <v>0</v>
      </c>
      <c r="G124" s="369">
        <f t="shared" si="26"/>
        <v>0</v>
      </c>
      <c r="H124" s="369">
        <f t="shared" si="26"/>
        <v>0</v>
      </c>
      <c r="I124" s="313">
        <f t="shared" si="22"/>
        <v>0</v>
      </c>
      <c r="J124" s="369">
        <f t="shared" si="27"/>
        <v>0</v>
      </c>
      <c r="K124" s="313">
        <f t="shared" si="23"/>
        <v>0</v>
      </c>
      <c r="L124" s="369">
        <f t="shared" si="28"/>
        <v>0</v>
      </c>
      <c r="M124" s="313">
        <f t="shared" si="29"/>
        <v>0</v>
      </c>
      <c r="N124" s="369">
        <f t="shared" si="30"/>
        <v>0</v>
      </c>
      <c r="O124" s="369">
        <f t="shared" si="31"/>
        <v>0</v>
      </c>
      <c r="P124" s="346">
        <f t="shared" si="20"/>
        <v>0</v>
      </c>
      <c r="Q124" s="113"/>
      <c r="R124" s="113"/>
      <c r="S124" s="113"/>
    </row>
    <row r="125" spans="1:19" s="97" customFormat="1" ht="18" customHeight="1" x14ac:dyDescent="0.25">
      <c r="A125" s="275" t="s">
        <v>119</v>
      </c>
      <c r="B125" s="290">
        <f t="shared" si="21"/>
        <v>0</v>
      </c>
      <c r="C125" s="313">
        <f t="shared" si="21"/>
        <v>0</v>
      </c>
      <c r="D125" s="369">
        <f t="shared" si="24"/>
        <v>0</v>
      </c>
      <c r="E125" s="313">
        <f t="shared" si="25"/>
        <v>0</v>
      </c>
      <c r="F125" s="369">
        <f t="shared" si="26"/>
        <v>0</v>
      </c>
      <c r="G125" s="369">
        <f t="shared" si="26"/>
        <v>0</v>
      </c>
      <c r="H125" s="369">
        <f t="shared" si="26"/>
        <v>0</v>
      </c>
      <c r="I125" s="313">
        <f t="shared" si="22"/>
        <v>0</v>
      </c>
      <c r="J125" s="369">
        <f t="shared" si="27"/>
        <v>0</v>
      </c>
      <c r="K125" s="313">
        <f t="shared" si="23"/>
        <v>0</v>
      </c>
      <c r="L125" s="369">
        <f t="shared" si="28"/>
        <v>0</v>
      </c>
      <c r="M125" s="313">
        <f t="shared" si="29"/>
        <v>0</v>
      </c>
      <c r="N125" s="369">
        <f t="shared" si="30"/>
        <v>0</v>
      </c>
      <c r="O125" s="369">
        <f t="shared" si="31"/>
        <v>0</v>
      </c>
      <c r="P125" s="346">
        <f t="shared" si="20"/>
        <v>0</v>
      </c>
      <c r="Q125" s="113"/>
      <c r="R125" s="113"/>
      <c r="S125" s="113"/>
    </row>
    <row r="126" spans="1:19" s="97" customFormat="1" ht="18" customHeight="1" x14ac:dyDescent="0.25">
      <c r="A126" s="275" t="s">
        <v>120</v>
      </c>
      <c r="B126" s="290">
        <f t="shared" si="21"/>
        <v>0</v>
      </c>
      <c r="C126" s="313">
        <f t="shared" si="21"/>
        <v>0</v>
      </c>
      <c r="D126" s="369">
        <f t="shared" si="24"/>
        <v>0</v>
      </c>
      <c r="E126" s="313">
        <f t="shared" si="25"/>
        <v>0</v>
      </c>
      <c r="F126" s="369">
        <f t="shared" si="26"/>
        <v>0</v>
      </c>
      <c r="G126" s="369">
        <f t="shared" si="26"/>
        <v>0</v>
      </c>
      <c r="H126" s="369">
        <f t="shared" si="26"/>
        <v>0</v>
      </c>
      <c r="I126" s="313">
        <f t="shared" si="22"/>
        <v>0</v>
      </c>
      <c r="J126" s="369">
        <f t="shared" si="27"/>
        <v>0</v>
      </c>
      <c r="K126" s="313">
        <f t="shared" si="23"/>
        <v>0</v>
      </c>
      <c r="L126" s="369">
        <f t="shared" si="28"/>
        <v>0</v>
      </c>
      <c r="M126" s="313">
        <f t="shared" si="29"/>
        <v>0</v>
      </c>
      <c r="N126" s="369">
        <f t="shared" si="30"/>
        <v>0</v>
      </c>
      <c r="O126" s="369">
        <f t="shared" si="31"/>
        <v>0</v>
      </c>
      <c r="P126" s="346">
        <f t="shared" si="20"/>
        <v>0</v>
      </c>
      <c r="Q126" s="113"/>
      <c r="R126" s="113"/>
      <c r="S126" s="113"/>
    </row>
    <row r="127" spans="1:19" s="97" customFormat="1" ht="18" customHeight="1" x14ac:dyDescent="0.25">
      <c r="A127" s="275" t="s">
        <v>121</v>
      </c>
      <c r="B127" s="290">
        <f t="shared" si="21"/>
        <v>0</v>
      </c>
      <c r="C127" s="313">
        <f t="shared" si="21"/>
        <v>0</v>
      </c>
      <c r="D127" s="369">
        <f t="shared" si="24"/>
        <v>0</v>
      </c>
      <c r="E127" s="313">
        <f t="shared" si="25"/>
        <v>0</v>
      </c>
      <c r="F127" s="369">
        <f t="shared" si="26"/>
        <v>0</v>
      </c>
      <c r="G127" s="369">
        <f t="shared" si="26"/>
        <v>0</v>
      </c>
      <c r="H127" s="369">
        <f t="shared" si="26"/>
        <v>0</v>
      </c>
      <c r="I127" s="313">
        <f t="shared" si="22"/>
        <v>0</v>
      </c>
      <c r="J127" s="369">
        <f t="shared" si="27"/>
        <v>0</v>
      </c>
      <c r="K127" s="313">
        <f t="shared" si="23"/>
        <v>0</v>
      </c>
      <c r="L127" s="369">
        <f t="shared" si="28"/>
        <v>0</v>
      </c>
      <c r="M127" s="313">
        <f t="shared" si="29"/>
        <v>0</v>
      </c>
      <c r="N127" s="369">
        <f t="shared" si="30"/>
        <v>0</v>
      </c>
      <c r="O127" s="369">
        <f t="shared" si="31"/>
        <v>0</v>
      </c>
      <c r="P127" s="346">
        <f t="shared" si="20"/>
        <v>0</v>
      </c>
      <c r="Q127" s="113"/>
      <c r="R127" s="113"/>
      <c r="S127" s="113"/>
    </row>
    <row r="128" spans="1:19" s="97" customFormat="1" ht="18" customHeight="1" x14ac:dyDescent="0.25">
      <c r="A128" s="275" t="s">
        <v>122</v>
      </c>
      <c r="B128" s="290">
        <f t="shared" si="21"/>
        <v>0</v>
      </c>
      <c r="C128" s="313">
        <f t="shared" si="21"/>
        <v>0</v>
      </c>
      <c r="D128" s="369">
        <f t="shared" si="24"/>
        <v>0</v>
      </c>
      <c r="E128" s="313">
        <f t="shared" si="25"/>
        <v>0</v>
      </c>
      <c r="F128" s="369">
        <f t="shared" si="26"/>
        <v>0</v>
      </c>
      <c r="G128" s="369">
        <f t="shared" si="26"/>
        <v>0</v>
      </c>
      <c r="H128" s="369">
        <f t="shared" si="26"/>
        <v>0</v>
      </c>
      <c r="I128" s="313">
        <f t="shared" si="22"/>
        <v>0</v>
      </c>
      <c r="J128" s="369">
        <f t="shared" si="27"/>
        <v>0</v>
      </c>
      <c r="K128" s="313">
        <f t="shared" si="23"/>
        <v>0</v>
      </c>
      <c r="L128" s="369">
        <f t="shared" si="28"/>
        <v>0</v>
      </c>
      <c r="M128" s="313">
        <f t="shared" si="29"/>
        <v>0</v>
      </c>
      <c r="N128" s="369">
        <f t="shared" si="30"/>
        <v>0</v>
      </c>
      <c r="O128" s="369">
        <f t="shared" si="31"/>
        <v>0</v>
      </c>
      <c r="P128" s="346">
        <f t="shared" si="20"/>
        <v>0</v>
      </c>
      <c r="Q128" s="113"/>
      <c r="R128" s="113"/>
      <c r="S128" s="113"/>
    </row>
    <row r="129" spans="1:20" s="97" customFormat="1" ht="18" customHeight="1" x14ac:dyDescent="0.25">
      <c r="A129" s="275" t="s">
        <v>123</v>
      </c>
      <c r="B129" s="290">
        <f t="shared" si="21"/>
        <v>0</v>
      </c>
      <c r="C129" s="313">
        <f t="shared" si="21"/>
        <v>0</v>
      </c>
      <c r="D129" s="369">
        <f t="shared" si="24"/>
        <v>0</v>
      </c>
      <c r="E129" s="313">
        <f t="shared" si="25"/>
        <v>0</v>
      </c>
      <c r="F129" s="369">
        <f t="shared" si="26"/>
        <v>0</v>
      </c>
      <c r="G129" s="369">
        <f t="shared" si="26"/>
        <v>0</v>
      </c>
      <c r="H129" s="369">
        <f t="shared" si="26"/>
        <v>0</v>
      </c>
      <c r="I129" s="313">
        <f t="shared" si="22"/>
        <v>0</v>
      </c>
      <c r="J129" s="369">
        <f t="shared" si="27"/>
        <v>0</v>
      </c>
      <c r="K129" s="313">
        <f t="shared" si="23"/>
        <v>0</v>
      </c>
      <c r="L129" s="369">
        <f t="shared" si="28"/>
        <v>0</v>
      </c>
      <c r="M129" s="313">
        <f t="shared" si="29"/>
        <v>0</v>
      </c>
      <c r="N129" s="369">
        <f t="shared" si="30"/>
        <v>0</v>
      </c>
      <c r="O129" s="369">
        <f t="shared" si="31"/>
        <v>0</v>
      </c>
      <c r="P129" s="346">
        <f t="shared" si="20"/>
        <v>0</v>
      </c>
      <c r="Q129" s="113"/>
      <c r="R129" s="113"/>
      <c r="S129" s="113"/>
    </row>
    <row r="130" spans="1:20" s="97" customFormat="1" ht="18" customHeight="1" x14ac:dyDescent="0.25">
      <c r="A130" s="275" t="s">
        <v>124</v>
      </c>
      <c r="B130" s="290">
        <f t="shared" si="21"/>
        <v>0</v>
      </c>
      <c r="C130" s="313">
        <f t="shared" si="21"/>
        <v>0</v>
      </c>
      <c r="D130" s="369">
        <f t="shared" si="24"/>
        <v>0</v>
      </c>
      <c r="E130" s="313">
        <f t="shared" si="25"/>
        <v>0</v>
      </c>
      <c r="F130" s="369">
        <f t="shared" si="26"/>
        <v>0</v>
      </c>
      <c r="G130" s="369">
        <f t="shared" si="26"/>
        <v>0</v>
      </c>
      <c r="H130" s="369">
        <f t="shared" si="26"/>
        <v>0</v>
      </c>
      <c r="I130" s="313">
        <f t="shared" si="22"/>
        <v>0</v>
      </c>
      <c r="J130" s="369">
        <f t="shared" si="27"/>
        <v>0</v>
      </c>
      <c r="K130" s="313">
        <f t="shared" si="23"/>
        <v>0</v>
      </c>
      <c r="L130" s="369">
        <f t="shared" si="28"/>
        <v>0</v>
      </c>
      <c r="M130" s="313">
        <f t="shared" si="29"/>
        <v>0</v>
      </c>
      <c r="N130" s="369">
        <f t="shared" si="30"/>
        <v>0</v>
      </c>
      <c r="O130" s="369">
        <f t="shared" si="31"/>
        <v>0</v>
      </c>
      <c r="P130" s="346">
        <f t="shared" si="20"/>
        <v>0</v>
      </c>
      <c r="Q130" s="113"/>
      <c r="R130" s="113"/>
      <c r="S130" s="113"/>
    </row>
    <row r="131" spans="1:20" s="97" customFormat="1" ht="18" customHeight="1" x14ac:dyDescent="0.25">
      <c r="A131" s="275" t="s">
        <v>125</v>
      </c>
      <c r="B131" s="290">
        <f t="shared" si="21"/>
        <v>0</v>
      </c>
      <c r="C131" s="313">
        <f t="shared" si="21"/>
        <v>0</v>
      </c>
      <c r="D131" s="369">
        <f t="shared" si="24"/>
        <v>0</v>
      </c>
      <c r="E131" s="313">
        <f t="shared" si="25"/>
        <v>0</v>
      </c>
      <c r="F131" s="369">
        <f t="shared" si="26"/>
        <v>0</v>
      </c>
      <c r="G131" s="369">
        <f t="shared" si="26"/>
        <v>0</v>
      </c>
      <c r="H131" s="369">
        <f t="shared" si="26"/>
        <v>0</v>
      </c>
      <c r="I131" s="313">
        <f t="shared" si="22"/>
        <v>0</v>
      </c>
      <c r="J131" s="369">
        <f t="shared" si="27"/>
        <v>0</v>
      </c>
      <c r="K131" s="313">
        <f t="shared" si="23"/>
        <v>0</v>
      </c>
      <c r="L131" s="369">
        <f t="shared" si="28"/>
        <v>0</v>
      </c>
      <c r="M131" s="313">
        <f t="shared" si="29"/>
        <v>0</v>
      </c>
      <c r="N131" s="369">
        <f t="shared" si="30"/>
        <v>0</v>
      </c>
      <c r="O131" s="369">
        <f t="shared" si="31"/>
        <v>0</v>
      </c>
      <c r="P131" s="346">
        <f t="shared" si="20"/>
        <v>0</v>
      </c>
      <c r="Q131" s="113"/>
      <c r="R131" s="113"/>
      <c r="S131" s="113"/>
    </row>
    <row r="132" spans="1:20" s="97" customFormat="1" ht="18" customHeight="1" x14ac:dyDescent="0.25">
      <c r="A132" s="275" t="s">
        <v>126</v>
      </c>
      <c r="B132" s="290">
        <f t="shared" si="21"/>
        <v>0</v>
      </c>
      <c r="C132" s="313">
        <f t="shared" si="21"/>
        <v>0</v>
      </c>
      <c r="D132" s="369">
        <f t="shared" si="24"/>
        <v>0</v>
      </c>
      <c r="E132" s="313">
        <f t="shared" si="25"/>
        <v>0</v>
      </c>
      <c r="F132" s="369">
        <f t="shared" si="26"/>
        <v>0</v>
      </c>
      <c r="G132" s="369">
        <f t="shared" si="26"/>
        <v>0</v>
      </c>
      <c r="H132" s="369">
        <f t="shared" si="26"/>
        <v>0</v>
      </c>
      <c r="I132" s="313">
        <f t="shared" si="22"/>
        <v>0</v>
      </c>
      <c r="J132" s="369">
        <f t="shared" si="27"/>
        <v>0</v>
      </c>
      <c r="K132" s="313">
        <f t="shared" si="23"/>
        <v>0</v>
      </c>
      <c r="L132" s="369">
        <f t="shared" si="28"/>
        <v>0</v>
      </c>
      <c r="M132" s="313">
        <f t="shared" si="29"/>
        <v>0</v>
      </c>
      <c r="N132" s="369">
        <f t="shared" si="30"/>
        <v>0</v>
      </c>
      <c r="O132" s="369">
        <f t="shared" si="31"/>
        <v>0</v>
      </c>
      <c r="P132" s="346">
        <f t="shared" si="20"/>
        <v>0</v>
      </c>
      <c r="Q132" s="113"/>
      <c r="R132" s="113"/>
      <c r="S132" s="113"/>
    </row>
    <row r="133" spans="1:20" s="97" customFormat="1" ht="18" customHeight="1" x14ac:dyDescent="0.25">
      <c r="A133" s="291" t="s">
        <v>127</v>
      </c>
      <c r="B133" s="293"/>
      <c r="C133" s="293"/>
      <c r="D133" s="294">
        <f>SUMPRODUCT(ROUND(D121:D132,2))</f>
        <v>0</v>
      </c>
      <c r="E133" s="293"/>
      <c r="F133" s="294">
        <f>SUMPRODUCT(ROUND(F121:F132,2))</f>
        <v>0</v>
      </c>
      <c r="G133" s="294">
        <f>SUMPRODUCT(ROUND(G121:G132,2))</f>
        <v>0</v>
      </c>
      <c r="H133" s="294">
        <f>SUMPRODUCT(ROUND(H121:H132,2))</f>
        <v>0</v>
      </c>
      <c r="I133" s="293"/>
      <c r="J133" s="294">
        <f>SUMPRODUCT(ROUND(J121:J132,2))</f>
        <v>0</v>
      </c>
      <c r="K133" s="293"/>
      <c r="L133" s="294">
        <f>SUMPRODUCT(ROUND(L121:L132,2))</f>
        <v>0</v>
      </c>
      <c r="M133" s="293"/>
      <c r="N133" s="295">
        <f>SUMPRODUCT(ROUND(N121:N132,2))</f>
        <v>0</v>
      </c>
      <c r="O133" s="294">
        <f>SUM(O121:O132)</f>
        <v>0</v>
      </c>
      <c r="P133" s="346">
        <f t="shared" si="20"/>
        <v>0</v>
      </c>
      <c r="Q133" s="113"/>
      <c r="R133" s="113"/>
      <c r="S133" s="113"/>
    </row>
    <row r="134" spans="1:20" s="97" customFormat="1" ht="4" customHeight="1" x14ac:dyDescent="0.25">
      <c r="A134" s="101"/>
      <c r="B134" s="101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346">
        <f t="shared" si="20"/>
        <v>0</v>
      </c>
      <c r="Q134" s="113"/>
      <c r="R134" s="113"/>
      <c r="S134" s="113"/>
      <c r="T134" s="94"/>
    </row>
    <row r="135" spans="1:20" s="97" customFormat="1" ht="18" customHeight="1" x14ac:dyDescent="0.25">
      <c r="A135" s="265" t="s">
        <v>128</v>
      </c>
      <c r="B135" s="297"/>
      <c r="C135" s="298"/>
      <c r="D135" s="299"/>
      <c r="E135" s="298"/>
      <c r="F135" s="299"/>
      <c r="G135" s="299"/>
      <c r="H135" s="299"/>
      <c r="I135" s="298"/>
      <c r="J135" s="298"/>
      <c r="K135" s="298"/>
      <c r="L135" s="298"/>
      <c r="M135" s="313">
        <f>M87</f>
        <v>0</v>
      </c>
      <c r="N135" s="290">
        <f>IF(N87=0,0,ROUND(N87*$S$121,2))</f>
        <v>0</v>
      </c>
      <c r="O135" s="370">
        <f>ROUND(N135,2)</f>
        <v>0</v>
      </c>
      <c r="P135" s="346">
        <f t="shared" si="20"/>
        <v>0</v>
      </c>
      <c r="Q135" s="113"/>
      <c r="R135" s="113"/>
      <c r="S135" s="113"/>
    </row>
    <row r="136" spans="1:20" s="97" customFormat="1" ht="4" customHeight="1" x14ac:dyDescent="0.2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334"/>
      <c r="N136" s="335"/>
      <c r="O136" s="335"/>
      <c r="P136" s="346">
        <f t="shared" si="20"/>
        <v>0</v>
      </c>
      <c r="Q136" s="113"/>
      <c r="R136" s="113"/>
      <c r="S136" s="113"/>
    </row>
    <row r="137" spans="1:20" s="97" customFormat="1" ht="18" customHeight="1" x14ac:dyDescent="0.25">
      <c r="A137" s="291" t="s">
        <v>129</v>
      </c>
      <c r="B137" s="292"/>
      <c r="C137" s="300"/>
      <c r="D137" s="301"/>
      <c r="E137" s="300"/>
      <c r="F137" s="301"/>
      <c r="G137" s="301"/>
      <c r="H137" s="301"/>
      <c r="I137" s="300"/>
      <c r="J137" s="301"/>
      <c r="K137" s="300"/>
      <c r="L137" s="300"/>
      <c r="M137" s="300"/>
      <c r="N137" s="300"/>
      <c r="O137" s="371">
        <f>O133+O135</f>
        <v>0</v>
      </c>
      <c r="P137" s="346">
        <f t="shared" si="20"/>
        <v>0</v>
      </c>
      <c r="Q137" s="113"/>
      <c r="R137" s="113"/>
      <c r="S137" s="113"/>
    </row>
    <row r="138" spans="1:20" s="97" customFormat="1" x14ac:dyDescent="0.25">
      <c r="A138" s="101"/>
      <c r="B138" s="101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216"/>
      <c r="T138" s="94"/>
    </row>
  </sheetData>
  <sheetProtection password="EDE9" sheet="1" objects="1" scenarios="1"/>
  <conditionalFormatting sqref="A93:O137">
    <cfRule type="expression" dxfId="2" priority="1" stopIfTrue="1">
      <formula>$P93=1</formula>
    </cfRule>
  </conditionalFormatting>
  <dataValidations count="1">
    <dataValidation type="list" allowBlank="1" showErrorMessage="1" errorTitle="Ergebnis" error="Bitte auswählen!" sqref="O91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6" fitToHeight="0" orientation="landscape" useFirstPageNumber="1" r:id="rId1"/>
  <headerFooter alignWithMargins="0">
    <oddFooter>&amp;C&amp;9&amp;A - Seite &amp;P</oddFooter>
  </headerFooter>
  <rowBreaks count="2" manualBreakCount="2">
    <brk id="49" max="16383" man="1"/>
    <brk id="97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G121"/>
  <sheetViews>
    <sheetView showGridLines="0" workbookViewId="0">
      <selection activeCell="B22" sqref="B22"/>
    </sheetView>
  </sheetViews>
  <sheetFormatPr baseColWidth="10" defaultColWidth="11.453125" defaultRowHeight="12.5" x14ac:dyDescent="0.25"/>
  <cols>
    <col min="1" max="1" width="5.54296875" style="217" customWidth="1"/>
    <col min="2" max="2" width="20.54296875" style="217" customWidth="1"/>
    <col min="3" max="3" width="12.54296875" style="217" customWidth="1"/>
    <col min="4" max="4" width="26.54296875" style="217" customWidth="1"/>
    <col min="5" max="5" width="55.54296875" style="217" customWidth="1"/>
    <col min="6" max="6" width="25.54296875" style="217" customWidth="1"/>
    <col min="7" max="7" width="12.54296875" style="196" hidden="1" customWidth="1"/>
    <col min="8" max="16384" width="11.453125" style="217"/>
  </cols>
  <sheetData>
    <row r="1" spans="1:7" ht="15" customHeight="1" x14ac:dyDescent="0.25">
      <c r="A1" s="458" t="s">
        <v>41</v>
      </c>
      <c r="B1" s="218"/>
      <c r="C1" s="219"/>
      <c r="G1" s="249" t="str">
        <f>"$A$1:$F$"&amp;MAX(A22:A121)+ROW($A$21)</f>
        <v>$A$1:$F$21</v>
      </c>
    </row>
    <row r="2" spans="1:7" ht="15" customHeight="1" x14ac:dyDescent="0.25">
      <c r="A2" s="459" t="s">
        <v>210</v>
      </c>
      <c r="B2" s="198"/>
      <c r="C2" s="198"/>
      <c r="D2" s="198"/>
      <c r="G2" s="372"/>
    </row>
    <row r="3" spans="1:7" ht="15" customHeight="1" x14ac:dyDescent="0.25">
      <c r="A3" s="411" t="str">
        <f>CONCATENATE("Aktenzeichen ",IF('Seite 1'!$G$17="F-BV","F-BV____________",'Seite 1'!$G$17))</f>
        <v>Aktenzeichen F-BV____________</v>
      </c>
      <c r="B3" s="198"/>
      <c r="C3" s="198"/>
      <c r="D3" s="198"/>
      <c r="G3" s="372"/>
    </row>
    <row r="4" spans="1:7" ht="15" customHeight="1" x14ac:dyDescent="0.25">
      <c r="A4" s="95" t="str">
        <f ca="1">CONCATENATE("Verwendungsnachweis vom ",IF('Seite 1'!$G$16="","__.__.____",TEXT('Seite 1'!$G$16,"TT.MM.JJJJ")))</f>
        <v>Verwendungsnachweis vom 31.01.2024</v>
      </c>
      <c r="B4" s="198"/>
      <c r="C4" s="198"/>
      <c r="D4" s="198"/>
      <c r="G4" s="372"/>
    </row>
    <row r="5" spans="1:7" ht="15" customHeight="1" x14ac:dyDescent="0.25">
      <c r="A5" s="464" t="str">
        <f>'Seite 1'!$A$63</f>
        <v>VWN Förderung von Betreuungsvereinen</v>
      </c>
      <c r="B5" s="465"/>
      <c r="C5" s="465"/>
      <c r="D5" s="465"/>
      <c r="E5" s="465"/>
      <c r="F5" s="462"/>
      <c r="G5" s="372"/>
    </row>
    <row r="6" spans="1:7" ht="15" customHeight="1" thickBot="1" x14ac:dyDescent="0.3">
      <c r="A6" s="408" t="str">
        <f>'Seite 1'!$A$64</f>
        <v>Formularversion: V 2.1 vom 31.01.24 - öffentlich -</v>
      </c>
      <c r="B6" s="460"/>
      <c r="C6" s="460"/>
      <c r="D6" s="460"/>
      <c r="E6" s="460"/>
      <c r="F6" s="461"/>
      <c r="G6" s="372"/>
    </row>
    <row r="7" spans="1:7" ht="12" customHeight="1" thickTop="1" x14ac:dyDescent="0.25">
      <c r="A7" s="463"/>
      <c r="B7" s="198"/>
      <c r="C7" s="198"/>
      <c r="D7" s="198"/>
      <c r="E7" s="198"/>
      <c r="F7" s="99"/>
      <c r="G7" s="372"/>
    </row>
    <row r="8" spans="1:7" ht="15" customHeight="1" x14ac:dyDescent="0.25">
      <c r="A8" s="377" t="s">
        <v>180</v>
      </c>
      <c r="B8" s="198"/>
      <c r="C8" s="198"/>
      <c r="D8" s="198"/>
      <c r="E8" s="198"/>
      <c r="F8" s="99"/>
      <c r="G8" s="372"/>
    </row>
    <row r="9" spans="1:7" s="196" customFormat="1" ht="18" customHeight="1" x14ac:dyDescent="0.25">
      <c r="A9" s="373"/>
      <c r="B9" s="374"/>
      <c r="C9" s="375"/>
      <c r="D9" s="375" t="s">
        <v>155</v>
      </c>
      <c r="E9" s="375"/>
      <c r="F9" s="404">
        <f>SUM(F10:F13)</f>
        <v>0</v>
      </c>
      <c r="G9" s="372"/>
    </row>
    <row r="10" spans="1:7" ht="15" customHeight="1" x14ac:dyDescent="0.25">
      <c r="A10" s="220"/>
      <c r="B10" s="221"/>
      <c r="C10" s="222"/>
      <c r="D10" s="380" t="s">
        <v>143</v>
      </c>
      <c r="E10" s="378" t="str">
        <f>'Seite 3'!C24</f>
        <v>Eigenmittel des Antragstellers</v>
      </c>
      <c r="F10" s="379">
        <f>SUMPRODUCT(($D$22:$D$121=E10)*(ROUND($F$22:$F$121,2)))</f>
        <v>0</v>
      </c>
      <c r="G10" s="372"/>
    </row>
    <row r="11" spans="1:7" ht="15" customHeight="1" x14ac:dyDescent="0.25">
      <c r="A11" s="220"/>
      <c r="B11" s="221"/>
      <c r="C11" s="222"/>
      <c r="D11" s="38"/>
      <c r="E11" s="378" t="str">
        <f>'Seite 3'!C28</f>
        <v>Kommunale Mittel</v>
      </c>
      <c r="F11" s="379">
        <f t="shared" ref="F11:F13" si="0">SUMPRODUCT(($D$22:$D$121=E11)*(ROUND($F$22:$F$121,2)))</f>
        <v>0</v>
      </c>
      <c r="G11" s="372"/>
    </row>
    <row r="12" spans="1:7" ht="15" customHeight="1" x14ac:dyDescent="0.25">
      <c r="A12" s="220"/>
      <c r="B12" s="221"/>
      <c r="C12" s="222"/>
      <c r="D12" s="38"/>
      <c r="E12" s="378" t="str">
        <f>'Seite 3'!C29</f>
        <v>Mittel anderer Stellen</v>
      </c>
      <c r="F12" s="379">
        <f t="shared" si="0"/>
        <v>0</v>
      </c>
      <c r="G12" s="372"/>
    </row>
    <row r="13" spans="1:7" ht="15" customHeight="1" x14ac:dyDescent="0.25">
      <c r="A13" s="220"/>
      <c r="B13" s="221"/>
      <c r="C13" s="222"/>
      <c r="D13" s="38"/>
      <c r="E13" s="378" t="s">
        <v>204</v>
      </c>
      <c r="F13" s="379">
        <f t="shared" si="0"/>
        <v>0</v>
      </c>
      <c r="G13" s="372"/>
    </row>
    <row r="14" spans="1:7" ht="15" customHeight="1" x14ac:dyDescent="0.25">
      <c r="A14" s="223"/>
      <c r="B14" s="221"/>
      <c r="C14" s="222"/>
      <c r="D14" s="221"/>
      <c r="E14" s="221"/>
      <c r="F14" s="224"/>
      <c r="G14" s="372"/>
    </row>
    <row r="15" spans="1:7" ht="15" customHeight="1" x14ac:dyDescent="0.25">
      <c r="A15" s="225" t="str">
        <f ca="1">CONCATENATE($A$2," - ",$A$3," - ",$A$4)</f>
        <v>Belegliste Einnahmen¹ - Aktenzeichen F-BV____________ - Verwendungsnachweis vom 31.01.2024</v>
      </c>
      <c r="B15" s="221"/>
      <c r="C15" s="222"/>
      <c r="D15" s="221"/>
      <c r="E15" s="221"/>
      <c r="F15" s="224"/>
      <c r="G15" s="372"/>
    </row>
    <row r="16" spans="1:7" ht="4" customHeight="1" x14ac:dyDescent="0.25">
      <c r="A16" s="381"/>
      <c r="B16" s="384"/>
      <c r="C16" s="384"/>
      <c r="D16" s="384"/>
      <c r="E16" s="384"/>
      <c r="F16" s="390"/>
      <c r="G16" s="398"/>
    </row>
    <row r="17" spans="1:7" ht="12" customHeight="1" x14ac:dyDescent="0.25">
      <c r="A17" s="382" t="s">
        <v>145</v>
      </c>
      <c r="B17" s="389" t="s">
        <v>181</v>
      </c>
      <c r="C17" s="386" t="s">
        <v>149</v>
      </c>
      <c r="D17" s="389" t="s">
        <v>184</v>
      </c>
      <c r="E17" s="389" t="s">
        <v>185</v>
      </c>
      <c r="F17" s="230" t="s">
        <v>99</v>
      </c>
      <c r="G17" s="398"/>
    </row>
    <row r="18" spans="1:7" ht="12" customHeight="1" x14ac:dyDescent="0.25">
      <c r="A18" s="382" t="s">
        <v>54</v>
      </c>
      <c r="B18" s="389" t="s">
        <v>182</v>
      </c>
      <c r="C18" s="386" t="s">
        <v>183</v>
      </c>
      <c r="D18" s="385"/>
      <c r="E18" s="385"/>
      <c r="F18" s="399" t="s">
        <v>186</v>
      </c>
      <c r="G18" s="398"/>
    </row>
    <row r="19" spans="1:7" ht="12" customHeight="1" x14ac:dyDescent="0.25">
      <c r="A19" s="382"/>
      <c r="B19" s="385"/>
      <c r="C19" s="386"/>
      <c r="D19" s="385"/>
      <c r="E19" s="385"/>
      <c r="F19" s="400" t="s">
        <v>187</v>
      </c>
      <c r="G19" s="398"/>
    </row>
    <row r="20" spans="1:7" ht="12" customHeight="1" x14ac:dyDescent="0.25">
      <c r="A20" s="382"/>
      <c r="B20" s="385"/>
      <c r="C20" s="386"/>
      <c r="D20" s="391" t="s">
        <v>133</v>
      </c>
      <c r="E20" s="385"/>
      <c r="F20" s="230" t="s">
        <v>21</v>
      </c>
      <c r="G20" s="398"/>
    </row>
    <row r="21" spans="1:7" ht="4" customHeight="1" x14ac:dyDescent="0.25">
      <c r="A21" s="383"/>
      <c r="B21" s="387"/>
      <c r="C21" s="388"/>
      <c r="D21" s="387"/>
      <c r="E21" s="387"/>
      <c r="F21" s="234"/>
      <c r="G21" s="398"/>
    </row>
    <row r="22" spans="1:7" s="226" customFormat="1" ht="17.5" x14ac:dyDescent="0.25">
      <c r="A22" s="395" t="str">
        <f>IF(COUNTA(B22:F22)&gt;0,ROW()-ROW($A$21),"")</f>
        <v/>
      </c>
      <c r="B22" s="392"/>
      <c r="C22" s="393"/>
      <c r="D22" s="394"/>
      <c r="E22" s="394"/>
      <c r="F22" s="397"/>
      <c r="G22" s="396">
        <v>1</v>
      </c>
    </row>
    <row r="23" spans="1:7" s="226" customFormat="1" ht="17.5" x14ac:dyDescent="0.25">
      <c r="A23" s="395" t="str">
        <f t="shared" ref="A23:A86" si="1">IF(COUNTA(B23:F23)&gt;0,ROW()-ROW($A$21),"")</f>
        <v/>
      </c>
      <c r="B23" s="392"/>
      <c r="C23" s="393"/>
      <c r="D23" s="394"/>
      <c r="E23" s="394"/>
      <c r="F23" s="397"/>
      <c r="G23" s="396">
        <v>1</v>
      </c>
    </row>
    <row r="24" spans="1:7" s="226" customFormat="1" ht="17.5" x14ac:dyDescent="0.25">
      <c r="A24" s="395" t="str">
        <f t="shared" si="1"/>
        <v/>
      </c>
      <c r="B24" s="392"/>
      <c r="C24" s="393"/>
      <c r="D24" s="394"/>
      <c r="E24" s="394"/>
      <c r="F24" s="397"/>
      <c r="G24" s="396">
        <v>1</v>
      </c>
    </row>
    <row r="25" spans="1:7" s="226" customFormat="1" ht="17.5" x14ac:dyDescent="0.25">
      <c r="A25" s="395" t="str">
        <f t="shared" si="1"/>
        <v/>
      </c>
      <c r="B25" s="392"/>
      <c r="C25" s="393"/>
      <c r="D25" s="394"/>
      <c r="E25" s="394"/>
      <c r="F25" s="397"/>
      <c r="G25" s="396">
        <v>1</v>
      </c>
    </row>
    <row r="26" spans="1:7" s="226" customFormat="1" ht="17.5" x14ac:dyDescent="0.25">
      <c r="A26" s="395" t="str">
        <f t="shared" si="1"/>
        <v/>
      </c>
      <c r="B26" s="392"/>
      <c r="C26" s="393"/>
      <c r="D26" s="394"/>
      <c r="E26" s="394"/>
      <c r="F26" s="397"/>
      <c r="G26" s="396">
        <v>1</v>
      </c>
    </row>
    <row r="27" spans="1:7" s="226" customFormat="1" ht="17.5" x14ac:dyDescent="0.25">
      <c r="A27" s="395" t="str">
        <f t="shared" si="1"/>
        <v/>
      </c>
      <c r="B27" s="392"/>
      <c r="C27" s="393"/>
      <c r="D27" s="394"/>
      <c r="E27" s="394"/>
      <c r="F27" s="397"/>
      <c r="G27" s="396">
        <v>1</v>
      </c>
    </row>
    <row r="28" spans="1:7" s="226" customFormat="1" ht="17.5" x14ac:dyDescent="0.25">
      <c r="A28" s="395" t="str">
        <f t="shared" si="1"/>
        <v/>
      </c>
      <c r="B28" s="392"/>
      <c r="C28" s="393"/>
      <c r="D28" s="394"/>
      <c r="E28" s="394"/>
      <c r="F28" s="397"/>
      <c r="G28" s="396">
        <v>1</v>
      </c>
    </row>
    <row r="29" spans="1:7" s="226" customFormat="1" ht="17.5" x14ac:dyDescent="0.25">
      <c r="A29" s="395" t="str">
        <f t="shared" si="1"/>
        <v/>
      </c>
      <c r="B29" s="392"/>
      <c r="C29" s="393"/>
      <c r="D29" s="394"/>
      <c r="E29" s="394"/>
      <c r="F29" s="397"/>
      <c r="G29" s="396">
        <v>1</v>
      </c>
    </row>
    <row r="30" spans="1:7" s="226" customFormat="1" ht="17.5" x14ac:dyDescent="0.25">
      <c r="A30" s="395" t="str">
        <f t="shared" si="1"/>
        <v/>
      </c>
      <c r="B30" s="392"/>
      <c r="C30" s="393"/>
      <c r="D30" s="394"/>
      <c r="E30" s="394"/>
      <c r="F30" s="397"/>
      <c r="G30" s="396">
        <v>1</v>
      </c>
    </row>
    <row r="31" spans="1:7" s="226" customFormat="1" ht="17.5" x14ac:dyDescent="0.25">
      <c r="A31" s="395" t="str">
        <f t="shared" si="1"/>
        <v/>
      </c>
      <c r="B31" s="392"/>
      <c r="C31" s="393"/>
      <c r="D31" s="394"/>
      <c r="E31" s="394"/>
      <c r="F31" s="397"/>
      <c r="G31" s="396">
        <v>1</v>
      </c>
    </row>
    <row r="32" spans="1:7" s="226" customFormat="1" ht="17.5" x14ac:dyDescent="0.25">
      <c r="A32" s="395" t="str">
        <f t="shared" si="1"/>
        <v/>
      </c>
      <c r="B32" s="392"/>
      <c r="C32" s="393"/>
      <c r="D32" s="394"/>
      <c r="E32" s="394"/>
      <c r="F32" s="397"/>
      <c r="G32" s="396">
        <v>1</v>
      </c>
    </row>
    <row r="33" spans="1:7" s="226" customFormat="1" ht="17.5" x14ac:dyDescent="0.25">
      <c r="A33" s="395" t="str">
        <f t="shared" si="1"/>
        <v/>
      </c>
      <c r="B33" s="392"/>
      <c r="C33" s="393"/>
      <c r="D33" s="394"/>
      <c r="E33" s="394"/>
      <c r="F33" s="397"/>
      <c r="G33" s="396">
        <v>1</v>
      </c>
    </row>
    <row r="34" spans="1:7" s="226" customFormat="1" ht="17.5" x14ac:dyDescent="0.25">
      <c r="A34" s="395" t="str">
        <f t="shared" si="1"/>
        <v/>
      </c>
      <c r="B34" s="392"/>
      <c r="C34" s="393"/>
      <c r="D34" s="394"/>
      <c r="E34" s="394"/>
      <c r="F34" s="397"/>
      <c r="G34" s="396">
        <v>1</v>
      </c>
    </row>
    <row r="35" spans="1:7" s="226" customFormat="1" ht="17.5" x14ac:dyDescent="0.25">
      <c r="A35" s="395" t="str">
        <f t="shared" si="1"/>
        <v/>
      </c>
      <c r="B35" s="392"/>
      <c r="C35" s="393"/>
      <c r="D35" s="394"/>
      <c r="E35" s="394"/>
      <c r="F35" s="397"/>
      <c r="G35" s="396">
        <v>1</v>
      </c>
    </row>
    <row r="36" spans="1:7" s="226" customFormat="1" ht="17.5" x14ac:dyDescent="0.25">
      <c r="A36" s="395" t="str">
        <f t="shared" si="1"/>
        <v/>
      </c>
      <c r="B36" s="392"/>
      <c r="C36" s="393"/>
      <c r="D36" s="394"/>
      <c r="E36" s="394"/>
      <c r="F36" s="397"/>
      <c r="G36" s="396">
        <v>1</v>
      </c>
    </row>
    <row r="37" spans="1:7" s="226" customFormat="1" ht="17.5" x14ac:dyDescent="0.25">
      <c r="A37" s="395" t="str">
        <f t="shared" si="1"/>
        <v/>
      </c>
      <c r="B37" s="392"/>
      <c r="C37" s="393"/>
      <c r="D37" s="394"/>
      <c r="E37" s="394"/>
      <c r="F37" s="397"/>
      <c r="G37" s="396">
        <v>1</v>
      </c>
    </row>
    <row r="38" spans="1:7" s="226" customFormat="1" ht="17.5" x14ac:dyDescent="0.25">
      <c r="A38" s="395" t="str">
        <f t="shared" si="1"/>
        <v/>
      </c>
      <c r="B38" s="392"/>
      <c r="C38" s="393"/>
      <c r="D38" s="394"/>
      <c r="E38" s="394"/>
      <c r="F38" s="397"/>
      <c r="G38" s="396">
        <v>1</v>
      </c>
    </row>
    <row r="39" spans="1:7" s="226" customFormat="1" ht="17.5" x14ac:dyDescent="0.25">
      <c r="A39" s="395" t="str">
        <f t="shared" si="1"/>
        <v/>
      </c>
      <c r="B39" s="392"/>
      <c r="C39" s="393"/>
      <c r="D39" s="394"/>
      <c r="E39" s="394"/>
      <c r="F39" s="397"/>
      <c r="G39" s="396">
        <v>1</v>
      </c>
    </row>
    <row r="40" spans="1:7" s="226" customFormat="1" ht="17.5" x14ac:dyDescent="0.25">
      <c r="A40" s="395" t="str">
        <f t="shared" si="1"/>
        <v/>
      </c>
      <c r="B40" s="392"/>
      <c r="C40" s="393"/>
      <c r="D40" s="394"/>
      <c r="E40" s="394"/>
      <c r="F40" s="397"/>
      <c r="G40" s="396">
        <v>1</v>
      </c>
    </row>
    <row r="41" spans="1:7" s="226" customFormat="1" ht="17.5" x14ac:dyDescent="0.25">
      <c r="A41" s="395" t="str">
        <f t="shared" si="1"/>
        <v/>
      </c>
      <c r="B41" s="392"/>
      <c r="C41" s="393"/>
      <c r="D41" s="394"/>
      <c r="E41" s="394"/>
      <c r="F41" s="397"/>
      <c r="G41" s="396">
        <v>1</v>
      </c>
    </row>
    <row r="42" spans="1:7" s="226" customFormat="1" ht="17.5" x14ac:dyDescent="0.25">
      <c r="A42" s="395" t="str">
        <f t="shared" si="1"/>
        <v/>
      </c>
      <c r="B42" s="392"/>
      <c r="C42" s="393"/>
      <c r="D42" s="394"/>
      <c r="E42" s="394"/>
      <c r="F42" s="397"/>
      <c r="G42" s="396">
        <v>1</v>
      </c>
    </row>
    <row r="43" spans="1:7" s="226" customFormat="1" ht="17.5" x14ac:dyDescent="0.25">
      <c r="A43" s="395" t="str">
        <f t="shared" si="1"/>
        <v/>
      </c>
      <c r="B43" s="392"/>
      <c r="C43" s="393"/>
      <c r="D43" s="394"/>
      <c r="E43" s="394"/>
      <c r="F43" s="397"/>
      <c r="G43" s="396">
        <v>1</v>
      </c>
    </row>
    <row r="44" spans="1:7" s="226" customFormat="1" ht="17.5" x14ac:dyDescent="0.25">
      <c r="A44" s="395" t="str">
        <f t="shared" si="1"/>
        <v/>
      </c>
      <c r="B44" s="392"/>
      <c r="C44" s="393"/>
      <c r="D44" s="394"/>
      <c r="E44" s="394"/>
      <c r="F44" s="397"/>
      <c r="G44" s="396">
        <v>1</v>
      </c>
    </row>
    <row r="45" spans="1:7" s="226" customFormat="1" ht="17.5" x14ac:dyDescent="0.25">
      <c r="A45" s="395" t="str">
        <f t="shared" si="1"/>
        <v/>
      </c>
      <c r="B45" s="392"/>
      <c r="C45" s="393"/>
      <c r="D45" s="394"/>
      <c r="E45" s="394"/>
      <c r="F45" s="397"/>
      <c r="G45" s="396">
        <v>1</v>
      </c>
    </row>
    <row r="46" spans="1:7" s="226" customFormat="1" ht="17.5" x14ac:dyDescent="0.25">
      <c r="A46" s="395" t="str">
        <f t="shared" si="1"/>
        <v/>
      </c>
      <c r="B46" s="392"/>
      <c r="C46" s="393"/>
      <c r="D46" s="394"/>
      <c r="E46" s="394"/>
      <c r="F46" s="397"/>
      <c r="G46" s="396">
        <v>1</v>
      </c>
    </row>
    <row r="47" spans="1:7" s="226" customFormat="1" ht="17.5" x14ac:dyDescent="0.25">
      <c r="A47" s="395" t="str">
        <f t="shared" si="1"/>
        <v/>
      </c>
      <c r="B47" s="392"/>
      <c r="C47" s="393"/>
      <c r="D47" s="394"/>
      <c r="E47" s="394"/>
      <c r="F47" s="397"/>
      <c r="G47" s="396">
        <v>1</v>
      </c>
    </row>
    <row r="48" spans="1:7" s="226" customFormat="1" ht="17.5" x14ac:dyDescent="0.25">
      <c r="A48" s="395" t="str">
        <f t="shared" si="1"/>
        <v/>
      </c>
      <c r="B48" s="392"/>
      <c r="C48" s="393"/>
      <c r="D48" s="394"/>
      <c r="E48" s="394"/>
      <c r="F48" s="397"/>
      <c r="G48" s="396">
        <v>1</v>
      </c>
    </row>
    <row r="49" spans="1:7" s="226" customFormat="1" ht="17.5" x14ac:dyDescent="0.25">
      <c r="A49" s="395" t="str">
        <f t="shared" si="1"/>
        <v/>
      </c>
      <c r="B49" s="392"/>
      <c r="C49" s="393"/>
      <c r="D49" s="394"/>
      <c r="E49" s="394"/>
      <c r="F49" s="397"/>
      <c r="G49" s="396">
        <v>1</v>
      </c>
    </row>
    <row r="50" spans="1:7" s="226" customFormat="1" ht="17.5" x14ac:dyDescent="0.25">
      <c r="A50" s="395" t="str">
        <f t="shared" si="1"/>
        <v/>
      </c>
      <c r="B50" s="392"/>
      <c r="C50" s="393"/>
      <c r="D50" s="394"/>
      <c r="E50" s="394"/>
      <c r="F50" s="397"/>
      <c r="G50" s="396">
        <v>1</v>
      </c>
    </row>
    <row r="51" spans="1:7" s="226" customFormat="1" ht="17.5" x14ac:dyDescent="0.25">
      <c r="A51" s="395" t="str">
        <f t="shared" si="1"/>
        <v/>
      </c>
      <c r="B51" s="392"/>
      <c r="C51" s="393"/>
      <c r="D51" s="394"/>
      <c r="E51" s="394"/>
      <c r="F51" s="397"/>
      <c r="G51" s="396">
        <v>1</v>
      </c>
    </row>
    <row r="52" spans="1:7" s="226" customFormat="1" ht="17.5" x14ac:dyDescent="0.25">
      <c r="A52" s="395" t="str">
        <f t="shared" si="1"/>
        <v/>
      </c>
      <c r="B52" s="392"/>
      <c r="C52" s="393"/>
      <c r="D52" s="394"/>
      <c r="E52" s="394"/>
      <c r="F52" s="397"/>
      <c r="G52" s="396">
        <v>1</v>
      </c>
    </row>
    <row r="53" spans="1:7" s="226" customFormat="1" ht="17.5" x14ac:dyDescent="0.25">
      <c r="A53" s="395" t="str">
        <f t="shared" si="1"/>
        <v/>
      </c>
      <c r="B53" s="392"/>
      <c r="C53" s="393"/>
      <c r="D53" s="394"/>
      <c r="E53" s="394"/>
      <c r="F53" s="397"/>
      <c r="G53" s="396">
        <v>1</v>
      </c>
    </row>
    <row r="54" spans="1:7" s="226" customFormat="1" ht="17.5" x14ac:dyDescent="0.25">
      <c r="A54" s="395" t="str">
        <f t="shared" si="1"/>
        <v/>
      </c>
      <c r="B54" s="392"/>
      <c r="C54" s="393"/>
      <c r="D54" s="394"/>
      <c r="E54" s="394"/>
      <c r="F54" s="397"/>
      <c r="G54" s="396">
        <v>1</v>
      </c>
    </row>
    <row r="55" spans="1:7" s="226" customFormat="1" ht="17.5" x14ac:dyDescent="0.25">
      <c r="A55" s="395" t="str">
        <f t="shared" si="1"/>
        <v/>
      </c>
      <c r="B55" s="392"/>
      <c r="C55" s="393"/>
      <c r="D55" s="394"/>
      <c r="E55" s="394"/>
      <c r="F55" s="397"/>
      <c r="G55" s="396">
        <v>1</v>
      </c>
    </row>
    <row r="56" spans="1:7" s="226" customFormat="1" ht="17.5" x14ac:dyDescent="0.25">
      <c r="A56" s="395" t="str">
        <f t="shared" si="1"/>
        <v/>
      </c>
      <c r="B56" s="392"/>
      <c r="C56" s="393"/>
      <c r="D56" s="394"/>
      <c r="E56" s="394"/>
      <c r="F56" s="397"/>
      <c r="G56" s="396">
        <v>1</v>
      </c>
    </row>
    <row r="57" spans="1:7" s="226" customFormat="1" ht="17.5" x14ac:dyDescent="0.25">
      <c r="A57" s="395" t="str">
        <f t="shared" si="1"/>
        <v/>
      </c>
      <c r="B57" s="392"/>
      <c r="C57" s="393"/>
      <c r="D57" s="394"/>
      <c r="E57" s="394"/>
      <c r="F57" s="397"/>
      <c r="G57" s="396">
        <v>1</v>
      </c>
    </row>
    <row r="58" spans="1:7" s="226" customFormat="1" ht="17.5" x14ac:dyDescent="0.25">
      <c r="A58" s="395" t="str">
        <f t="shared" si="1"/>
        <v/>
      </c>
      <c r="B58" s="392"/>
      <c r="C58" s="393"/>
      <c r="D58" s="394"/>
      <c r="E58" s="394"/>
      <c r="F58" s="397"/>
      <c r="G58" s="396">
        <v>1</v>
      </c>
    </row>
    <row r="59" spans="1:7" s="226" customFormat="1" ht="17.5" x14ac:dyDescent="0.25">
      <c r="A59" s="395" t="str">
        <f t="shared" si="1"/>
        <v/>
      </c>
      <c r="B59" s="392"/>
      <c r="C59" s="393"/>
      <c r="D59" s="394"/>
      <c r="E59" s="394"/>
      <c r="F59" s="397"/>
      <c r="G59" s="396">
        <v>1</v>
      </c>
    </row>
    <row r="60" spans="1:7" s="226" customFormat="1" ht="17.5" x14ac:dyDescent="0.25">
      <c r="A60" s="395" t="str">
        <f t="shared" si="1"/>
        <v/>
      </c>
      <c r="B60" s="392"/>
      <c r="C60" s="393"/>
      <c r="D60" s="394"/>
      <c r="E60" s="394"/>
      <c r="F60" s="397"/>
      <c r="G60" s="396">
        <v>1</v>
      </c>
    </row>
    <row r="61" spans="1:7" s="226" customFormat="1" ht="17.5" x14ac:dyDescent="0.25">
      <c r="A61" s="395" t="str">
        <f t="shared" si="1"/>
        <v/>
      </c>
      <c r="B61" s="392"/>
      <c r="C61" s="393"/>
      <c r="D61" s="394"/>
      <c r="E61" s="394"/>
      <c r="F61" s="397"/>
      <c r="G61" s="396">
        <v>1</v>
      </c>
    </row>
    <row r="62" spans="1:7" s="226" customFormat="1" ht="17.5" x14ac:dyDescent="0.25">
      <c r="A62" s="395" t="str">
        <f t="shared" si="1"/>
        <v/>
      </c>
      <c r="B62" s="392"/>
      <c r="C62" s="393"/>
      <c r="D62" s="394"/>
      <c r="E62" s="394"/>
      <c r="F62" s="397"/>
      <c r="G62" s="396">
        <v>1</v>
      </c>
    </row>
    <row r="63" spans="1:7" s="226" customFormat="1" ht="17.5" x14ac:dyDescent="0.25">
      <c r="A63" s="395" t="str">
        <f t="shared" si="1"/>
        <v/>
      </c>
      <c r="B63" s="392"/>
      <c r="C63" s="393"/>
      <c r="D63" s="394"/>
      <c r="E63" s="394"/>
      <c r="F63" s="397"/>
      <c r="G63" s="396">
        <v>1</v>
      </c>
    </row>
    <row r="64" spans="1:7" s="226" customFormat="1" ht="17.5" x14ac:dyDescent="0.25">
      <c r="A64" s="395" t="str">
        <f t="shared" si="1"/>
        <v/>
      </c>
      <c r="B64" s="392"/>
      <c r="C64" s="393"/>
      <c r="D64" s="394"/>
      <c r="E64" s="394"/>
      <c r="F64" s="397"/>
      <c r="G64" s="396">
        <v>1</v>
      </c>
    </row>
    <row r="65" spans="1:7" s="226" customFormat="1" ht="17.5" x14ac:dyDescent="0.25">
      <c r="A65" s="395" t="str">
        <f t="shared" si="1"/>
        <v/>
      </c>
      <c r="B65" s="392"/>
      <c r="C65" s="393"/>
      <c r="D65" s="394"/>
      <c r="E65" s="394"/>
      <c r="F65" s="397"/>
      <c r="G65" s="396">
        <v>1</v>
      </c>
    </row>
    <row r="66" spans="1:7" s="226" customFormat="1" ht="17.5" x14ac:dyDescent="0.25">
      <c r="A66" s="395" t="str">
        <f t="shared" si="1"/>
        <v/>
      </c>
      <c r="B66" s="392"/>
      <c r="C66" s="393"/>
      <c r="D66" s="394"/>
      <c r="E66" s="394"/>
      <c r="F66" s="397"/>
      <c r="G66" s="396">
        <v>1</v>
      </c>
    </row>
    <row r="67" spans="1:7" s="226" customFormat="1" ht="17.5" x14ac:dyDescent="0.25">
      <c r="A67" s="395" t="str">
        <f t="shared" si="1"/>
        <v/>
      </c>
      <c r="B67" s="392"/>
      <c r="C67" s="393"/>
      <c r="D67" s="394"/>
      <c r="E67" s="394"/>
      <c r="F67" s="397"/>
      <c r="G67" s="396">
        <v>1</v>
      </c>
    </row>
    <row r="68" spans="1:7" s="226" customFormat="1" ht="17.5" x14ac:dyDescent="0.25">
      <c r="A68" s="395" t="str">
        <f t="shared" si="1"/>
        <v/>
      </c>
      <c r="B68" s="392"/>
      <c r="C68" s="393"/>
      <c r="D68" s="394"/>
      <c r="E68" s="394"/>
      <c r="F68" s="397"/>
      <c r="G68" s="396">
        <v>1</v>
      </c>
    </row>
    <row r="69" spans="1:7" s="226" customFormat="1" ht="17.5" x14ac:dyDescent="0.25">
      <c r="A69" s="395" t="str">
        <f t="shared" si="1"/>
        <v/>
      </c>
      <c r="B69" s="392"/>
      <c r="C69" s="393"/>
      <c r="D69" s="394"/>
      <c r="E69" s="394"/>
      <c r="F69" s="397"/>
      <c r="G69" s="396">
        <v>1</v>
      </c>
    </row>
    <row r="70" spans="1:7" s="226" customFormat="1" ht="17.5" x14ac:dyDescent="0.25">
      <c r="A70" s="395" t="str">
        <f t="shared" si="1"/>
        <v/>
      </c>
      <c r="B70" s="392"/>
      <c r="C70" s="393"/>
      <c r="D70" s="394"/>
      <c r="E70" s="394"/>
      <c r="F70" s="397"/>
      <c r="G70" s="396">
        <v>1</v>
      </c>
    </row>
    <row r="71" spans="1:7" s="226" customFormat="1" ht="17.5" x14ac:dyDescent="0.25">
      <c r="A71" s="395" t="str">
        <f t="shared" si="1"/>
        <v/>
      </c>
      <c r="B71" s="392"/>
      <c r="C71" s="393"/>
      <c r="D71" s="394"/>
      <c r="E71" s="394"/>
      <c r="F71" s="397"/>
      <c r="G71" s="396">
        <v>1</v>
      </c>
    </row>
    <row r="72" spans="1:7" s="226" customFormat="1" ht="17.5" x14ac:dyDescent="0.25">
      <c r="A72" s="395" t="str">
        <f t="shared" si="1"/>
        <v/>
      </c>
      <c r="B72" s="392"/>
      <c r="C72" s="393"/>
      <c r="D72" s="394"/>
      <c r="E72" s="394"/>
      <c r="F72" s="397"/>
      <c r="G72" s="396">
        <v>1</v>
      </c>
    </row>
    <row r="73" spans="1:7" s="226" customFormat="1" ht="17.5" x14ac:dyDescent="0.25">
      <c r="A73" s="395" t="str">
        <f t="shared" si="1"/>
        <v/>
      </c>
      <c r="B73" s="392"/>
      <c r="C73" s="393"/>
      <c r="D73" s="394"/>
      <c r="E73" s="394"/>
      <c r="F73" s="397"/>
      <c r="G73" s="396">
        <v>1</v>
      </c>
    </row>
    <row r="74" spans="1:7" s="226" customFormat="1" ht="17.5" x14ac:dyDescent="0.25">
      <c r="A74" s="395" t="str">
        <f t="shared" si="1"/>
        <v/>
      </c>
      <c r="B74" s="392"/>
      <c r="C74" s="393"/>
      <c r="D74" s="394"/>
      <c r="E74" s="394"/>
      <c r="F74" s="397"/>
      <c r="G74" s="396">
        <v>1</v>
      </c>
    </row>
    <row r="75" spans="1:7" s="226" customFormat="1" ht="17.5" x14ac:dyDescent="0.25">
      <c r="A75" s="395" t="str">
        <f t="shared" si="1"/>
        <v/>
      </c>
      <c r="B75" s="392"/>
      <c r="C75" s="393"/>
      <c r="D75" s="394"/>
      <c r="E75" s="394"/>
      <c r="F75" s="397"/>
      <c r="G75" s="396">
        <v>1</v>
      </c>
    </row>
    <row r="76" spans="1:7" s="226" customFormat="1" ht="17.5" x14ac:dyDescent="0.25">
      <c r="A76" s="395" t="str">
        <f t="shared" si="1"/>
        <v/>
      </c>
      <c r="B76" s="392"/>
      <c r="C76" s="393"/>
      <c r="D76" s="394"/>
      <c r="E76" s="394"/>
      <c r="F76" s="397"/>
      <c r="G76" s="396">
        <v>1</v>
      </c>
    </row>
    <row r="77" spans="1:7" s="226" customFormat="1" ht="17.5" x14ac:dyDescent="0.25">
      <c r="A77" s="395" t="str">
        <f t="shared" si="1"/>
        <v/>
      </c>
      <c r="B77" s="392"/>
      <c r="C77" s="393"/>
      <c r="D77" s="394"/>
      <c r="E77" s="394"/>
      <c r="F77" s="397"/>
      <c r="G77" s="396">
        <v>1</v>
      </c>
    </row>
    <row r="78" spans="1:7" s="226" customFormat="1" ht="17.5" x14ac:dyDescent="0.25">
      <c r="A78" s="395" t="str">
        <f t="shared" si="1"/>
        <v/>
      </c>
      <c r="B78" s="392"/>
      <c r="C78" s="393"/>
      <c r="D78" s="394"/>
      <c r="E78" s="394"/>
      <c r="F78" s="397"/>
      <c r="G78" s="396">
        <v>1</v>
      </c>
    </row>
    <row r="79" spans="1:7" s="226" customFormat="1" ht="17.5" x14ac:dyDescent="0.25">
      <c r="A79" s="395" t="str">
        <f t="shared" si="1"/>
        <v/>
      </c>
      <c r="B79" s="392"/>
      <c r="C79" s="393"/>
      <c r="D79" s="394"/>
      <c r="E79" s="394"/>
      <c r="F79" s="397"/>
      <c r="G79" s="396">
        <v>1</v>
      </c>
    </row>
    <row r="80" spans="1:7" s="226" customFormat="1" ht="17.5" x14ac:dyDescent="0.25">
      <c r="A80" s="395" t="str">
        <f t="shared" si="1"/>
        <v/>
      </c>
      <c r="B80" s="392"/>
      <c r="C80" s="393"/>
      <c r="D80" s="394"/>
      <c r="E80" s="394"/>
      <c r="F80" s="397"/>
      <c r="G80" s="396">
        <v>1</v>
      </c>
    </row>
    <row r="81" spans="1:7" s="226" customFormat="1" ht="17.5" x14ac:dyDescent="0.25">
      <c r="A81" s="395" t="str">
        <f t="shared" si="1"/>
        <v/>
      </c>
      <c r="B81" s="392"/>
      <c r="C81" s="393"/>
      <c r="D81" s="394"/>
      <c r="E81" s="394"/>
      <c r="F81" s="397"/>
      <c r="G81" s="396">
        <v>1</v>
      </c>
    </row>
    <row r="82" spans="1:7" s="226" customFormat="1" ht="17.5" x14ac:dyDescent="0.25">
      <c r="A82" s="395" t="str">
        <f t="shared" si="1"/>
        <v/>
      </c>
      <c r="B82" s="392"/>
      <c r="C82" s="393"/>
      <c r="D82" s="394"/>
      <c r="E82" s="394"/>
      <c r="F82" s="397"/>
      <c r="G82" s="396">
        <v>1</v>
      </c>
    </row>
    <row r="83" spans="1:7" s="226" customFormat="1" ht="17.5" x14ac:dyDescent="0.25">
      <c r="A83" s="395" t="str">
        <f t="shared" si="1"/>
        <v/>
      </c>
      <c r="B83" s="392"/>
      <c r="C83" s="393"/>
      <c r="D83" s="394"/>
      <c r="E83" s="394"/>
      <c r="F83" s="397"/>
      <c r="G83" s="396">
        <v>1</v>
      </c>
    </row>
    <row r="84" spans="1:7" s="226" customFormat="1" ht="17.5" x14ac:dyDescent="0.25">
      <c r="A84" s="395" t="str">
        <f t="shared" si="1"/>
        <v/>
      </c>
      <c r="B84" s="392"/>
      <c r="C84" s="393"/>
      <c r="D84" s="394"/>
      <c r="E84" s="394"/>
      <c r="F84" s="397"/>
      <c r="G84" s="396">
        <v>1</v>
      </c>
    </row>
    <row r="85" spans="1:7" s="226" customFormat="1" ht="17.5" x14ac:dyDescent="0.25">
      <c r="A85" s="395" t="str">
        <f t="shared" si="1"/>
        <v/>
      </c>
      <c r="B85" s="392"/>
      <c r="C85" s="393"/>
      <c r="D85" s="394"/>
      <c r="E85" s="394"/>
      <c r="F85" s="397"/>
      <c r="G85" s="396">
        <v>1</v>
      </c>
    </row>
    <row r="86" spans="1:7" s="226" customFormat="1" ht="17.5" x14ac:dyDescent="0.25">
      <c r="A86" s="395" t="str">
        <f t="shared" si="1"/>
        <v/>
      </c>
      <c r="B86" s="392"/>
      <c r="C86" s="393"/>
      <c r="D86" s="394"/>
      <c r="E86" s="394"/>
      <c r="F86" s="397"/>
      <c r="G86" s="396">
        <v>1</v>
      </c>
    </row>
    <row r="87" spans="1:7" s="226" customFormat="1" ht="17.5" x14ac:dyDescent="0.25">
      <c r="A87" s="395" t="str">
        <f t="shared" ref="A87:A121" si="2">IF(COUNTA(B87:F87)&gt;0,ROW()-ROW($A$21),"")</f>
        <v/>
      </c>
      <c r="B87" s="392"/>
      <c r="C87" s="393"/>
      <c r="D87" s="394"/>
      <c r="E87" s="394"/>
      <c r="F87" s="397"/>
      <c r="G87" s="396">
        <v>1</v>
      </c>
    </row>
    <row r="88" spans="1:7" s="226" customFormat="1" ht="17.5" x14ac:dyDescent="0.25">
      <c r="A88" s="395" t="str">
        <f t="shared" si="2"/>
        <v/>
      </c>
      <c r="B88" s="392"/>
      <c r="C88" s="393"/>
      <c r="D88" s="394"/>
      <c r="E88" s="394"/>
      <c r="F88" s="397"/>
      <c r="G88" s="396">
        <v>1</v>
      </c>
    </row>
    <row r="89" spans="1:7" s="226" customFormat="1" ht="17.5" x14ac:dyDescent="0.25">
      <c r="A89" s="395" t="str">
        <f t="shared" si="2"/>
        <v/>
      </c>
      <c r="B89" s="392"/>
      <c r="C89" s="393"/>
      <c r="D89" s="394"/>
      <c r="E89" s="394"/>
      <c r="F89" s="397"/>
      <c r="G89" s="396">
        <v>1</v>
      </c>
    </row>
    <row r="90" spans="1:7" s="226" customFormat="1" ht="17.5" x14ac:dyDescent="0.25">
      <c r="A90" s="395" t="str">
        <f t="shared" si="2"/>
        <v/>
      </c>
      <c r="B90" s="392"/>
      <c r="C90" s="393"/>
      <c r="D90" s="394"/>
      <c r="E90" s="394"/>
      <c r="F90" s="397"/>
      <c r="G90" s="396">
        <v>1</v>
      </c>
    </row>
    <row r="91" spans="1:7" s="226" customFormat="1" ht="17.5" x14ac:dyDescent="0.25">
      <c r="A91" s="395" t="str">
        <f t="shared" si="2"/>
        <v/>
      </c>
      <c r="B91" s="392"/>
      <c r="C91" s="393"/>
      <c r="D91" s="394"/>
      <c r="E91" s="394"/>
      <c r="F91" s="397"/>
      <c r="G91" s="396">
        <v>1</v>
      </c>
    </row>
    <row r="92" spans="1:7" s="226" customFormat="1" ht="17.5" x14ac:dyDescent="0.25">
      <c r="A92" s="395" t="str">
        <f t="shared" si="2"/>
        <v/>
      </c>
      <c r="B92" s="392"/>
      <c r="C92" s="393"/>
      <c r="D92" s="394"/>
      <c r="E92" s="394"/>
      <c r="F92" s="397"/>
      <c r="G92" s="396">
        <v>1</v>
      </c>
    </row>
    <row r="93" spans="1:7" s="226" customFormat="1" ht="17.5" x14ac:dyDescent="0.25">
      <c r="A93" s="395" t="str">
        <f t="shared" si="2"/>
        <v/>
      </c>
      <c r="B93" s="392"/>
      <c r="C93" s="393"/>
      <c r="D93" s="394"/>
      <c r="E93" s="394"/>
      <c r="F93" s="397"/>
      <c r="G93" s="396">
        <v>1</v>
      </c>
    </row>
    <row r="94" spans="1:7" s="226" customFormat="1" ht="17.5" x14ac:dyDescent="0.25">
      <c r="A94" s="395" t="str">
        <f t="shared" si="2"/>
        <v/>
      </c>
      <c r="B94" s="392"/>
      <c r="C94" s="393"/>
      <c r="D94" s="394"/>
      <c r="E94" s="394"/>
      <c r="F94" s="397"/>
      <c r="G94" s="396">
        <v>1</v>
      </c>
    </row>
    <row r="95" spans="1:7" s="226" customFormat="1" ht="17.5" x14ac:dyDescent="0.25">
      <c r="A95" s="395" t="str">
        <f t="shared" si="2"/>
        <v/>
      </c>
      <c r="B95" s="392"/>
      <c r="C95" s="393"/>
      <c r="D95" s="394"/>
      <c r="E95" s="394"/>
      <c r="F95" s="397"/>
      <c r="G95" s="396">
        <v>1</v>
      </c>
    </row>
    <row r="96" spans="1:7" s="226" customFormat="1" ht="17.5" x14ac:dyDescent="0.25">
      <c r="A96" s="395" t="str">
        <f t="shared" si="2"/>
        <v/>
      </c>
      <c r="B96" s="392"/>
      <c r="C96" s="393"/>
      <c r="D96" s="394"/>
      <c r="E96" s="394"/>
      <c r="F96" s="397"/>
      <c r="G96" s="396">
        <v>1</v>
      </c>
    </row>
    <row r="97" spans="1:7" s="226" customFormat="1" ht="17.5" x14ac:dyDescent="0.25">
      <c r="A97" s="395" t="str">
        <f t="shared" si="2"/>
        <v/>
      </c>
      <c r="B97" s="392"/>
      <c r="C97" s="393"/>
      <c r="D97" s="394"/>
      <c r="E97" s="394"/>
      <c r="F97" s="397"/>
      <c r="G97" s="396">
        <v>1</v>
      </c>
    </row>
    <row r="98" spans="1:7" s="226" customFormat="1" ht="17.5" x14ac:dyDescent="0.25">
      <c r="A98" s="395" t="str">
        <f t="shared" si="2"/>
        <v/>
      </c>
      <c r="B98" s="392"/>
      <c r="C98" s="393"/>
      <c r="D98" s="394"/>
      <c r="E98" s="394"/>
      <c r="F98" s="397"/>
      <c r="G98" s="396">
        <v>1</v>
      </c>
    </row>
    <row r="99" spans="1:7" s="226" customFormat="1" ht="17.5" x14ac:dyDescent="0.25">
      <c r="A99" s="395" t="str">
        <f t="shared" si="2"/>
        <v/>
      </c>
      <c r="B99" s="392"/>
      <c r="C99" s="393"/>
      <c r="D99" s="394"/>
      <c r="E99" s="394"/>
      <c r="F99" s="397"/>
      <c r="G99" s="396">
        <v>1</v>
      </c>
    </row>
    <row r="100" spans="1:7" s="226" customFormat="1" ht="17.5" x14ac:dyDescent="0.25">
      <c r="A100" s="395" t="str">
        <f t="shared" si="2"/>
        <v/>
      </c>
      <c r="B100" s="392"/>
      <c r="C100" s="393"/>
      <c r="D100" s="394"/>
      <c r="E100" s="394"/>
      <c r="F100" s="397"/>
      <c r="G100" s="396">
        <v>1</v>
      </c>
    </row>
    <row r="101" spans="1:7" s="226" customFormat="1" ht="17.5" x14ac:dyDescent="0.25">
      <c r="A101" s="395" t="str">
        <f t="shared" si="2"/>
        <v/>
      </c>
      <c r="B101" s="392"/>
      <c r="C101" s="393"/>
      <c r="D101" s="394"/>
      <c r="E101" s="394"/>
      <c r="F101" s="397"/>
      <c r="G101" s="396">
        <v>1</v>
      </c>
    </row>
    <row r="102" spans="1:7" s="226" customFormat="1" ht="17.5" x14ac:dyDescent="0.25">
      <c r="A102" s="395" t="str">
        <f t="shared" si="2"/>
        <v/>
      </c>
      <c r="B102" s="392"/>
      <c r="C102" s="393"/>
      <c r="D102" s="394"/>
      <c r="E102" s="394"/>
      <c r="F102" s="397"/>
      <c r="G102" s="396">
        <v>1</v>
      </c>
    </row>
    <row r="103" spans="1:7" s="226" customFormat="1" ht="17.5" x14ac:dyDescent="0.25">
      <c r="A103" s="395" t="str">
        <f t="shared" si="2"/>
        <v/>
      </c>
      <c r="B103" s="392"/>
      <c r="C103" s="393"/>
      <c r="D103" s="394"/>
      <c r="E103" s="394"/>
      <c r="F103" s="397"/>
      <c r="G103" s="396">
        <v>1</v>
      </c>
    </row>
    <row r="104" spans="1:7" s="226" customFormat="1" ht="17.5" x14ac:dyDescent="0.25">
      <c r="A104" s="395" t="str">
        <f t="shared" si="2"/>
        <v/>
      </c>
      <c r="B104" s="392"/>
      <c r="C104" s="393"/>
      <c r="D104" s="394"/>
      <c r="E104" s="394"/>
      <c r="F104" s="397"/>
      <c r="G104" s="396">
        <v>1</v>
      </c>
    </row>
    <row r="105" spans="1:7" s="226" customFormat="1" ht="17.5" x14ac:dyDescent="0.25">
      <c r="A105" s="395" t="str">
        <f t="shared" si="2"/>
        <v/>
      </c>
      <c r="B105" s="392"/>
      <c r="C105" s="393"/>
      <c r="D105" s="394"/>
      <c r="E105" s="394"/>
      <c r="F105" s="397"/>
      <c r="G105" s="396">
        <v>1</v>
      </c>
    </row>
    <row r="106" spans="1:7" s="226" customFormat="1" ht="17.5" x14ac:dyDescent="0.25">
      <c r="A106" s="395" t="str">
        <f t="shared" si="2"/>
        <v/>
      </c>
      <c r="B106" s="392"/>
      <c r="C106" s="393"/>
      <c r="D106" s="394"/>
      <c r="E106" s="394"/>
      <c r="F106" s="397"/>
      <c r="G106" s="396">
        <v>1</v>
      </c>
    </row>
    <row r="107" spans="1:7" s="226" customFormat="1" ht="17.5" x14ac:dyDescent="0.25">
      <c r="A107" s="395" t="str">
        <f t="shared" si="2"/>
        <v/>
      </c>
      <c r="B107" s="392"/>
      <c r="C107" s="393"/>
      <c r="D107" s="394"/>
      <c r="E107" s="394"/>
      <c r="F107" s="397"/>
      <c r="G107" s="396">
        <v>1</v>
      </c>
    </row>
    <row r="108" spans="1:7" s="226" customFormat="1" ht="17.5" x14ac:dyDescent="0.25">
      <c r="A108" s="395" t="str">
        <f t="shared" si="2"/>
        <v/>
      </c>
      <c r="B108" s="392"/>
      <c r="C108" s="393"/>
      <c r="D108" s="394"/>
      <c r="E108" s="394"/>
      <c r="F108" s="397"/>
      <c r="G108" s="396">
        <v>1</v>
      </c>
    </row>
    <row r="109" spans="1:7" s="226" customFormat="1" ht="17.5" x14ac:dyDescent="0.25">
      <c r="A109" s="395" t="str">
        <f t="shared" si="2"/>
        <v/>
      </c>
      <c r="B109" s="392"/>
      <c r="C109" s="393"/>
      <c r="D109" s="394"/>
      <c r="E109" s="394"/>
      <c r="F109" s="397"/>
      <c r="G109" s="396">
        <v>1</v>
      </c>
    </row>
    <row r="110" spans="1:7" s="226" customFormat="1" ht="17.5" x14ac:dyDescent="0.25">
      <c r="A110" s="395" t="str">
        <f t="shared" si="2"/>
        <v/>
      </c>
      <c r="B110" s="392"/>
      <c r="C110" s="393"/>
      <c r="D110" s="394"/>
      <c r="E110" s="394"/>
      <c r="F110" s="397"/>
      <c r="G110" s="396">
        <v>1</v>
      </c>
    </row>
    <row r="111" spans="1:7" s="226" customFormat="1" ht="17.5" x14ac:dyDescent="0.25">
      <c r="A111" s="395" t="str">
        <f t="shared" si="2"/>
        <v/>
      </c>
      <c r="B111" s="392"/>
      <c r="C111" s="393"/>
      <c r="D111" s="394"/>
      <c r="E111" s="394"/>
      <c r="F111" s="397"/>
      <c r="G111" s="396">
        <v>1</v>
      </c>
    </row>
    <row r="112" spans="1:7" s="226" customFormat="1" ht="17.5" x14ac:dyDescent="0.25">
      <c r="A112" s="395" t="str">
        <f t="shared" si="2"/>
        <v/>
      </c>
      <c r="B112" s="392"/>
      <c r="C112" s="393"/>
      <c r="D112" s="394"/>
      <c r="E112" s="394"/>
      <c r="F112" s="397"/>
      <c r="G112" s="396">
        <v>1</v>
      </c>
    </row>
    <row r="113" spans="1:7" s="226" customFormat="1" ht="17.5" x14ac:dyDescent="0.25">
      <c r="A113" s="395" t="str">
        <f t="shared" si="2"/>
        <v/>
      </c>
      <c r="B113" s="392"/>
      <c r="C113" s="393"/>
      <c r="D113" s="394"/>
      <c r="E113" s="394"/>
      <c r="F113" s="397"/>
      <c r="G113" s="396">
        <v>1</v>
      </c>
    </row>
    <row r="114" spans="1:7" s="226" customFormat="1" ht="17.5" x14ac:dyDescent="0.25">
      <c r="A114" s="395" t="str">
        <f t="shared" si="2"/>
        <v/>
      </c>
      <c r="B114" s="392"/>
      <c r="C114" s="393"/>
      <c r="D114" s="394"/>
      <c r="E114" s="394"/>
      <c r="F114" s="397"/>
      <c r="G114" s="396">
        <v>1</v>
      </c>
    </row>
    <row r="115" spans="1:7" s="226" customFormat="1" ht="17.5" x14ac:dyDescent="0.25">
      <c r="A115" s="395" t="str">
        <f t="shared" si="2"/>
        <v/>
      </c>
      <c r="B115" s="392"/>
      <c r="C115" s="393"/>
      <c r="D115" s="394"/>
      <c r="E115" s="394"/>
      <c r="F115" s="397"/>
      <c r="G115" s="396">
        <v>1</v>
      </c>
    </row>
    <row r="116" spans="1:7" s="226" customFormat="1" ht="17.5" x14ac:dyDescent="0.25">
      <c r="A116" s="395" t="str">
        <f t="shared" si="2"/>
        <v/>
      </c>
      <c r="B116" s="392"/>
      <c r="C116" s="393"/>
      <c r="D116" s="394"/>
      <c r="E116" s="394"/>
      <c r="F116" s="397"/>
      <c r="G116" s="396">
        <v>1</v>
      </c>
    </row>
    <row r="117" spans="1:7" s="226" customFormat="1" ht="17.5" x14ac:dyDescent="0.25">
      <c r="A117" s="395" t="str">
        <f t="shared" si="2"/>
        <v/>
      </c>
      <c r="B117" s="392"/>
      <c r="C117" s="393"/>
      <c r="D117" s="394"/>
      <c r="E117" s="394"/>
      <c r="F117" s="397"/>
      <c r="G117" s="396">
        <v>1</v>
      </c>
    </row>
    <row r="118" spans="1:7" s="226" customFormat="1" ht="17.5" x14ac:dyDescent="0.25">
      <c r="A118" s="395" t="str">
        <f t="shared" si="2"/>
        <v/>
      </c>
      <c r="B118" s="392"/>
      <c r="C118" s="393"/>
      <c r="D118" s="394"/>
      <c r="E118" s="394"/>
      <c r="F118" s="397"/>
      <c r="G118" s="396">
        <v>1</v>
      </c>
    </row>
    <row r="119" spans="1:7" s="226" customFormat="1" ht="17.5" x14ac:dyDescent="0.25">
      <c r="A119" s="395" t="str">
        <f t="shared" si="2"/>
        <v/>
      </c>
      <c r="B119" s="392"/>
      <c r="C119" s="393"/>
      <c r="D119" s="394"/>
      <c r="E119" s="394"/>
      <c r="F119" s="397"/>
      <c r="G119" s="396">
        <v>1</v>
      </c>
    </row>
    <row r="120" spans="1:7" s="226" customFormat="1" ht="17.5" x14ac:dyDescent="0.25">
      <c r="A120" s="395" t="str">
        <f t="shared" si="2"/>
        <v/>
      </c>
      <c r="B120" s="392"/>
      <c r="C120" s="393"/>
      <c r="D120" s="394"/>
      <c r="E120" s="394"/>
      <c r="F120" s="397"/>
      <c r="G120" s="396">
        <v>1</v>
      </c>
    </row>
    <row r="121" spans="1:7" s="226" customFormat="1" ht="17.5" x14ac:dyDescent="0.25">
      <c r="A121" s="395" t="str">
        <f t="shared" si="2"/>
        <v/>
      </c>
      <c r="B121" s="392"/>
      <c r="C121" s="393"/>
      <c r="D121" s="394"/>
      <c r="E121" s="394"/>
      <c r="F121" s="397"/>
      <c r="G121" s="396">
        <v>1</v>
      </c>
    </row>
  </sheetData>
  <sheetProtection password="EDE9" sheet="1" objects="1" scenarios="1"/>
  <conditionalFormatting sqref="B22:F121">
    <cfRule type="cellIs" dxfId="1" priority="3" stopIfTrue="1" operator="notEqual">
      <formula>0</formula>
    </cfRule>
  </conditionalFormatting>
  <dataValidations count="2">
    <dataValidation type="custom" allowBlank="1" showErrorMessage="1" errorTitle="Betrag" error="Bitte geben Sie max. 2 Nachkommastellen an!" sqref="F22:F121">
      <formula1>MOD(ROUND(F22*10^2,10),1)=0</formula1>
    </dataValidation>
    <dataValidation type="list" allowBlank="1" showErrorMessage="1" errorTitle="Finanzierungsquelle" error="Bitte auswählen!" sqref="D22:D121">
      <formula1>$E$10:$E$13</formula1>
    </dataValidation>
  </dataValidations>
  <printOptions horizontalCentered="1"/>
  <pageMargins left="0.19685039370078741" right="0.19685039370078741" top="0.59055118110236227" bottom="0.59055118110236227" header="0.19685039370078741" footer="0.19685039370078741"/>
  <pageSetup paperSize="9" fitToHeight="0" orientation="landscape" useFirstPageNumber="1" r:id="rId1"/>
  <headerFooter>
    <oddFooter>&amp;L&amp;"Arial,Kursiv"&amp;8___________
¹ Siehe Fußnote 1 Seite 1 dieses Nachweises.&amp;C&amp;9&amp;A - 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K41"/>
  <sheetViews>
    <sheetView showGridLines="0" workbookViewId="0">
      <pane ySplit="13" topLeftCell="A14" activePane="bottomLeft" state="frozen"/>
      <selection pane="bottomLeft" activeCell="C15" sqref="C15"/>
    </sheetView>
  </sheetViews>
  <sheetFormatPr baseColWidth="10" defaultColWidth="11.453125" defaultRowHeight="11.5" x14ac:dyDescent="0.25"/>
  <cols>
    <col min="1" max="1" width="5.54296875" style="94" customWidth="1"/>
    <col min="2" max="2" width="50.54296875" style="101" customWidth="1"/>
    <col min="3" max="3" width="30.54296875" style="94" customWidth="1"/>
    <col min="4" max="6" width="12.54296875" style="94" customWidth="1"/>
    <col min="7" max="7" width="15.54296875" style="94" customWidth="1"/>
    <col min="8" max="8" width="12.1796875" style="94" hidden="1" customWidth="1"/>
    <col min="9" max="16384" width="11.453125" style="94"/>
  </cols>
  <sheetData>
    <row r="1" spans="1:8" ht="15" customHeight="1" x14ac:dyDescent="0.25">
      <c r="A1" s="95" t="s">
        <v>40</v>
      </c>
      <c r="C1" s="38"/>
      <c r="D1" s="38"/>
      <c r="H1" s="245" t="str">
        <f>"$A$1:$G$"&amp;MAX(A15:A41)+IF(A22="",14,15)</f>
        <v>$A$1:$G$20</v>
      </c>
    </row>
    <row r="2" spans="1:8" ht="15" customHeight="1" x14ac:dyDescent="0.25">
      <c r="A2" s="95" t="s">
        <v>144</v>
      </c>
      <c r="B2" s="102"/>
      <c r="C2" s="38"/>
      <c r="D2" s="38"/>
      <c r="H2" s="113"/>
    </row>
    <row r="3" spans="1:8" s="97" customFormat="1" ht="15" customHeight="1" x14ac:dyDescent="0.25">
      <c r="A3" s="411" t="str">
        <f>CONCATENATE("Aktenzeichen ",IF('Seite 1'!$G$17="F-BV","F-BV____________",'Seite 1'!$G$17))</f>
        <v>Aktenzeichen F-BV____________</v>
      </c>
      <c r="B3" s="96"/>
      <c r="C3" s="38"/>
      <c r="D3" s="38"/>
      <c r="E3" s="38"/>
      <c r="H3" s="113"/>
    </row>
    <row r="4" spans="1:8" s="97" customFormat="1" ht="15" customHeight="1" x14ac:dyDescent="0.2">
      <c r="A4" s="95" t="str">
        <f ca="1">CONCATENATE("Verwendungsnachweis vom ",IF('Seite 1'!$G$16="","__.__.____",TEXT('Seite 1'!$G$16,"TT.MM.JJJJ")))</f>
        <v>Verwendungsnachweis vom 31.01.2024</v>
      </c>
      <c r="B4" s="96"/>
      <c r="C4" s="38"/>
      <c r="D4" s="38"/>
      <c r="E4" s="38"/>
      <c r="F4" s="115"/>
      <c r="G4" s="98"/>
      <c r="H4" s="113"/>
    </row>
    <row r="5" spans="1:8" s="97" customFormat="1" ht="15" customHeight="1" x14ac:dyDescent="0.2">
      <c r="A5" s="464" t="str">
        <f>'Seite 1'!$A$63</f>
        <v>VWN Förderung von Betreuungsvereinen</v>
      </c>
      <c r="B5" s="96"/>
      <c r="C5" s="38"/>
      <c r="D5" s="38"/>
      <c r="E5" s="38"/>
      <c r="F5" s="115"/>
      <c r="G5" s="98"/>
      <c r="H5" s="113"/>
    </row>
    <row r="6" spans="1:8" s="97" customFormat="1" ht="15" customHeight="1" thickBot="1" x14ac:dyDescent="0.25">
      <c r="A6" s="408" t="str">
        <f>'Seite 1'!$A$64</f>
        <v>Formularversion: V 2.1 vom 31.01.24 - öffentlich -</v>
      </c>
      <c r="B6" s="446"/>
      <c r="C6" s="447"/>
      <c r="D6" s="447"/>
      <c r="E6" s="447"/>
      <c r="F6" s="410"/>
      <c r="G6" s="448"/>
      <c r="H6" s="113"/>
    </row>
    <row r="7" spans="1:8" s="97" customFormat="1" ht="12" customHeight="1" thickTop="1" x14ac:dyDescent="0.2">
      <c r="B7" s="96"/>
      <c r="C7" s="38"/>
      <c r="D7" s="38"/>
      <c r="E7" s="38"/>
      <c r="F7" s="115"/>
      <c r="G7" s="98"/>
      <c r="H7" s="113"/>
    </row>
    <row r="8" spans="1:8" s="97" customFormat="1" ht="15" customHeight="1" x14ac:dyDescent="0.25">
      <c r="A8" s="106" t="s">
        <v>46</v>
      </c>
      <c r="B8" s="96"/>
      <c r="C8" s="38"/>
      <c r="D8" s="38"/>
      <c r="E8" s="38"/>
      <c r="F8" s="115"/>
      <c r="H8" s="113"/>
    </row>
    <row r="9" spans="1:8" s="97" customFormat="1" ht="5.15" customHeight="1" x14ac:dyDescent="0.25">
      <c r="A9" s="227"/>
      <c r="B9" s="227"/>
      <c r="C9" s="227"/>
      <c r="D9" s="228"/>
      <c r="E9" s="236"/>
      <c r="F9" s="237"/>
      <c r="G9" s="228"/>
      <c r="H9" s="113"/>
    </row>
    <row r="10" spans="1:8" s="97" customFormat="1" ht="12" customHeight="1" x14ac:dyDescent="0.25">
      <c r="A10" s="246" t="s">
        <v>145</v>
      </c>
      <c r="B10" s="229" t="s">
        <v>146</v>
      </c>
      <c r="C10" s="229" t="s">
        <v>47</v>
      </c>
      <c r="D10" s="230" t="s">
        <v>149</v>
      </c>
      <c r="E10" s="248" t="s">
        <v>148</v>
      </c>
      <c r="F10" s="239"/>
      <c r="G10" s="230" t="s">
        <v>151</v>
      </c>
      <c r="H10" s="113"/>
    </row>
    <row r="11" spans="1:8" s="97" customFormat="1" ht="12" customHeight="1" x14ac:dyDescent="0.25">
      <c r="A11" s="246" t="s">
        <v>54</v>
      </c>
      <c r="B11" s="231" t="s">
        <v>147</v>
      </c>
      <c r="C11" s="232"/>
      <c r="D11" s="230" t="s">
        <v>150</v>
      </c>
      <c r="E11" s="230" t="s">
        <v>44</v>
      </c>
      <c r="F11" s="230" t="s">
        <v>45</v>
      </c>
      <c r="G11" s="230" t="s">
        <v>152</v>
      </c>
      <c r="H11" s="113"/>
    </row>
    <row r="12" spans="1:8" s="97" customFormat="1" ht="12" customHeight="1" x14ac:dyDescent="0.25">
      <c r="A12" s="235"/>
      <c r="B12" s="235"/>
      <c r="C12" s="232"/>
      <c r="D12" s="230"/>
      <c r="E12" s="247" t="s">
        <v>91</v>
      </c>
      <c r="F12" s="247" t="s">
        <v>91</v>
      </c>
      <c r="G12" s="230" t="s">
        <v>153</v>
      </c>
      <c r="H12" s="113"/>
    </row>
    <row r="13" spans="1:8" s="97" customFormat="1" ht="4" customHeight="1" x14ac:dyDescent="0.25">
      <c r="A13" s="233"/>
      <c r="B13" s="233"/>
      <c r="C13" s="233"/>
      <c r="D13" s="234"/>
      <c r="E13" s="234"/>
      <c r="F13" s="234"/>
      <c r="G13" s="234"/>
      <c r="H13" s="113"/>
    </row>
    <row r="14" spans="1:8" s="97" customFormat="1" ht="18" customHeight="1" x14ac:dyDescent="0.25">
      <c r="A14" s="597" t="s">
        <v>262</v>
      </c>
      <c r="B14" s="598"/>
      <c r="C14" s="598"/>
      <c r="D14" s="599"/>
      <c r="E14" s="599"/>
      <c r="F14" s="599"/>
      <c r="G14" s="600"/>
      <c r="H14" s="113"/>
    </row>
    <row r="15" spans="1:8" s="97" customFormat="1" ht="36" customHeight="1" x14ac:dyDescent="0.25">
      <c r="A15" s="240">
        <v>1</v>
      </c>
      <c r="B15" s="601" t="s">
        <v>253</v>
      </c>
      <c r="C15" s="241"/>
      <c r="D15" s="242"/>
      <c r="E15" s="243"/>
      <c r="F15" s="243"/>
      <c r="G15" s="244"/>
      <c r="H15" s="113"/>
    </row>
    <row r="16" spans="1:8" s="97" customFormat="1" ht="36" customHeight="1" x14ac:dyDescent="0.25">
      <c r="A16" s="240">
        <v>2</v>
      </c>
      <c r="B16" s="601" t="s">
        <v>254</v>
      </c>
      <c r="C16" s="241"/>
      <c r="D16" s="242"/>
      <c r="E16" s="243"/>
      <c r="F16" s="243"/>
      <c r="G16" s="244"/>
      <c r="H16" s="113"/>
    </row>
    <row r="17" spans="1:8" s="97" customFormat="1" ht="36" customHeight="1" x14ac:dyDescent="0.25">
      <c r="A17" s="240">
        <v>3</v>
      </c>
      <c r="B17" s="601" t="s">
        <v>255</v>
      </c>
      <c r="C17" s="241"/>
      <c r="D17" s="242"/>
      <c r="E17" s="243"/>
      <c r="F17" s="243"/>
      <c r="G17" s="244"/>
      <c r="H17" s="113"/>
    </row>
    <row r="18" spans="1:8" s="97" customFormat="1" ht="36" customHeight="1" x14ac:dyDescent="0.25">
      <c r="A18" s="240">
        <v>4</v>
      </c>
      <c r="B18" s="601" t="s">
        <v>256</v>
      </c>
      <c r="C18" s="241"/>
      <c r="D18" s="242"/>
      <c r="E18" s="243"/>
      <c r="F18" s="243"/>
      <c r="G18" s="244"/>
      <c r="H18" s="113"/>
    </row>
    <row r="19" spans="1:8" s="97" customFormat="1" ht="36" customHeight="1" x14ac:dyDescent="0.25">
      <c r="A19" s="240">
        <v>5</v>
      </c>
      <c r="B19" s="601" t="s">
        <v>257</v>
      </c>
      <c r="C19" s="241"/>
      <c r="D19" s="242"/>
      <c r="E19" s="243"/>
      <c r="F19" s="243"/>
      <c r="G19" s="244"/>
      <c r="H19" s="113"/>
    </row>
    <row r="20" spans="1:8" s="97" customFormat="1" ht="36" customHeight="1" x14ac:dyDescent="0.25">
      <c r="A20" s="240">
        <v>6</v>
      </c>
      <c r="B20" s="601" t="s">
        <v>258</v>
      </c>
      <c r="C20" s="241"/>
      <c r="D20" s="242"/>
      <c r="E20" s="243"/>
      <c r="F20" s="243"/>
      <c r="G20" s="244"/>
      <c r="H20" s="113"/>
    </row>
    <row r="21" spans="1:8" s="97" customFormat="1" ht="18" customHeight="1" x14ac:dyDescent="0.25">
      <c r="A21" s="597" t="s">
        <v>263</v>
      </c>
      <c r="B21" s="598"/>
      <c r="C21" s="598"/>
      <c r="D21" s="599"/>
      <c r="E21" s="599"/>
      <c r="F21" s="599"/>
      <c r="G21" s="600"/>
      <c r="H21" s="113"/>
    </row>
    <row r="22" spans="1:8" s="97" customFormat="1" ht="36" customHeight="1" x14ac:dyDescent="0.25">
      <c r="A22" s="240" t="str">
        <f>IF(COUNTA(B22:G22)&gt;0,A20+1,"")</f>
        <v/>
      </c>
      <c r="B22" s="241"/>
      <c r="C22" s="241"/>
      <c r="D22" s="242"/>
      <c r="E22" s="243"/>
      <c r="F22" s="243"/>
      <c r="G22" s="244"/>
      <c r="H22" s="113"/>
    </row>
    <row r="23" spans="1:8" s="97" customFormat="1" ht="36" customHeight="1" x14ac:dyDescent="0.25">
      <c r="A23" s="240" t="str">
        <f>IF(COUNTA(B23:G23)&gt;0,A22+1,"")</f>
        <v/>
      </c>
      <c r="B23" s="241"/>
      <c r="C23" s="241"/>
      <c r="D23" s="242"/>
      <c r="E23" s="243"/>
      <c r="F23" s="243"/>
      <c r="G23" s="244"/>
      <c r="H23" s="113"/>
    </row>
    <row r="24" spans="1:8" s="97" customFormat="1" ht="36" customHeight="1" x14ac:dyDescent="0.25">
      <c r="A24" s="240" t="str">
        <f t="shared" ref="A24:A41" si="0">IF(COUNTA(B24:G24)&gt;0,A23+1,"")</f>
        <v/>
      </c>
      <c r="B24" s="241"/>
      <c r="C24" s="241"/>
      <c r="D24" s="242"/>
      <c r="E24" s="243"/>
      <c r="F24" s="243"/>
      <c r="G24" s="244"/>
      <c r="H24" s="113"/>
    </row>
    <row r="25" spans="1:8" s="97" customFormat="1" ht="36" customHeight="1" x14ac:dyDescent="0.25">
      <c r="A25" s="240" t="str">
        <f t="shared" si="0"/>
        <v/>
      </c>
      <c r="B25" s="241"/>
      <c r="C25" s="241"/>
      <c r="D25" s="242"/>
      <c r="E25" s="243"/>
      <c r="F25" s="243"/>
      <c r="G25" s="244"/>
      <c r="H25" s="113"/>
    </row>
    <row r="26" spans="1:8" s="97" customFormat="1" ht="36" customHeight="1" x14ac:dyDescent="0.25">
      <c r="A26" s="240" t="str">
        <f t="shared" si="0"/>
        <v/>
      </c>
      <c r="B26" s="241"/>
      <c r="C26" s="241"/>
      <c r="D26" s="242"/>
      <c r="E26" s="243"/>
      <c r="F26" s="243"/>
      <c r="G26" s="244"/>
      <c r="H26" s="113"/>
    </row>
    <row r="27" spans="1:8" s="97" customFormat="1" ht="36" customHeight="1" x14ac:dyDescent="0.25">
      <c r="A27" s="240" t="str">
        <f t="shared" si="0"/>
        <v/>
      </c>
      <c r="B27" s="241"/>
      <c r="C27" s="241"/>
      <c r="D27" s="242"/>
      <c r="E27" s="243"/>
      <c r="F27" s="243"/>
      <c r="G27" s="244"/>
      <c r="H27" s="113"/>
    </row>
    <row r="28" spans="1:8" s="97" customFormat="1" ht="36" customHeight="1" x14ac:dyDescent="0.25">
      <c r="A28" s="240" t="str">
        <f t="shared" si="0"/>
        <v/>
      </c>
      <c r="B28" s="241"/>
      <c r="C28" s="241"/>
      <c r="D28" s="242"/>
      <c r="E28" s="243"/>
      <c r="F28" s="243"/>
      <c r="G28" s="244"/>
      <c r="H28" s="113"/>
    </row>
    <row r="29" spans="1:8" s="97" customFormat="1" ht="36" customHeight="1" x14ac:dyDescent="0.25">
      <c r="A29" s="240" t="str">
        <f t="shared" si="0"/>
        <v/>
      </c>
      <c r="B29" s="241"/>
      <c r="C29" s="241"/>
      <c r="D29" s="242"/>
      <c r="E29" s="243"/>
      <c r="F29" s="243"/>
      <c r="G29" s="244"/>
      <c r="H29" s="113"/>
    </row>
    <row r="30" spans="1:8" s="97" customFormat="1" ht="36" customHeight="1" x14ac:dyDescent="0.25">
      <c r="A30" s="240" t="str">
        <f t="shared" si="0"/>
        <v/>
      </c>
      <c r="B30" s="241"/>
      <c r="C30" s="241"/>
      <c r="D30" s="242"/>
      <c r="E30" s="243"/>
      <c r="F30" s="243"/>
      <c r="G30" s="244"/>
      <c r="H30" s="113"/>
    </row>
    <row r="31" spans="1:8" s="97" customFormat="1" ht="36" customHeight="1" x14ac:dyDescent="0.25">
      <c r="A31" s="240" t="str">
        <f t="shared" si="0"/>
        <v/>
      </c>
      <c r="B31" s="241"/>
      <c r="C31" s="241"/>
      <c r="D31" s="242"/>
      <c r="E31" s="243"/>
      <c r="F31" s="243"/>
      <c r="G31" s="244"/>
      <c r="H31" s="113"/>
    </row>
    <row r="32" spans="1:8" s="97" customFormat="1" ht="36" customHeight="1" x14ac:dyDescent="0.25">
      <c r="A32" s="240" t="str">
        <f t="shared" si="0"/>
        <v/>
      </c>
      <c r="B32" s="241"/>
      <c r="C32" s="241"/>
      <c r="D32" s="242"/>
      <c r="E32" s="243"/>
      <c r="F32" s="243"/>
      <c r="G32" s="244"/>
      <c r="H32" s="113"/>
    </row>
    <row r="33" spans="1:11" s="97" customFormat="1" ht="36" customHeight="1" x14ac:dyDescent="0.25">
      <c r="A33" s="240" t="str">
        <f t="shared" si="0"/>
        <v/>
      </c>
      <c r="B33" s="241"/>
      <c r="C33" s="241"/>
      <c r="D33" s="242"/>
      <c r="E33" s="243"/>
      <c r="F33" s="243"/>
      <c r="G33" s="244"/>
      <c r="H33" s="113"/>
    </row>
    <row r="34" spans="1:11" s="97" customFormat="1" ht="36" customHeight="1" x14ac:dyDescent="0.25">
      <c r="A34" s="240" t="str">
        <f t="shared" si="0"/>
        <v/>
      </c>
      <c r="B34" s="241"/>
      <c r="C34" s="241"/>
      <c r="D34" s="242"/>
      <c r="E34" s="243"/>
      <c r="F34" s="243"/>
      <c r="G34" s="244"/>
      <c r="H34" s="113"/>
    </row>
    <row r="35" spans="1:11" ht="36" customHeight="1" x14ac:dyDescent="0.25">
      <c r="A35" s="240" t="str">
        <f t="shared" si="0"/>
        <v/>
      </c>
      <c r="B35" s="241"/>
      <c r="C35" s="241"/>
      <c r="D35" s="242"/>
      <c r="E35" s="243"/>
      <c r="F35" s="243"/>
      <c r="G35" s="244"/>
      <c r="H35" s="113"/>
      <c r="I35" s="97"/>
      <c r="J35" s="97"/>
      <c r="K35" s="97"/>
    </row>
    <row r="36" spans="1:11" ht="36" customHeight="1" x14ac:dyDescent="0.25">
      <c r="A36" s="240" t="str">
        <f t="shared" si="0"/>
        <v/>
      </c>
      <c r="B36" s="241"/>
      <c r="C36" s="241"/>
      <c r="D36" s="242"/>
      <c r="E36" s="243"/>
      <c r="F36" s="243"/>
      <c r="G36" s="244"/>
      <c r="H36" s="113"/>
      <c r="I36" s="97"/>
      <c r="J36" s="97"/>
      <c r="K36" s="97"/>
    </row>
    <row r="37" spans="1:11" ht="36" customHeight="1" x14ac:dyDescent="0.25">
      <c r="A37" s="240" t="str">
        <f t="shared" si="0"/>
        <v/>
      </c>
      <c r="B37" s="241"/>
      <c r="C37" s="241"/>
      <c r="D37" s="242"/>
      <c r="E37" s="243"/>
      <c r="F37" s="243"/>
      <c r="G37" s="244"/>
      <c r="H37" s="113"/>
      <c r="I37" s="97"/>
      <c r="J37" s="97"/>
      <c r="K37" s="97"/>
    </row>
    <row r="38" spans="1:11" ht="36" customHeight="1" x14ac:dyDescent="0.25">
      <c r="A38" s="240" t="str">
        <f t="shared" si="0"/>
        <v/>
      </c>
      <c r="B38" s="241"/>
      <c r="C38" s="241"/>
      <c r="D38" s="242"/>
      <c r="E38" s="243"/>
      <c r="F38" s="243"/>
      <c r="G38" s="244"/>
      <c r="H38" s="113"/>
      <c r="I38" s="97"/>
      <c r="J38" s="97"/>
      <c r="K38" s="97"/>
    </row>
    <row r="39" spans="1:11" ht="36" customHeight="1" x14ac:dyDescent="0.25">
      <c r="A39" s="240" t="str">
        <f t="shared" si="0"/>
        <v/>
      </c>
      <c r="B39" s="241"/>
      <c r="C39" s="241"/>
      <c r="D39" s="242"/>
      <c r="E39" s="243"/>
      <c r="F39" s="243"/>
      <c r="G39" s="244"/>
      <c r="H39" s="113"/>
      <c r="I39" s="97"/>
      <c r="J39" s="97"/>
      <c r="K39" s="97"/>
    </row>
    <row r="40" spans="1:11" ht="36" customHeight="1" x14ac:dyDescent="0.25">
      <c r="A40" s="240" t="str">
        <f t="shared" si="0"/>
        <v/>
      </c>
      <c r="B40" s="241"/>
      <c r="C40" s="241"/>
      <c r="D40" s="242"/>
      <c r="E40" s="243"/>
      <c r="F40" s="243"/>
      <c r="G40" s="244"/>
      <c r="H40" s="113"/>
      <c r="I40" s="97"/>
      <c r="J40" s="97"/>
      <c r="K40" s="97"/>
    </row>
    <row r="41" spans="1:11" ht="36" customHeight="1" x14ac:dyDescent="0.25">
      <c r="A41" s="240" t="str">
        <f t="shared" si="0"/>
        <v/>
      </c>
      <c r="B41" s="241"/>
      <c r="C41" s="241"/>
      <c r="D41" s="242"/>
      <c r="E41" s="243"/>
      <c r="F41" s="243"/>
      <c r="G41" s="244"/>
      <c r="H41" s="113"/>
      <c r="I41" s="97"/>
      <c r="J41" s="97"/>
      <c r="K41" s="97"/>
    </row>
  </sheetData>
  <sheetProtection password="EDE9" sheet="1" objects="1" scenarios="1"/>
  <printOptions horizontalCentered="1"/>
  <pageMargins left="0.19685039370078741" right="0.19685039370078741" top="0.59055118110236227" bottom="0.19685039370078741" header="0.19685039370078741" footer="0.19685039370078741"/>
  <pageSetup paperSize="9" fitToHeight="0" orientation="landscape" useFirstPageNumber="1" r:id="rId1"/>
  <headerFooter>
    <oddFooter>&amp;L&amp;9&amp;A - Seite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Durchführungsdatum" error="Bitte beachten Sie den Bewilligungszeitraum auf Seite 1!">
          <x14:formula1>
            <xm:f>'Seite 1'!$C$40</xm:f>
          </x14:formula1>
          <x14:formula2>
            <xm:f>'Seite 1'!$G$40</xm:f>
          </x14:formula2>
          <xm:sqref>D15:D20 D22:D41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K41"/>
  <sheetViews>
    <sheetView showGridLines="0" workbookViewId="0">
      <pane ySplit="13" topLeftCell="A14" activePane="bottomLeft" state="frozen"/>
      <selection pane="bottomLeft" activeCell="C15" sqref="C15"/>
    </sheetView>
  </sheetViews>
  <sheetFormatPr baseColWidth="10" defaultColWidth="11.453125" defaultRowHeight="11.5" x14ac:dyDescent="0.25"/>
  <cols>
    <col min="1" max="1" width="5.54296875" style="94" customWidth="1"/>
    <col min="2" max="2" width="50.54296875" style="101" customWidth="1"/>
    <col min="3" max="3" width="30.54296875" style="94" customWidth="1"/>
    <col min="4" max="6" width="12.54296875" style="94" customWidth="1"/>
    <col min="7" max="7" width="15.54296875" style="94" customWidth="1"/>
    <col min="8" max="8" width="12.54296875" style="94" hidden="1" customWidth="1"/>
    <col min="9" max="16384" width="11.453125" style="94"/>
  </cols>
  <sheetData>
    <row r="1" spans="1:8" ht="15" customHeight="1" x14ac:dyDescent="0.25">
      <c r="A1" s="95" t="s">
        <v>52</v>
      </c>
      <c r="C1" s="38"/>
      <c r="D1" s="38"/>
      <c r="H1" s="245" t="str">
        <f>"$A$1:$G$"&amp;MAX(A15:A41)+IF(A22="",14,15)</f>
        <v>$A$1:$G$20</v>
      </c>
    </row>
    <row r="2" spans="1:8" ht="15" customHeight="1" x14ac:dyDescent="0.25">
      <c r="A2" s="95" t="s">
        <v>154</v>
      </c>
      <c r="B2" s="102"/>
      <c r="C2" s="38"/>
      <c r="D2" s="38"/>
      <c r="H2" s="113"/>
    </row>
    <row r="3" spans="1:8" s="97" customFormat="1" ht="15" customHeight="1" x14ac:dyDescent="0.25">
      <c r="A3" s="411" t="str">
        <f>CONCATENATE("Aktenzeichen ",IF('Seite 1'!$G$17="F-BV","F-BV____________",'Seite 1'!$G$17))</f>
        <v>Aktenzeichen F-BV____________</v>
      </c>
      <c r="B3" s="96"/>
      <c r="C3" s="38"/>
      <c r="D3" s="38"/>
      <c r="E3" s="38"/>
      <c r="H3" s="113"/>
    </row>
    <row r="4" spans="1:8" s="97" customFormat="1" ht="15" customHeight="1" x14ac:dyDescent="0.2">
      <c r="A4" s="95" t="str">
        <f ca="1">CONCATENATE("Verwendungsnachweis vom ",IF('Seite 1'!$G$16="","__.__.____",TEXT('Seite 1'!$G$16,"TT.MM.JJJJ")))</f>
        <v>Verwendungsnachweis vom 31.01.2024</v>
      </c>
      <c r="B4" s="96"/>
      <c r="C4" s="38"/>
      <c r="D4" s="38"/>
      <c r="E4" s="38"/>
      <c r="F4" s="115"/>
      <c r="G4" s="98"/>
      <c r="H4" s="113"/>
    </row>
    <row r="5" spans="1:8" s="97" customFormat="1" ht="15" customHeight="1" x14ac:dyDescent="0.2">
      <c r="A5" s="464" t="str">
        <f>'Seite 1'!$A$63</f>
        <v>VWN Förderung von Betreuungsvereinen</v>
      </c>
      <c r="B5" s="96"/>
      <c r="C5" s="38"/>
      <c r="D5" s="38"/>
      <c r="E5" s="38"/>
      <c r="F5" s="115"/>
      <c r="G5" s="98"/>
      <c r="H5" s="113"/>
    </row>
    <row r="6" spans="1:8" s="97" customFormat="1" ht="15" customHeight="1" thickBot="1" x14ac:dyDescent="0.25">
      <c r="A6" s="408" t="str">
        <f>'Seite 1'!$A$64</f>
        <v>Formularversion: V 2.1 vom 31.01.24 - öffentlich -</v>
      </c>
      <c r="B6" s="446"/>
      <c r="C6" s="447"/>
      <c r="D6" s="447"/>
      <c r="E6" s="447"/>
      <c r="F6" s="410"/>
      <c r="G6" s="448"/>
      <c r="H6" s="113"/>
    </row>
    <row r="7" spans="1:8" s="97" customFormat="1" ht="12" customHeight="1" thickTop="1" x14ac:dyDescent="0.2">
      <c r="B7" s="96"/>
      <c r="C7" s="38"/>
      <c r="D7" s="38"/>
      <c r="E7" s="38"/>
      <c r="F7" s="115"/>
      <c r="G7" s="98"/>
      <c r="H7" s="113"/>
    </row>
    <row r="8" spans="1:8" s="97" customFormat="1" ht="15" customHeight="1" x14ac:dyDescent="0.25">
      <c r="A8" s="106" t="s">
        <v>46</v>
      </c>
      <c r="B8" s="96"/>
      <c r="C8" s="38"/>
      <c r="D8" s="38"/>
      <c r="E8" s="38"/>
      <c r="F8" s="115"/>
      <c r="H8" s="113"/>
    </row>
    <row r="9" spans="1:8" s="97" customFormat="1" ht="5.15" customHeight="1" x14ac:dyDescent="0.25">
      <c r="A9" s="227"/>
      <c r="B9" s="227"/>
      <c r="C9" s="227"/>
      <c r="D9" s="228"/>
      <c r="E9" s="236"/>
      <c r="F9" s="237"/>
      <c r="G9" s="228"/>
      <c r="H9" s="113"/>
    </row>
    <row r="10" spans="1:8" s="97" customFormat="1" ht="12" customHeight="1" x14ac:dyDescent="0.25">
      <c r="A10" s="246" t="s">
        <v>145</v>
      </c>
      <c r="B10" s="229" t="s">
        <v>146</v>
      </c>
      <c r="C10" s="229" t="s">
        <v>47</v>
      </c>
      <c r="D10" s="230" t="s">
        <v>149</v>
      </c>
      <c r="E10" s="248" t="s">
        <v>148</v>
      </c>
      <c r="F10" s="239"/>
      <c r="G10" s="230" t="s">
        <v>151</v>
      </c>
      <c r="H10" s="113"/>
    </row>
    <row r="11" spans="1:8" s="97" customFormat="1" ht="12" customHeight="1" x14ac:dyDescent="0.25">
      <c r="A11" s="246" t="s">
        <v>54</v>
      </c>
      <c r="B11" s="231" t="s">
        <v>147</v>
      </c>
      <c r="C11" s="232"/>
      <c r="D11" s="230" t="s">
        <v>150</v>
      </c>
      <c r="E11" s="230" t="s">
        <v>44</v>
      </c>
      <c r="F11" s="230" t="s">
        <v>45</v>
      </c>
      <c r="G11" s="230" t="s">
        <v>152</v>
      </c>
      <c r="H11" s="113"/>
    </row>
    <row r="12" spans="1:8" s="97" customFormat="1" ht="12" customHeight="1" x14ac:dyDescent="0.25">
      <c r="A12" s="235"/>
      <c r="B12" s="235"/>
      <c r="C12" s="232"/>
      <c r="D12" s="230"/>
      <c r="E12" s="247" t="s">
        <v>91</v>
      </c>
      <c r="F12" s="247" t="s">
        <v>91</v>
      </c>
      <c r="G12" s="230" t="s">
        <v>153</v>
      </c>
      <c r="H12" s="113"/>
    </row>
    <row r="13" spans="1:8" s="97" customFormat="1" ht="4" customHeight="1" x14ac:dyDescent="0.25">
      <c r="A13" s="233"/>
      <c r="B13" s="233"/>
      <c r="C13" s="233"/>
      <c r="D13" s="234"/>
      <c r="E13" s="234"/>
      <c r="F13" s="234"/>
      <c r="G13" s="234"/>
      <c r="H13" s="113"/>
    </row>
    <row r="14" spans="1:8" s="97" customFormat="1" ht="18" customHeight="1" x14ac:dyDescent="0.25">
      <c r="A14" s="597" t="s">
        <v>265</v>
      </c>
      <c r="B14" s="598"/>
      <c r="C14" s="598"/>
      <c r="D14" s="599"/>
      <c r="E14" s="599"/>
      <c r="F14" s="599"/>
      <c r="G14" s="600"/>
      <c r="H14" s="113"/>
    </row>
    <row r="15" spans="1:8" s="97" customFormat="1" ht="36" customHeight="1" x14ac:dyDescent="0.25">
      <c r="A15" s="240">
        <v>1</v>
      </c>
      <c r="B15" s="601" t="s">
        <v>253</v>
      </c>
      <c r="C15" s="241"/>
      <c r="D15" s="242"/>
      <c r="E15" s="243"/>
      <c r="F15" s="243"/>
      <c r="G15" s="244"/>
      <c r="H15" s="113"/>
    </row>
    <row r="16" spans="1:8" s="97" customFormat="1" ht="36" customHeight="1" x14ac:dyDescent="0.25">
      <c r="A16" s="240">
        <v>2</v>
      </c>
      <c r="B16" s="601" t="s">
        <v>254</v>
      </c>
      <c r="C16" s="241"/>
      <c r="D16" s="242"/>
      <c r="E16" s="243"/>
      <c r="F16" s="243"/>
      <c r="G16" s="244"/>
      <c r="H16" s="113"/>
    </row>
    <row r="17" spans="1:8" s="97" customFormat="1" ht="36" customHeight="1" x14ac:dyDescent="0.25">
      <c r="A17" s="240">
        <v>3</v>
      </c>
      <c r="B17" s="601" t="s">
        <v>255</v>
      </c>
      <c r="C17" s="241"/>
      <c r="D17" s="242"/>
      <c r="E17" s="243"/>
      <c r="F17" s="243"/>
      <c r="G17" s="244"/>
      <c r="H17" s="113"/>
    </row>
    <row r="18" spans="1:8" s="97" customFormat="1" ht="36" customHeight="1" x14ac:dyDescent="0.25">
      <c r="A18" s="240">
        <v>4</v>
      </c>
      <c r="B18" s="601" t="s">
        <v>256</v>
      </c>
      <c r="C18" s="241"/>
      <c r="D18" s="242"/>
      <c r="E18" s="243"/>
      <c r="F18" s="243"/>
      <c r="G18" s="244"/>
      <c r="H18" s="113"/>
    </row>
    <row r="19" spans="1:8" s="97" customFormat="1" ht="36" customHeight="1" x14ac:dyDescent="0.25">
      <c r="A19" s="240">
        <v>5</v>
      </c>
      <c r="B19" s="601" t="s">
        <v>257</v>
      </c>
      <c r="C19" s="241"/>
      <c r="D19" s="242"/>
      <c r="E19" s="243"/>
      <c r="F19" s="243"/>
      <c r="G19" s="244"/>
      <c r="H19" s="113"/>
    </row>
    <row r="20" spans="1:8" s="97" customFormat="1" ht="36" customHeight="1" x14ac:dyDescent="0.25">
      <c r="A20" s="240">
        <v>6</v>
      </c>
      <c r="B20" s="601" t="s">
        <v>258</v>
      </c>
      <c r="C20" s="241"/>
      <c r="D20" s="242"/>
      <c r="E20" s="243"/>
      <c r="F20" s="243"/>
      <c r="G20" s="244"/>
      <c r="H20" s="113"/>
    </row>
    <row r="21" spans="1:8" s="97" customFormat="1" ht="18" customHeight="1" x14ac:dyDescent="0.25">
      <c r="A21" s="597" t="s">
        <v>264</v>
      </c>
      <c r="B21" s="598"/>
      <c r="C21" s="598"/>
      <c r="D21" s="599"/>
      <c r="E21" s="599"/>
      <c r="F21" s="599"/>
      <c r="G21" s="600"/>
      <c r="H21" s="113"/>
    </row>
    <row r="22" spans="1:8" s="97" customFormat="1" ht="36" customHeight="1" x14ac:dyDescent="0.25">
      <c r="A22" s="240" t="str">
        <f>IF(COUNTA(B22:G22)&gt;0,A20+1,"")</f>
        <v/>
      </c>
      <c r="B22" s="241"/>
      <c r="C22" s="241"/>
      <c r="D22" s="242"/>
      <c r="E22" s="243"/>
      <c r="F22" s="243"/>
      <c r="G22" s="244"/>
      <c r="H22" s="113"/>
    </row>
    <row r="23" spans="1:8" s="97" customFormat="1" ht="36" customHeight="1" x14ac:dyDescent="0.25">
      <c r="A23" s="240" t="str">
        <f>IF(COUNTA(B23:G23)&gt;0,A22+1,"")</f>
        <v/>
      </c>
      <c r="B23" s="241"/>
      <c r="C23" s="241"/>
      <c r="D23" s="242"/>
      <c r="E23" s="243"/>
      <c r="F23" s="243"/>
      <c r="G23" s="244"/>
      <c r="H23" s="113"/>
    </row>
    <row r="24" spans="1:8" s="97" customFormat="1" ht="36" customHeight="1" x14ac:dyDescent="0.25">
      <c r="A24" s="240" t="str">
        <f t="shared" ref="A24:A41" si="0">IF(COUNTA(B24:G24)&gt;0,A23+1,"")</f>
        <v/>
      </c>
      <c r="B24" s="241"/>
      <c r="C24" s="241"/>
      <c r="D24" s="242"/>
      <c r="E24" s="243"/>
      <c r="F24" s="243"/>
      <c r="G24" s="244"/>
      <c r="H24" s="113"/>
    </row>
    <row r="25" spans="1:8" s="97" customFormat="1" ht="36" customHeight="1" x14ac:dyDescent="0.25">
      <c r="A25" s="240" t="str">
        <f t="shared" si="0"/>
        <v/>
      </c>
      <c r="B25" s="241"/>
      <c r="C25" s="241"/>
      <c r="D25" s="242"/>
      <c r="E25" s="243"/>
      <c r="F25" s="243"/>
      <c r="G25" s="244"/>
      <c r="H25" s="113"/>
    </row>
    <row r="26" spans="1:8" s="97" customFormat="1" ht="36" customHeight="1" x14ac:dyDescent="0.25">
      <c r="A26" s="240" t="str">
        <f t="shared" si="0"/>
        <v/>
      </c>
      <c r="B26" s="241"/>
      <c r="C26" s="241"/>
      <c r="D26" s="242"/>
      <c r="E26" s="243"/>
      <c r="F26" s="243"/>
      <c r="G26" s="244"/>
      <c r="H26" s="113"/>
    </row>
    <row r="27" spans="1:8" s="97" customFormat="1" ht="36" customHeight="1" x14ac:dyDescent="0.25">
      <c r="A27" s="240" t="str">
        <f t="shared" si="0"/>
        <v/>
      </c>
      <c r="B27" s="241"/>
      <c r="C27" s="241"/>
      <c r="D27" s="242"/>
      <c r="E27" s="243"/>
      <c r="F27" s="243"/>
      <c r="G27" s="244"/>
      <c r="H27" s="113"/>
    </row>
    <row r="28" spans="1:8" s="97" customFormat="1" ht="36" customHeight="1" x14ac:dyDescent="0.25">
      <c r="A28" s="240" t="str">
        <f t="shared" si="0"/>
        <v/>
      </c>
      <c r="B28" s="241"/>
      <c r="C28" s="241"/>
      <c r="D28" s="242"/>
      <c r="E28" s="243"/>
      <c r="F28" s="243"/>
      <c r="G28" s="244"/>
      <c r="H28" s="113"/>
    </row>
    <row r="29" spans="1:8" s="97" customFormat="1" ht="36" customHeight="1" x14ac:dyDescent="0.25">
      <c r="A29" s="240" t="str">
        <f t="shared" si="0"/>
        <v/>
      </c>
      <c r="B29" s="241"/>
      <c r="C29" s="241"/>
      <c r="D29" s="242"/>
      <c r="E29" s="243"/>
      <c r="F29" s="243"/>
      <c r="G29" s="244"/>
      <c r="H29" s="113"/>
    </row>
    <row r="30" spans="1:8" s="97" customFormat="1" ht="36" customHeight="1" x14ac:dyDescent="0.25">
      <c r="A30" s="240" t="str">
        <f t="shared" si="0"/>
        <v/>
      </c>
      <c r="B30" s="241"/>
      <c r="C30" s="241"/>
      <c r="D30" s="242"/>
      <c r="E30" s="243"/>
      <c r="F30" s="243"/>
      <c r="G30" s="244"/>
      <c r="H30" s="113"/>
    </row>
    <row r="31" spans="1:8" s="97" customFormat="1" ht="36" customHeight="1" x14ac:dyDescent="0.25">
      <c r="A31" s="240" t="str">
        <f t="shared" si="0"/>
        <v/>
      </c>
      <c r="B31" s="241"/>
      <c r="C31" s="241"/>
      <c r="D31" s="242"/>
      <c r="E31" s="243"/>
      <c r="F31" s="243"/>
      <c r="G31" s="244"/>
      <c r="H31" s="113"/>
    </row>
    <row r="32" spans="1:8" s="97" customFormat="1" ht="36" customHeight="1" x14ac:dyDescent="0.25">
      <c r="A32" s="240" t="str">
        <f t="shared" si="0"/>
        <v/>
      </c>
      <c r="B32" s="241"/>
      <c r="C32" s="241"/>
      <c r="D32" s="242"/>
      <c r="E32" s="243"/>
      <c r="F32" s="243"/>
      <c r="G32" s="244"/>
      <c r="H32" s="113"/>
    </row>
    <row r="33" spans="1:11" s="97" customFormat="1" ht="36" customHeight="1" x14ac:dyDescent="0.25">
      <c r="A33" s="240" t="str">
        <f t="shared" si="0"/>
        <v/>
      </c>
      <c r="B33" s="241"/>
      <c r="C33" s="241"/>
      <c r="D33" s="242"/>
      <c r="E33" s="243"/>
      <c r="F33" s="243"/>
      <c r="G33" s="244"/>
      <c r="H33" s="113"/>
    </row>
    <row r="34" spans="1:11" ht="36" customHeight="1" x14ac:dyDescent="0.25">
      <c r="A34" s="240" t="str">
        <f t="shared" si="0"/>
        <v/>
      </c>
      <c r="B34" s="241"/>
      <c r="C34" s="241"/>
      <c r="D34" s="242"/>
      <c r="E34" s="243"/>
      <c r="F34" s="243"/>
      <c r="G34" s="244"/>
      <c r="H34" s="113"/>
      <c r="I34" s="97"/>
      <c r="J34" s="97"/>
      <c r="K34" s="97"/>
    </row>
    <row r="35" spans="1:11" ht="36" customHeight="1" x14ac:dyDescent="0.25">
      <c r="A35" s="240" t="str">
        <f t="shared" si="0"/>
        <v/>
      </c>
      <c r="B35" s="241"/>
      <c r="C35" s="241"/>
      <c r="D35" s="242"/>
      <c r="E35" s="243"/>
      <c r="F35" s="243"/>
      <c r="G35" s="244"/>
      <c r="H35" s="113"/>
      <c r="I35" s="97"/>
      <c r="J35" s="97"/>
      <c r="K35" s="97"/>
    </row>
    <row r="36" spans="1:11" ht="36" customHeight="1" x14ac:dyDescent="0.25">
      <c r="A36" s="240" t="str">
        <f t="shared" si="0"/>
        <v/>
      </c>
      <c r="B36" s="241"/>
      <c r="C36" s="241"/>
      <c r="D36" s="242"/>
      <c r="E36" s="243"/>
      <c r="F36" s="243"/>
      <c r="G36" s="244"/>
      <c r="H36" s="113"/>
      <c r="I36" s="97"/>
      <c r="J36" s="97"/>
      <c r="K36" s="97"/>
    </row>
    <row r="37" spans="1:11" ht="36" customHeight="1" x14ac:dyDescent="0.25">
      <c r="A37" s="240" t="str">
        <f t="shared" si="0"/>
        <v/>
      </c>
      <c r="B37" s="241"/>
      <c r="C37" s="241"/>
      <c r="D37" s="242"/>
      <c r="E37" s="243"/>
      <c r="F37" s="243"/>
      <c r="G37" s="244"/>
      <c r="H37" s="113"/>
      <c r="I37" s="97"/>
      <c r="J37" s="97"/>
      <c r="K37" s="97"/>
    </row>
    <row r="38" spans="1:11" ht="36" customHeight="1" x14ac:dyDescent="0.25">
      <c r="A38" s="240" t="str">
        <f t="shared" si="0"/>
        <v/>
      </c>
      <c r="B38" s="241"/>
      <c r="C38" s="241"/>
      <c r="D38" s="242"/>
      <c r="E38" s="243"/>
      <c r="F38" s="243"/>
      <c r="G38" s="244"/>
      <c r="H38" s="113"/>
      <c r="I38" s="97"/>
      <c r="J38" s="97"/>
      <c r="K38" s="97"/>
    </row>
    <row r="39" spans="1:11" ht="36" customHeight="1" x14ac:dyDescent="0.25">
      <c r="A39" s="240" t="str">
        <f t="shared" si="0"/>
        <v/>
      </c>
      <c r="B39" s="241"/>
      <c r="C39" s="241"/>
      <c r="D39" s="242"/>
      <c r="E39" s="243"/>
      <c r="F39" s="243"/>
      <c r="G39" s="244"/>
      <c r="H39" s="113"/>
      <c r="I39" s="97"/>
      <c r="J39" s="97"/>
      <c r="K39" s="97"/>
    </row>
    <row r="40" spans="1:11" ht="36" customHeight="1" x14ac:dyDescent="0.25">
      <c r="A40" s="240" t="str">
        <f t="shared" si="0"/>
        <v/>
      </c>
      <c r="B40" s="241"/>
      <c r="C40" s="241"/>
      <c r="D40" s="242"/>
      <c r="E40" s="243"/>
      <c r="F40" s="243"/>
      <c r="G40" s="244"/>
      <c r="H40" s="113"/>
      <c r="I40" s="97"/>
      <c r="J40" s="97"/>
      <c r="K40" s="97"/>
    </row>
    <row r="41" spans="1:11" ht="36" customHeight="1" x14ac:dyDescent="0.25">
      <c r="A41" s="240" t="str">
        <f t="shared" si="0"/>
        <v/>
      </c>
      <c r="B41" s="241"/>
      <c r="C41" s="241"/>
      <c r="D41" s="242"/>
      <c r="E41" s="243"/>
      <c r="F41" s="243"/>
      <c r="G41" s="244"/>
      <c r="H41" s="113"/>
      <c r="I41" s="97"/>
      <c r="J41" s="97"/>
      <c r="K41" s="97"/>
    </row>
  </sheetData>
  <sheetProtection password="EDE9" sheet="1" objects="1" scenarios="1"/>
  <printOptions horizontalCentered="1"/>
  <pageMargins left="0.19685039370078741" right="0.19685039370078741" top="0.59055118110236227" bottom="0.19685039370078741" header="0.19685039370078741" footer="0.19685039370078741"/>
  <pageSetup paperSize="9" fitToHeight="0" orientation="landscape" useFirstPageNumber="1" r:id="rId1"/>
  <headerFooter>
    <oddFooter>&amp;L&amp;9&amp;A - Seite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Durchführungsdatum" error="Bitte beachten Sie den Bewilligungszeitraum auf Seite 1!">
          <x14:formula1>
            <xm:f>'Seite 1'!$C$40</xm:f>
          </x14:formula1>
          <x14:formula2>
            <xm:f>'Seite 1'!$G$40</xm:f>
          </x14:formula2>
          <xm:sqref>D15:D20 D22:D41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W64"/>
  <sheetViews>
    <sheetView showGridLines="0" tabSelected="1" zoomScaleNormal="100" workbookViewId="0">
      <selection activeCell="B5" sqref="B5"/>
    </sheetView>
  </sheetViews>
  <sheetFormatPr baseColWidth="10" defaultColWidth="11.453125" defaultRowHeight="12.75" customHeight="1" x14ac:dyDescent="0.25"/>
  <cols>
    <col min="1" max="1" width="1.54296875" style="2" customWidth="1"/>
    <col min="2" max="2" width="24.54296875" style="2" customWidth="1"/>
    <col min="3" max="3" width="18.54296875" style="57" customWidth="1"/>
    <col min="4" max="4" width="12.54296875" style="2" customWidth="1"/>
    <col min="5" max="5" width="5.54296875" style="2" customWidth="1"/>
    <col min="6" max="6" width="12.54296875" style="57" customWidth="1"/>
    <col min="7" max="7" width="18.54296875" style="57" customWidth="1"/>
    <col min="8" max="8" width="1.54296875" style="57" customWidth="1"/>
    <col min="9" max="11" width="11.453125" style="2"/>
    <col min="12" max="15" width="11.453125" style="57"/>
    <col min="16" max="16" width="11.453125" style="2"/>
    <col min="17" max="17" width="11.453125" style="57"/>
    <col min="18" max="18" width="11.453125" style="2"/>
    <col min="19" max="21" width="11.453125" style="57"/>
    <col min="22" max="16384" width="11.453125" style="2"/>
  </cols>
  <sheetData>
    <row r="1" spans="1:8" s="32" customFormat="1" ht="15" customHeight="1" x14ac:dyDescent="0.25"/>
    <row r="2" spans="1:8" s="32" customFormat="1" ht="15" customHeight="1" x14ac:dyDescent="0.25"/>
    <row r="3" spans="1:8" s="32" customFormat="1" ht="15" customHeight="1" x14ac:dyDescent="0.25"/>
    <row r="4" spans="1:8" s="32" customFormat="1" ht="15" customHeight="1" x14ac:dyDescent="0.25">
      <c r="A4" s="68" t="s">
        <v>3</v>
      </c>
      <c r="B4" s="68"/>
      <c r="C4" s="68"/>
    </row>
    <row r="5" spans="1:8" ht="15" customHeight="1" x14ac:dyDescent="0.25">
      <c r="A5" s="489"/>
      <c r="B5" s="490"/>
      <c r="C5" s="491"/>
      <c r="D5" s="3"/>
    </row>
    <row r="6" spans="1:8" ht="15" customHeight="1" x14ac:dyDescent="0.25">
      <c r="A6" s="492"/>
      <c r="B6" s="493"/>
      <c r="C6" s="494"/>
      <c r="D6" s="4"/>
    </row>
    <row r="7" spans="1:8" ht="15" customHeight="1" x14ac:dyDescent="0.25">
      <c r="A7" s="492"/>
      <c r="B7" s="493"/>
      <c r="C7" s="494"/>
      <c r="D7" s="4"/>
    </row>
    <row r="8" spans="1:8" ht="15" customHeight="1" x14ac:dyDescent="0.25">
      <c r="A8" s="492"/>
      <c r="B8" s="493"/>
      <c r="C8" s="494"/>
      <c r="D8" s="4"/>
    </row>
    <row r="9" spans="1:8" ht="15" customHeight="1" x14ac:dyDescent="0.25">
      <c r="A9" s="495"/>
      <c r="B9" s="496"/>
      <c r="C9" s="497"/>
      <c r="D9" s="4"/>
    </row>
    <row r="10" spans="1:8" ht="15" customHeight="1" x14ac:dyDescent="0.25">
      <c r="A10" s="6"/>
      <c r="B10" s="6"/>
      <c r="C10" s="6"/>
      <c r="D10" s="6"/>
    </row>
    <row r="11" spans="1:8" ht="15" customHeight="1" x14ac:dyDescent="0.25">
      <c r="A11" s="5"/>
      <c r="B11" s="5"/>
      <c r="C11" s="5"/>
      <c r="D11" s="6"/>
    </row>
    <row r="12" spans="1:8" ht="15" customHeight="1" x14ac:dyDescent="0.25">
      <c r="A12" s="7" t="s">
        <v>79</v>
      </c>
      <c r="B12" s="7"/>
      <c r="C12" s="7"/>
      <c r="E12" s="498" t="s">
        <v>214</v>
      </c>
      <c r="F12" s="499"/>
      <c r="G12" s="499"/>
      <c r="H12" s="500"/>
    </row>
    <row r="13" spans="1:8" ht="15" customHeight="1" x14ac:dyDescent="0.25">
      <c r="A13" s="7" t="s">
        <v>80</v>
      </c>
      <c r="B13" s="7"/>
      <c r="C13" s="7"/>
      <c r="E13" s="501"/>
      <c r="F13" s="502"/>
      <c r="G13" s="502"/>
      <c r="H13" s="503"/>
    </row>
    <row r="14" spans="1:8" ht="15" customHeight="1" x14ac:dyDescent="0.25">
      <c r="A14" s="7" t="s">
        <v>67</v>
      </c>
      <c r="B14" s="7"/>
      <c r="C14" s="7"/>
      <c r="E14" s="501"/>
      <c r="F14" s="502"/>
      <c r="G14" s="502"/>
      <c r="H14" s="503"/>
    </row>
    <row r="15" spans="1:8" ht="15" customHeight="1" x14ac:dyDescent="0.25">
      <c r="A15" s="7" t="s">
        <v>68</v>
      </c>
      <c r="B15" s="7"/>
      <c r="C15" s="7"/>
      <c r="E15" s="501"/>
      <c r="F15" s="502"/>
      <c r="G15" s="502"/>
      <c r="H15" s="503"/>
    </row>
    <row r="16" spans="1:8" ht="18" customHeight="1" x14ac:dyDescent="0.25">
      <c r="A16" s="6"/>
      <c r="B16" s="6"/>
      <c r="C16" s="6"/>
      <c r="D16" s="8"/>
      <c r="E16" s="60" t="s">
        <v>11</v>
      </c>
      <c r="F16" s="61"/>
      <c r="G16" s="506">
        <f ca="1">TODAY()</f>
        <v>45322</v>
      </c>
      <c r="H16" s="504"/>
    </row>
    <row r="17" spans="1:8" s="57" customFormat="1" ht="18" customHeight="1" x14ac:dyDescent="0.25">
      <c r="E17" s="62" t="s">
        <v>55</v>
      </c>
      <c r="F17" s="63"/>
      <c r="G17" s="449" t="s">
        <v>39</v>
      </c>
      <c r="H17" s="505"/>
    </row>
    <row r="18" spans="1:8" ht="8.15" customHeight="1" x14ac:dyDescent="0.25"/>
    <row r="19" spans="1:8" s="68" customFormat="1" ht="18" customHeight="1" x14ac:dyDescent="0.25">
      <c r="A19" s="507"/>
      <c r="B19" s="508" t="s">
        <v>5</v>
      </c>
      <c r="C19" s="509"/>
      <c r="D19" s="509"/>
      <c r="E19" s="509"/>
      <c r="F19" s="509"/>
      <c r="G19" s="509"/>
      <c r="H19" s="510"/>
    </row>
    <row r="20" spans="1:8" s="70" customFormat="1" ht="8.15" customHeight="1" x14ac:dyDescent="0.25">
      <c r="A20" s="65"/>
      <c r="B20" s="511"/>
      <c r="C20" s="512"/>
      <c r="D20" s="512"/>
      <c r="E20" s="512"/>
      <c r="F20" s="512"/>
      <c r="G20" s="512"/>
      <c r="H20" s="513"/>
    </row>
    <row r="21" spans="1:8" s="68" customFormat="1" ht="15" customHeight="1" x14ac:dyDescent="0.25">
      <c r="A21" s="514"/>
      <c r="B21" s="515" t="s">
        <v>74</v>
      </c>
      <c r="C21" s="516"/>
      <c r="D21" s="516"/>
      <c r="E21" s="516"/>
      <c r="F21" s="516"/>
      <c r="G21" s="516"/>
      <c r="H21" s="517"/>
    </row>
    <row r="22" spans="1:8" s="68" customFormat="1" ht="15" customHeight="1" x14ac:dyDescent="0.25">
      <c r="A22" s="514"/>
      <c r="B22" s="516" t="s">
        <v>207</v>
      </c>
      <c r="C22" s="516"/>
      <c r="D22" s="516"/>
      <c r="E22" s="516"/>
      <c r="F22" s="516"/>
      <c r="G22" s="516"/>
      <c r="H22" s="517"/>
    </row>
    <row r="23" spans="1:8" s="68" customFormat="1" ht="8.15" customHeight="1" x14ac:dyDescent="0.25">
      <c r="A23" s="518"/>
      <c r="B23" s="519"/>
      <c r="C23" s="520"/>
      <c r="D23" s="520"/>
      <c r="E23" s="520"/>
      <c r="F23" s="520"/>
      <c r="G23" s="520"/>
      <c r="H23" s="521"/>
    </row>
    <row r="24" spans="1:8" s="57" customFormat="1" ht="12" customHeight="1" x14ac:dyDescent="0.25">
      <c r="C24" s="6"/>
      <c r="D24" s="6"/>
    </row>
    <row r="25" spans="1:8" s="64" customFormat="1" ht="18" customHeight="1" x14ac:dyDescent="0.25">
      <c r="A25" s="522"/>
      <c r="B25" s="523" t="s">
        <v>42</v>
      </c>
      <c r="C25" s="524"/>
      <c r="D25" s="524"/>
      <c r="E25" s="524"/>
      <c r="F25" s="524"/>
      <c r="G25" s="524"/>
      <c r="H25" s="525"/>
    </row>
    <row r="26" spans="1:8" s="68" customFormat="1" ht="8.15" customHeight="1" x14ac:dyDescent="0.25">
      <c r="A26" s="65"/>
      <c r="B26" s="66"/>
      <c r="C26" s="66"/>
      <c r="D26" s="66"/>
      <c r="E26" s="66"/>
      <c r="F26" s="66"/>
      <c r="G26" s="66"/>
      <c r="H26" s="67"/>
    </row>
    <row r="27" spans="1:8" s="64" customFormat="1" ht="18" customHeight="1" x14ac:dyDescent="0.25">
      <c r="A27" s="526"/>
      <c r="B27" s="88" t="s">
        <v>215</v>
      </c>
      <c r="C27" s="527"/>
      <c r="D27" s="528"/>
      <c r="E27" s="528"/>
      <c r="F27" s="528"/>
      <c r="G27" s="529"/>
      <c r="H27" s="69"/>
    </row>
    <row r="28" spans="1:8" s="64" customFormat="1" ht="18" customHeight="1" x14ac:dyDescent="0.25">
      <c r="A28" s="526"/>
      <c r="B28" s="88"/>
      <c r="C28" s="527"/>
      <c r="D28" s="528"/>
      <c r="E28" s="528"/>
      <c r="F28" s="528"/>
      <c r="G28" s="529"/>
      <c r="H28" s="69"/>
    </row>
    <row r="29" spans="1:8" s="64" customFormat="1" ht="4" customHeight="1" x14ac:dyDescent="0.25">
      <c r="A29" s="526"/>
      <c r="B29" s="88"/>
      <c r="C29" s="88"/>
      <c r="D29" s="88"/>
      <c r="E29" s="88"/>
      <c r="F29" s="88"/>
      <c r="G29" s="88"/>
      <c r="H29" s="69"/>
    </row>
    <row r="30" spans="1:8" s="10" customFormat="1" ht="18" customHeight="1" x14ac:dyDescent="0.25">
      <c r="A30" s="450" t="s">
        <v>82</v>
      </c>
      <c r="B30" s="488" t="s">
        <v>213</v>
      </c>
      <c r="C30" s="527"/>
      <c r="D30" s="528"/>
      <c r="E30" s="528"/>
      <c r="F30" s="528"/>
      <c r="G30" s="530" t="str">
        <f>IF(C30="","Name","")</f>
        <v>Name</v>
      </c>
      <c r="H30" s="69"/>
    </row>
    <row r="31" spans="1:8" s="10" customFormat="1" ht="18" customHeight="1" x14ac:dyDescent="0.25">
      <c r="A31" s="450"/>
      <c r="B31" s="451"/>
      <c r="C31" s="527"/>
      <c r="D31" s="528"/>
      <c r="E31" s="528"/>
      <c r="F31" s="528"/>
      <c r="G31" s="530" t="str">
        <f>IF(C31="","Straße","")</f>
        <v>Straße</v>
      </c>
      <c r="H31" s="69"/>
    </row>
    <row r="32" spans="1:8" s="10" customFormat="1" ht="18" customHeight="1" x14ac:dyDescent="0.25">
      <c r="A32" s="450"/>
      <c r="B32" s="451"/>
      <c r="C32" s="527"/>
      <c r="D32" s="528"/>
      <c r="E32" s="528"/>
      <c r="F32" s="528"/>
      <c r="G32" s="530" t="str">
        <f>IF(C32="","PLZ Ort","")</f>
        <v>PLZ Ort</v>
      </c>
      <c r="H32" s="69"/>
    </row>
    <row r="33" spans="1:8" s="57" customFormat="1" ht="4" customHeight="1" x14ac:dyDescent="0.25">
      <c r="A33" s="51"/>
      <c r="B33" s="6"/>
      <c r="C33" s="6"/>
      <c r="D33" s="6"/>
      <c r="E33" s="6"/>
      <c r="F33" s="6"/>
      <c r="G33" s="6"/>
      <c r="H33" s="8"/>
    </row>
    <row r="34" spans="1:8" s="72" customFormat="1" ht="18" customHeight="1" x14ac:dyDescent="0.25">
      <c r="A34" s="531"/>
      <c r="B34" s="479" t="s">
        <v>217</v>
      </c>
      <c r="C34" s="532"/>
      <c r="D34" s="533"/>
      <c r="E34" s="534" t="s">
        <v>216</v>
      </c>
      <c r="F34" s="532"/>
      <c r="G34" s="533"/>
      <c r="H34" s="71"/>
    </row>
    <row r="35" spans="1:8" s="68" customFormat="1" ht="4" customHeight="1" x14ac:dyDescent="0.25">
      <c r="A35" s="73"/>
      <c r="B35" s="70"/>
      <c r="C35" s="70"/>
      <c r="D35" s="70"/>
      <c r="E35" s="70"/>
      <c r="F35" s="70"/>
      <c r="G35" s="70"/>
      <c r="H35" s="74"/>
    </row>
    <row r="36" spans="1:8" s="72" customFormat="1" ht="18" customHeight="1" x14ac:dyDescent="0.25">
      <c r="A36" s="531"/>
      <c r="B36" s="479" t="s">
        <v>83</v>
      </c>
      <c r="C36" s="535"/>
      <c r="D36" s="536"/>
      <c r="E36" s="536"/>
      <c r="F36" s="536"/>
      <c r="G36" s="537"/>
      <c r="H36" s="71"/>
    </row>
    <row r="37" spans="1:8" s="68" customFormat="1" ht="4" customHeight="1" x14ac:dyDescent="0.25">
      <c r="A37" s="73"/>
      <c r="B37" s="70"/>
      <c r="C37" s="70"/>
      <c r="D37" s="70"/>
      <c r="E37" s="70"/>
      <c r="F37" s="70"/>
      <c r="G37" s="70"/>
      <c r="H37" s="74"/>
    </row>
    <row r="38" spans="1:8" s="68" customFormat="1" ht="18" customHeight="1" x14ac:dyDescent="0.25">
      <c r="A38" s="73"/>
      <c r="B38" s="70" t="s">
        <v>84</v>
      </c>
      <c r="C38" s="538"/>
      <c r="D38" s="70"/>
      <c r="E38" s="70"/>
      <c r="F38" s="75" t="s">
        <v>86</v>
      </c>
      <c r="G38" s="538"/>
      <c r="H38" s="74"/>
    </row>
    <row r="39" spans="1:8" s="68" customFormat="1" ht="4" customHeight="1" x14ac:dyDescent="0.25">
      <c r="A39" s="73"/>
      <c r="B39" s="70"/>
      <c r="C39" s="70"/>
      <c r="D39" s="70"/>
      <c r="E39" s="70"/>
      <c r="F39" s="70"/>
      <c r="G39" s="70"/>
      <c r="H39" s="74"/>
    </row>
    <row r="40" spans="1:8" s="68" customFormat="1" ht="18" customHeight="1" x14ac:dyDescent="0.25">
      <c r="A40" s="73"/>
      <c r="B40" s="70" t="s">
        <v>85</v>
      </c>
      <c r="C40" s="538"/>
      <c r="D40" s="70"/>
      <c r="E40" s="70"/>
      <c r="F40" s="75" t="s">
        <v>45</v>
      </c>
      <c r="G40" s="538"/>
      <c r="H40" s="74"/>
    </row>
    <row r="41" spans="1:8" s="68" customFormat="1" ht="8.15" customHeight="1" x14ac:dyDescent="0.25">
      <c r="A41" s="539"/>
      <c r="B41" s="77"/>
      <c r="C41" s="77"/>
      <c r="D41" s="77"/>
      <c r="E41" s="77"/>
      <c r="F41" s="77"/>
      <c r="G41" s="77"/>
      <c r="H41" s="78"/>
    </row>
    <row r="42" spans="1:8" s="68" customFormat="1" ht="12" customHeight="1" x14ac:dyDescent="0.25">
      <c r="D42" s="79"/>
    </row>
    <row r="43" spans="1:8" s="64" customFormat="1" ht="18" customHeight="1" x14ac:dyDescent="0.25">
      <c r="A43" s="522"/>
      <c r="B43" s="523" t="s">
        <v>218</v>
      </c>
      <c r="C43" s="524"/>
      <c r="D43" s="524"/>
      <c r="E43" s="524"/>
      <c r="F43" s="524"/>
      <c r="G43" s="524"/>
      <c r="H43" s="525"/>
    </row>
    <row r="44" spans="1:8" s="68" customFormat="1" ht="8.15" customHeight="1" x14ac:dyDescent="0.25">
      <c r="A44" s="65"/>
      <c r="B44" s="66"/>
      <c r="C44" s="66"/>
      <c r="D44" s="80"/>
      <c r="E44" s="80"/>
      <c r="F44" s="80"/>
      <c r="G44" s="80"/>
      <c r="H44" s="67"/>
    </row>
    <row r="45" spans="1:8" s="68" customFormat="1" ht="15" customHeight="1" x14ac:dyDescent="0.25">
      <c r="A45" s="73"/>
      <c r="B45" s="70" t="s">
        <v>219</v>
      </c>
      <c r="C45" s="540"/>
      <c r="D45" s="70"/>
      <c r="E45" s="70"/>
      <c r="F45" s="70"/>
      <c r="G45" s="70"/>
      <c r="H45" s="74"/>
    </row>
    <row r="46" spans="1:8" s="68" customFormat="1" ht="18" customHeight="1" x14ac:dyDescent="0.25">
      <c r="A46" s="73"/>
      <c r="B46" s="70" t="s">
        <v>220</v>
      </c>
      <c r="C46" s="540"/>
      <c r="D46" s="70"/>
      <c r="E46" s="70"/>
      <c r="F46" s="541" t="s">
        <v>21</v>
      </c>
      <c r="G46" s="542"/>
      <c r="H46" s="74"/>
    </row>
    <row r="47" spans="1:8" s="68" customFormat="1" ht="8.15" customHeight="1" x14ac:dyDescent="0.25">
      <c r="A47" s="73"/>
      <c r="B47" s="543"/>
      <c r="C47" s="544"/>
      <c r="D47" s="543"/>
      <c r="E47" s="543"/>
      <c r="F47" s="543"/>
      <c r="G47" s="543"/>
      <c r="H47" s="74"/>
    </row>
    <row r="48" spans="1:8" s="68" customFormat="1" ht="8.15" customHeight="1" x14ac:dyDescent="0.25">
      <c r="A48" s="73"/>
      <c r="B48" s="70"/>
      <c r="C48" s="540"/>
      <c r="D48" s="70"/>
      <c r="E48" s="70"/>
      <c r="F48" s="70"/>
      <c r="G48" s="70"/>
      <c r="H48" s="74"/>
    </row>
    <row r="49" spans="1:23" s="68" customFormat="1" ht="15" customHeight="1" x14ac:dyDescent="0.25">
      <c r="A49" s="73"/>
      <c r="B49" s="70" t="s">
        <v>224</v>
      </c>
      <c r="C49" s="540"/>
      <c r="D49" s="70"/>
      <c r="E49" s="70"/>
      <c r="F49" s="70"/>
      <c r="G49" s="70"/>
      <c r="H49" s="74"/>
    </row>
    <row r="50" spans="1:23" s="68" customFormat="1" ht="18" customHeight="1" x14ac:dyDescent="0.25">
      <c r="A50" s="73"/>
      <c r="B50" s="70" t="s">
        <v>221</v>
      </c>
      <c r="C50" s="540"/>
      <c r="D50" s="70"/>
      <c r="E50" s="70"/>
      <c r="F50" s="541" t="s">
        <v>21</v>
      </c>
      <c r="G50" s="542"/>
      <c r="H50" s="74"/>
    </row>
    <row r="51" spans="1:23" s="68" customFormat="1" ht="8.15" customHeight="1" x14ac:dyDescent="0.25">
      <c r="A51" s="73"/>
      <c r="B51" s="543"/>
      <c r="C51" s="544"/>
      <c r="D51" s="543"/>
      <c r="E51" s="543"/>
      <c r="F51" s="543"/>
      <c r="G51" s="543"/>
      <c r="H51" s="74"/>
    </row>
    <row r="52" spans="1:23" s="68" customFormat="1" ht="8.15" customHeight="1" x14ac:dyDescent="0.25">
      <c r="A52" s="73"/>
      <c r="B52" s="70"/>
      <c r="C52" s="540"/>
      <c r="D52" s="70"/>
      <c r="E52" s="70"/>
      <c r="F52" s="70"/>
      <c r="G52" s="70"/>
      <c r="H52" s="74"/>
    </row>
    <row r="53" spans="1:23" s="68" customFormat="1" ht="18" customHeight="1" x14ac:dyDescent="0.25">
      <c r="A53" s="73"/>
      <c r="B53" s="70" t="s">
        <v>222</v>
      </c>
      <c r="C53" s="540"/>
      <c r="D53" s="70"/>
      <c r="E53" s="70"/>
      <c r="F53" s="541" t="s">
        <v>21</v>
      </c>
      <c r="G53" s="542"/>
      <c r="H53" s="74"/>
    </row>
    <row r="54" spans="1:23" s="68" customFormat="1" ht="4" customHeight="1" x14ac:dyDescent="0.25">
      <c r="A54" s="73"/>
      <c r="B54" s="70"/>
      <c r="C54" s="540"/>
      <c r="D54" s="70"/>
      <c r="E54" s="70"/>
      <c r="F54" s="70"/>
      <c r="G54" s="70"/>
      <c r="H54" s="74"/>
    </row>
    <row r="55" spans="1:23" s="68" customFormat="1" ht="18" customHeight="1" x14ac:dyDescent="0.25">
      <c r="A55" s="73"/>
      <c r="B55" s="70" t="s">
        <v>223</v>
      </c>
      <c r="C55" s="540"/>
      <c r="D55" s="70"/>
      <c r="E55" s="70"/>
      <c r="F55" s="541" t="s">
        <v>21</v>
      </c>
      <c r="G55" s="545">
        <f>MAX(0,ROUND(G50,2)-ROUND(G53,2))</f>
        <v>0</v>
      </c>
      <c r="H55" s="74"/>
    </row>
    <row r="56" spans="1:23" s="68" customFormat="1" ht="4" customHeight="1" x14ac:dyDescent="0.25">
      <c r="A56" s="76"/>
      <c r="B56" s="77"/>
      <c r="C56" s="77"/>
      <c r="D56" s="81"/>
      <c r="E56" s="81"/>
      <c r="F56" s="81"/>
      <c r="G56" s="81"/>
      <c r="H56" s="82"/>
    </row>
    <row r="57" spans="1:23" s="57" customFormat="1" ht="12" customHeight="1" x14ac:dyDescent="0.25">
      <c r="A57" s="9"/>
      <c r="B57" s="9"/>
      <c r="C57" s="6"/>
      <c r="D57" s="12"/>
      <c r="E57" s="12"/>
      <c r="F57" s="12"/>
      <c r="G57" s="12"/>
      <c r="H57" s="12"/>
    </row>
    <row r="58" spans="1:23" s="57" customFormat="1" ht="4" customHeight="1" x14ac:dyDescent="0.25">
      <c r="A58" s="6"/>
      <c r="B58" s="6"/>
      <c r="C58" s="6"/>
      <c r="D58" s="12"/>
      <c r="E58" s="12"/>
      <c r="F58" s="12"/>
      <c r="G58" s="12"/>
      <c r="H58" s="12"/>
    </row>
    <row r="59" spans="1:23" ht="12" customHeight="1" x14ac:dyDescent="0.25">
      <c r="A59" s="14">
        <v>1</v>
      </c>
      <c r="B59" s="15" t="s">
        <v>69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2" customHeight="1" x14ac:dyDescent="0.25">
      <c r="A60" s="14"/>
      <c r="B60" s="15" t="s">
        <v>70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12" customHeight="1" x14ac:dyDescent="0.25">
      <c r="A61" s="14"/>
      <c r="B61" s="15" t="s">
        <v>71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4" customHeight="1" x14ac:dyDescent="0.25">
      <c r="B62" s="16"/>
      <c r="C62" s="16"/>
      <c r="D62" s="16"/>
      <c r="E62" s="16"/>
      <c r="F62" s="16"/>
      <c r="G62" s="16"/>
      <c r="H62" s="16"/>
    </row>
    <row r="63" spans="1:23" ht="12" customHeight="1" x14ac:dyDescent="0.25">
      <c r="A63" s="148" t="str">
        <f>CONCATENATE(Änderungsdoku!$A$2," ",Änderungsdoku!$A$3)</f>
        <v>VWN Förderung von Betreuungsvereinen</v>
      </c>
    </row>
    <row r="64" spans="1:23" ht="12" customHeight="1" x14ac:dyDescent="0.25">
      <c r="A64" s="148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2.1 vom 31.01.24 - öffentlich -</v>
      </c>
    </row>
  </sheetData>
  <sheetProtection password="EDE9" sheet="1" objects="1" scenarios="1"/>
  <phoneticPr fontId="9" type="noConversion"/>
  <conditionalFormatting sqref="A5:C9">
    <cfRule type="expression" dxfId="14" priority="1" stopIfTrue="1">
      <formula>$A$5&lt;&gt;""</formula>
    </cfRule>
  </conditionalFormatting>
  <conditionalFormatting sqref="G17">
    <cfRule type="expression" dxfId="13" priority="28" stopIfTrue="1">
      <formula>AND($G$17&lt;&gt;"",$G$17&lt;&gt;"F-BV")</formula>
    </cfRule>
  </conditionalFormatting>
  <dataValidations count="1">
    <dataValidation type="date" allowBlank="1" showErrorMessage="1" errorTitle="Ergebnis" error="Das Datum muss zwischen 01.01.2021 und 31.12.2027 liegen!" sqref="C38 G40 G38 C40">
      <formula1>44197</formula1>
      <formula2>46752</formula2>
    </dataValidation>
  </dataValidations>
  <pageMargins left="0.59055118110236227" right="0.19685039370078741" top="0.19685039370078741" bottom="0.19685039370078741" header="0.19685039370078741" footer="0.19685039370078741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pageSetUpPr fitToPage="1"/>
  </sheetPr>
  <dimension ref="A1:H79"/>
  <sheetViews>
    <sheetView showGridLines="0" workbookViewId="0">
      <selection activeCell="B12" sqref="B12"/>
    </sheetView>
  </sheetViews>
  <sheetFormatPr baseColWidth="10" defaultColWidth="11.453125" defaultRowHeight="11.5" x14ac:dyDescent="0.25"/>
  <cols>
    <col min="1" max="1" width="12.54296875" style="94" customWidth="1"/>
    <col min="2" max="2" width="31.26953125" style="94" customWidth="1"/>
    <col min="3" max="7" width="10.54296875" style="94" customWidth="1"/>
    <col min="8" max="8" width="12.54296875" style="94" hidden="1" customWidth="1"/>
    <col min="9" max="16384" width="11.453125" style="94"/>
  </cols>
  <sheetData>
    <row r="1" spans="1:8" ht="15" customHeight="1" x14ac:dyDescent="0.25">
      <c r="A1" s="95" t="s">
        <v>53</v>
      </c>
      <c r="C1" s="104"/>
      <c r="D1" s="37"/>
      <c r="E1" s="37"/>
      <c r="F1" s="37"/>
      <c r="G1" s="37"/>
      <c r="H1" s="249" t="str">
        <f>"$A$1:$G$"&amp;MAX(H29:H79)</f>
        <v>$A$1:$G$29</v>
      </c>
    </row>
    <row r="2" spans="1:8" ht="15" customHeight="1" x14ac:dyDescent="0.25">
      <c r="A2" s="95" t="s">
        <v>61</v>
      </c>
      <c r="B2" s="120"/>
      <c r="C2" s="104"/>
      <c r="D2" s="37"/>
      <c r="E2" s="37"/>
      <c r="F2" s="37"/>
      <c r="G2" s="37"/>
      <c r="H2" s="113"/>
    </row>
    <row r="3" spans="1:8" ht="15" customHeight="1" x14ac:dyDescent="0.25">
      <c r="A3" s="411" t="str">
        <f>CONCATENATE("Aktenzeichen ",IF('Seite 1'!$G$17="F-BV","F-BV____________",'Seite 1'!$G$17))</f>
        <v>Aktenzeichen F-BV____________</v>
      </c>
      <c r="B3" s="120"/>
      <c r="H3" s="113"/>
    </row>
    <row r="4" spans="1:8" ht="15" customHeight="1" x14ac:dyDescent="0.25">
      <c r="A4" s="95" t="str">
        <f ca="1">CONCATENATE("Verwendungsnachweis vom ",IF('Seite 1'!$G$16="","__.__.____",TEXT('Seite 1'!$G$16,"TT.MM.JJJJ")))</f>
        <v>Verwendungsnachweis vom 31.01.2024</v>
      </c>
      <c r="H4" s="113"/>
    </row>
    <row r="5" spans="1:8" ht="15" customHeight="1" x14ac:dyDescent="0.2">
      <c r="A5" s="412" t="str">
        <f>'Seite 1'!$A$63</f>
        <v>VWN Förderung von Betreuungsvereinen</v>
      </c>
      <c r="H5" s="113"/>
    </row>
    <row r="6" spans="1:8" ht="15" customHeight="1" thickBot="1" x14ac:dyDescent="0.3">
      <c r="A6" s="413" t="str">
        <f>'Seite 1'!$A$64</f>
        <v>Formularversion: V 2.1 vom 31.01.24 - öffentlich -</v>
      </c>
      <c r="B6" s="409"/>
      <c r="C6" s="409"/>
      <c r="D6" s="409"/>
      <c r="E6" s="409"/>
      <c r="F6" s="409"/>
      <c r="G6" s="409"/>
      <c r="H6" s="113"/>
    </row>
    <row r="7" spans="1:8" ht="12" customHeight="1" thickTop="1" x14ac:dyDescent="0.25">
      <c r="A7" s="435"/>
      <c r="H7" s="113"/>
    </row>
    <row r="8" spans="1:8" ht="18" customHeight="1" x14ac:dyDescent="0.25">
      <c r="A8" s="100" t="s">
        <v>188</v>
      </c>
      <c r="B8" s="444"/>
      <c r="C8" s="433"/>
      <c r="D8" s="433"/>
      <c r="E8" s="433"/>
      <c r="F8" s="433"/>
      <c r="G8" s="434"/>
      <c r="H8" s="113"/>
    </row>
    <row r="9" spans="1:8" ht="4" customHeight="1" x14ac:dyDescent="0.25">
      <c r="A9" s="100"/>
      <c r="B9" s="100"/>
      <c r="D9" s="103"/>
      <c r="E9" s="100"/>
      <c r="F9" s="100"/>
      <c r="G9" s="100"/>
      <c r="H9" s="113"/>
    </row>
    <row r="10" spans="1:8" ht="18" customHeight="1" x14ac:dyDescent="0.25">
      <c r="A10" s="100" t="s">
        <v>63</v>
      </c>
      <c r="B10" s="444"/>
      <c r="C10" s="433"/>
      <c r="D10" s="433"/>
      <c r="E10" s="433"/>
      <c r="F10" s="433"/>
      <c r="G10" s="434"/>
      <c r="H10" s="113"/>
    </row>
    <row r="11" spans="1:8" ht="4" customHeight="1" x14ac:dyDescent="0.25">
      <c r="A11" s="100"/>
      <c r="B11" s="100"/>
      <c r="D11" s="103"/>
      <c r="H11" s="113"/>
    </row>
    <row r="12" spans="1:8" ht="18" customHeight="1" x14ac:dyDescent="0.25">
      <c r="A12" s="100" t="s">
        <v>11</v>
      </c>
      <c r="B12" s="327"/>
      <c r="D12" s="420" t="s">
        <v>190</v>
      </c>
      <c r="E12" s="243"/>
      <c r="F12" s="445" t="s">
        <v>45</v>
      </c>
      <c r="G12" s="243"/>
      <c r="H12" s="113"/>
    </row>
    <row r="13" spans="1:8" ht="4" customHeight="1" x14ac:dyDescent="0.25">
      <c r="A13" s="100"/>
      <c r="B13" s="100"/>
      <c r="D13" s="103"/>
      <c r="H13" s="113"/>
    </row>
    <row r="14" spans="1:8" ht="18" customHeight="1" x14ac:dyDescent="0.25">
      <c r="A14" s="100" t="s">
        <v>189</v>
      </c>
      <c r="B14" s="100"/>
      <c r="H14" s="113"/>
    </row>
    <row r="15" spans="1:8" ht="4" customHeight="1" x14ac:dyDescent="0.25">
      <c r="A15" s="100"/>
      <c r="B15" s="100"/>
      <c r="D15" s="103"/>
      <c r="H15" s="113"/>
    </row>
    <row r="16" spans="1:8" ht="18" customHeight="1" x14ac:dyDescent="0.25">
      <c r="A16" s="100"/>
      <c r="B16" s="100"/>
      <c r="H16" s="113"/>
    </row>
    <row r="17" spans="1:8" ht="4" customHeight="1" x14ac:dyDescent="0.25">
      <c r="A17" s="100"/>
      <c r="B17" s="100"/>
      <c r="H17" s="113"/>
    </row>
    <row r="18" spans="1:8" ht="18" customHeight="1" x14ac:dyDescent="0.25">
      <c r="A18" s="100"/>
      <c r="B18" s="100"/>
      <c r="H18" s="113"/>
    </row>
    <row r="19" spans="1:8" ht="4" customHeight="1" x14ac:dyDescent="0.25">
      <c r="A19" s="100"/>
      <c r="B19" s="100"/>
      <c r="H19" s="113"/>
    </row>
    <row r="20" spans="1:8" ht="18" customHeight="1" x14ac:dyDescent="0.25">
      <c r="A20" s="100"/>
      <c r="B20" s="100"/>
      <c r="H20" s="113"/>
    </row>
    <row r="21" spans="1:8" ht="4" customHeight="1" x14ac:dyDescent="0.25">
      <c r="A21" s="100"/>
      <c r="B21" s="100"/>
      <c r="H21" s="113"/>
    </row>
    <row r="22" spans="1:8" ht="18" customHeight="1" x14ac:dyDescent="0.25">
      <c r="A22" s="100"/>
      <c r="B22" s="105"/>
      <c r="C22" s="100"/>
      <c r="D22" s="436" t="s">
        <v>193</v>
      </c>
      <c r="E22" s="444"/>
      <c r="F22" s="433"/>
      <c r="G22" s="434"/>
      <c r="H22" s="437" t="b">
        <v>0</v>
      </c>
    </row>
    <row r="23" spans="1:8" ht="12" customHeight="1" x14ac:dyDescent="0.25">
      <c r="H23" s="113"/>
    </row>
    <row r="24" spans="1:8" ht="4" customHeight="1" x14ac:dyDescent="0.2">
      <c r="A24" s="407"/>
      <c r="B24" s="414"/>
      <c r="C24" s="425"/>
      <c r="D24" s="426"/>
      <c r="E24" s="438"/>
      <c r="F24" s="438"/>
      <c r="G24" s="429"/>
      <c r="H24" s="113"/>
    </row>
    <row r="25" spans="1:8" ht="12" customHeight="1" x14ac:dyDescent="0.25">
      <c r="A25" s="406" t="s">
        <v>56</v>
      </c>
      <c r="B25" s="238" t="s">
        <v>43</v>
      </c>
      <c r="C25" s="418"/>
      <c r="D25" s="419"/>
      <c r="E25" s="441" t="s">
        <v>191</v>
      </c>
      <c r="F25" s="121"/>
      <c r="G25" s="430"/>
      <c r="H25" s="113"/>
    </row>
    <row r="26" spans="1:8" ht="12" customHeight="1" x14ac:dyDescent="0.25">
      <c r="A26" s="271"/>
      <c r="B26" s="416"/>
      <c r="C26" s="418"/>
      <c r="D26" s="419"/>
      <c r="E26" s="441" t="s">
        <v>192</v>
      </c>
      <c r="F26" s="121"/>
      <c r="G26" s="430"/>
      <c r="H26" s="113"/>
    </row>
    <row r="27" spans="1:8" ht="4" customHeight="1" x14ac:dyDescent="0.25">
      <c r="A27" s="230"/>
      <c r="B27" s="414"/>
      <c r="C27" s="418"/>
      <c r="D27" s="419"/>
      <c r="E27" s="442"/>
      <c r="F27" s="121"/>
      <c r="G27" s="430"/>
      <c r="H27" s="113"/>
    </row>
    <row r="28" spans="1:8" ht="12" customHeight="1" x14ac:dyDescent="0.25">
      <c r="A28" s="230"/>
      <c r="B28" s="238" t="s">
        <v>48</v>
      </c>
      <c r="C28" s="418"/>
      <c r="D28" s="419"/>
      <c r="E28" s="443" t="s">
        <v>49</v>
      </c>
      <c r="F28" s="119"/>
      <c r="G28" s="415"/>
      <c r="H28" s="113"/>
    </row>
    <row r="29" spans="1:8" ht="12" customHeight="1" x14ac:dyDescent="0.25">
      <c r="A29" s="234"/>
      <c r="B29" s="416"/>
      <c r="C29" s="427"/>
      <c r="D29" s="428"/>
      <c r="E29" s="416"/>
      <c r="F29" s="416"/>
      <c r="G29" s="417"/>
      <c r="H29" s="245">
        <f>ROW()</f>
        <v>29</v>
      </c>
    </row>
    <row r="30" spans="1:8" ht="32.15" customHeight="1" x14ac:dyDescent="0.25">
      <c r="A30" s="423" t="str">
        <f>IF(OR(B30&lt;&gt;"",B31&lt;&gt;""),H30,"")</f>
        <v/>
      </c>
      <c r="B30" s="241"/>
      <c r="C30" s="421"/>
      <c r="D30" s="421"/>
      <c r="E30" s="439"/>
      <c r="F30" s="439"/>
      <c r="G30" s="431"/>
      <c r="H30" s="245">
        <v>1</v>
      </c>
    </row>
    <row r="31" spans="1:8" ht="32.15" customHeight="1" x14ac:dyDescent="0.25">
      <c r="A31" s="424"/>
      <c r="B31" s="241"/>
      <c r="C31" s="422"/>
      <c r="D31" s="422"/>
      <c r="E31" s="440"/>
      <c r="F31" s="440"/>
      <c r="G31" s="432"/>
      <c r="H31" s="245" t="str">
        <f>IF(A30&lt;&gt;"",ROW(),"")</f>
        <v/>
      </c>
    </row>
    <row r="32" spans="1:8" ht="32.15" customHeight="1" x14ac:dyDescent="0.25">
      <c r="A32" s="423" t="str">
        <f t="shared" ref="A32" si="0">IF(OR(B32&lt;&gt;"",B33&lt;&gt;""),H32,"")</f>
        <v/>
      </c>
      <c r="B32" s="241"/>
      <c r="C32" s="421"/>
      <c r="D32" s="421"/>
      <c r="E32" s="439"/>
      <c r="F32" s="439"/>
      <c r="G32" s="431"/>
      <c r="H32" s="245">
        <v>2</v>
      </c>
    </row>
    <row r="33" spans="1:8" ht="32.15" customHeight="1" x14ac:dyDescent="0.25">
      <c r="A33" s="424"/>
      <c r="B33" s="241"/>
      <c r="C33" s="422"/>
      <c r="D33" s="422"/>
      <c r="E33" s="440"/>
      <c r="F33" s="440"/>
      <c r="G33" s="432"/>
      <c r="H33" s="245" t="str">
        <f>IF(A32&lt;&gt;"",ROW(),"")</f>
        <v/>
      </c>
    </row>
    <row r="34" spans="1:8" ht="32.15" customHeight="1" x14ac:dyDescent="0.25">
      <c r="A34" s="423" t="str">
        <f t="shared" ref="A34:A78" si="1">IF(OR(B34&lt;&gt;"",B35&lt;&gt;""),H34,"")</f>
        <v/>
      </c>
      <c r="B34" s="241"/>
      <c r="C34" s="421"/>
      <c r="D34" s="421"/>
      <c r="E34" s="439"/>
      <c r="F34" s="439"/>
      <c r="G34" s="431"/>
      <c r="H34" s="245">
        <v>3</v>
      </c>
    </row>
    <row r="35" spans="1:8" ht="32.15" customHeight="1" x14ac:dyDescent="0.25">
      <c r="A35" s="424"/>
      <c r="B35" s="241"/>
      <c r="C35" s="422"/>
      <c r="D35" s="422"/>
      <c r="E35" s="440"/>
      <c r="F35" s="440"/>
      <c r="G35" s="432"/>
      <c r="H35" s="245" t="str">
        <f>IF(A34&lt;&gt;"",ROW(),"")</f>
        <v/>
      </c>
    </row>
    <row r="36" spans="1:8" ht="32.15" customHeight="1" x14ac:dyDescent="0.25">
      <c r="A36" s="423" t="str">
        <f t="shared" si="1"/>
        <v/>
      </c>
      <c r="B36" s="241"/>
      <c r="C36" s="421"/>
      <c r="D36" s="421"/>
      <c r="E36" s="439"/>
      <c r="F36" s="439"/>
      <c r="G36" s="431"/>
      <c r="H36" s="245">
        <v>4</v>
      </c>
    </row>
    <row r="37" spans="1:8" ht="32.15" customHeight="1" x14ac:dyDescent="0.25">
      <c r="A37" s="424"/>
      <c r="B37" s="241"/>
      <c r="C37" s="422"/>
      <c r="D37" s="422"/>
      <c r="E37" s="440"/>
      <c r="F37" s="440"/>
      <c r="G37" s="432"/>
      <c r="H37" s="245" t="str">
        <f>IF(A36&lt;&gt;"",ROW(),"")</f>
        <v/>
      </c>
    </row>
    <row r="38" spans="1:8" ht="32.15" customHeight="1" x14ac:dyDescent="0.25">
      <c r="A38" s="423" t="str">
        <f t="shared" si="1"/>
        <v/>
      </c>
      <c r="B38" s="241"/>
      <c r="C38" s="421"/>
      <c r="D38" s="421"/>
      <c r="E38" s="439"/>
      <c r="F38" s="439"/>
      <c r="G38" s="431"/>
      <c r="H38" s="245">
        <v>5</v>
      </c>
    </row>
    <row r="39" spans="1:8" ht="32.15" customHeight="1" x14ac:dyDescent="0.25">
      <c r="A39" s="424"/>
      <c r="B39" s="241"/>
      <c r="C39" s="422"/>
      <c r="D39" s="422"/>
      <c r="E39" s="440"/>
      <c r="F39" s="440"/>
      <c r="G39" s="432"/>
      <c r="H39" s="245" t="str">
        <f>IF(A38&lt;&gt;"",ROW(),"")</f>
        <v/>
      </c>
    </row>
    <row r="40" spans="1:8" ht="32.15" customHeight="1" x14ac:dyDescent="0.25">
      <c r="A40" s="423" t="str">
        <f t="shared" si="1"/>
        <v/>
      </c>
      <c r="B40" s="241"/>
      <c r="C40" s="421"/>
      <c r="D40" s="421"/>
      <c r="E40" s="439"/>
      <c r="F40" s="439"/>
      <c r="G40" s="431"/>
      <c r="H40" s="245">
        <v>6</v>
      </c>
    </row>
    <row r="41" spans="1:8" ht="32.15" customHeight="1" x14ac:dyDescent="0.25">
      <c r="A41" s="424"/>
      <c r="B41" s="241"/>
      <c r="C41" s="422"/>
      <c r="D41" s="422"/>
      <c r="E41" s="440"/>
      <c r="F41" s="440"/>
      <c r="G41" s="432"/>
      <c r="H41" s="245" t="str">
        <f t="shared" ref="H41" si="2">IF(A40&lt;&gt;"",ROW(),"")</f>
        <v/>
      </c>
    </row>
    <row r="42" spans="1:8" ht="32.15" customHeight="1" x14ac:dyDescent="0.25">
      <c r="A42" s="423" t="str">
        <f t="shared" si="1"/>
        <v/>
      </c>
      <c r="B42" s="241"/>
      <c r="C42" s="421"/>
      <c r="D42" s="421"/>
      <c r="E42" s="439"/>
      <c r="F42" s="439"/>
      <c r="G42" s="431"/>
      <c r="H42" s="245">
        <v>7</v>
      </c>
    </row>
    <row r="43" spans="1:8" ht="32.15" customHeight="1" x14ac:dyDescent="0.25">
      <c r="A43" s="424"/>
      <c r="B43" s="241"/>
      <c r="C43" s="422"/>
      <c r="D43" s="422"/>
      <c r="E43" s="440"/>
      <c r="F43" s="440"/>
      <c r="G43" s="432"/>
      <c r="H43" s="245" t="str">
        <f t="shared" ref="H43" si="3">IF(A42&lt;&gt;"",ROW(),"")</f>
        <v/>
      </c>
    </row>
    <row r="44" spans="1:8" ht="32.15" customHeight="1" x14ac:dyDescent="0.25">
      <c r="A44" s="423" t="str">
        <f t="shared" si="1"/>
        <v/>
      </c>
      <c r="B44" s="241"/>
      <c r="C44" s="421"/>
      <c r="D44" s="421"/>
      <c r="E44" s="439"/>
      <c r="F44" s="439"/>
      <c r="G44" s="431"/>
      <c r="H44" s="245">
        <v>8</v>
      </c>
    </row>
    <row r="45" spans="1:8" ht="32.15" customHeight="1" x14ac:dyDescent="0.25">
      <c r="A45" s="424"/>
      <c r="B45" s="241"/>
      <c r="C45" s="422"/>
      <c r="D45" s="422"/>
      <c r="E45" s="440"/>
      <c r="F45" s="440"/>
      <c r="G45" s="432"/>
      <c r="H45" s="245" t="str">
        <f t="shared" ref="H45" si="4">IF(A44&lt;&gt;"",ROW(),"")</f>
        <v/>
      </c>
    </row>
    <row r="46" spans="1:8" ht="32.15" customHeight="1" x14ac:dyDescent="0.25">
      <c r="A46" s="423" t="str">
        <f t="shared" si="1"/>
        <v/>
      </c>
      <c r="B46" s="241"/>
      <c r="C46" s="421"/>
      <c r="D46" s="421"/>
      <c r="E46" s="439"/>
      <c r="F46" s="439"/>
      <c r="G46" s="431"/>
      <c r="H46" s="245">
        <v>9</v>
      </c>
    </row>
    <row r="47" spans="1:8" ht="32.15" customHeight="1" x14ac:dyDescent="0.25">
      <c r="A47" s="424"/>
      <c r="B47" s="241"/>
      <c r="C47" s="422"/>
      <c r="D47" s="422"/>
      <c r="E47" s="440"/>
      <c r="F47" s="440"/>
      <c r="G47" s="432"/>
      <c r="H47" s="245" t="str">
        <f t="shared" ref="H47" si="5">IF(A46&lt;&gt;"",ROW(),"")</f>
        <v/>
      </c>
    </row>
    <row r="48" spans="1:8" ht="32.15" customHeight="1" x14ac:dyDescent="0.25">
      <c r="A48" s="423" t="str">
        <f t="shared" si="1"/>
        <v/>
      </c>
      <c r="B48" s="241"/>
      <c r="C48" s="421"/>
      <c r="D48" s="421"/>
      <c r="E48" s="439"/>
      <c r="F48" s="439"/>
      <c r="G48" s="431"/>
      <c r="H48" s="245">
        <v>10</v>
      </c>
    </row>
    <row r="49" spans="1:8" ht="32.15" customHeight="1" x14ac:dyDescent="0.25">
      <c r="A49" s="424"/>
      <c r="B49" s="241"/>
      <c r="C49" s="422"/>
      <c r="D49" s="422"/>
      <c r="E49" s="440"/>
      <c r="F49" s="440"/>
      <c r="G49" s="432"/>
      <c r="H49" s="245" t="str">
        <f t="shared" ref="H49" si="6">IF(A48&lt;&gt;"",ROW(),"")</f>
        <v/>
      </c>
    </row>
    <row r="50" spans="1:8" ht="32.15" customHeight="1" x14ac:dyDescent="0.25">
      <c r="A50" s="423" t="str">
        <f t="shared" si="1"/>
        <v/>
      </c>
      <c r="B50" s="241"/>
      <c r="C50" s="421"/>
      <c r="D50" s="421"/>
      <c r="E50" s="439"/>
      <c r="F50" s="439"/>
      <c r="G50" s="431"/>
      <c r="H50" s="245">
        <v>11</v>
      </c>
    </row>
    <row r="51" spans="1:8" ht="32.15" customHeight="1" x14ac:dyDescent="0.25">
      <c r="A51" s="424"/>
      <c r="B51" s="241"/>
      <c r="C51" s="422"/>
      <c r="D51" s="422"/>
      <c r="E51" s="440"/>
      <c r="F51" s="440"/>
      <c r="G51" s="432"/>
      <c r="H51" s="245" t="str">
        <f t="shared" ref="H51" si="7">IF(A50&lt;&gt;"",ROW(),"")</f>
        <v/>
      </c>
    </row>
    <row r="52" spans="1:8" ht="32.15" customHeight="1" x14ac:dyDescent="0.25">
      <c r="A52" s="423" t="str">
        <f t="shared" si="1"/>
        <v/>
      </c>
      <c r="B52" s="241"/>
      <c r="C52" s="421"/>
      <c r="D52" s="421"/>
      <c r="E52" s="439"/>
      <c r="F52" s="439"/>
      <c r="G52" s="431"/>
      <c r="H52" s="245">
        <v>12</v>
      </c>
    </row>
    <row r="53" spans="1:8" ht="32.15" customHeight="1" x14ac:dyDescent="0.25">
      <c r="A53" s="424"/>
      <c r="B53" s="241"/>
      <c r="C53" s="422"/>
      <c r="D53" s="422"/>
      <c r="E53" s="440"/>
      <c r="F53" s="440"/>
      <c r="G53" s="432"/>
      <c r="H53" s="245" t="str">
        <f t="shared" ref="H53" si="8">IF(A52&lt;&gt;"",ROW(),"")</f>
        <v/>
      </c>
    </row>
    <row r="54" spans="1:8" ht="32.15" customHeight="1" x14ac:dyDescent="0.25">
      <c r="A54" s="423" t="str">
        <f t="shared" si="1"/>
        <v/>
      </c>
      <c r="B54" s="241"/>
      <c r="C54" s="421"/>
      <c r="D54" s="421"/>
      <c r="E54" s="439"/>
      <c r="F54" s="439"/>
      <c r="G54" s="431"/>
      <c r="H54" s="245">
        <v>13</v>
      </c>
    </row>
    <row r="55" spans="1:8" ht="32.15" customHeight="1" x14ac:dyDescent="0.25">
      <c r="A55" s="424"/>
      <c r="B55" s="241"/>
      <c r="C55" s="422"/>
      <c r="D55" s="422"/>
      <c r="E55" s="440"/>
      <c r="F55" s="440"/>
      <c r="G55" s="432"/>
      <c r="H55" s="245" t="str">
        <f t="shared" ref="H55" si="9">IF(A54&lt;&gt;"",ROW(),"")</f>
        <v/>
      </c>
    </row>
    <row r="56" spans="1:8" ht="32.15" customHeight="1" x14ac:dyDescent="0.25">
      <c r="A56" s="423" t="str">
        <f t="shared" si="1"/>
        <v/>
      </c>
      <c r="B56" s="241"/>
      <c r="C56" s="421"/>
      <c r="D56" s="421"/>
      <c r="E56" s="439"/>
      <c r="F56" s="439"/>
      <c r="G56" s="431"/>
      <c r="H56" s="245">
        <v>14</v>
      </c>
    </row>
    <row r="57" spans="1:8" ht="32.15" customHeight="1" x14ac:dyDescent="0.25">
      <c r="A57" s="424"/>
      <c r="B57" s="241"/>
      <c r="C57" s="422"/>
      <c r="D57" s="422"/>
      <c r="E57" s="440"/>
      <c r="F57" s="440"/>
      <c r="G57" s="432"/>
      <c r="H57" s="245" t="str">
        <f t="shared" ref="H57" si="10">IF(A56&lt;&gt;"",ROW(),"")</f>
        <v/>
      </c>
    </row>
    <row r="58" spans="1:8" ht="32.15" customHeight="1" x14ac:dyDescent="0.25">
      <c r="A58" s="423" t="str">
        <f t="shared" si="1"/>
        <v/>
      </c>
      <c r="B58" s="241"/>
      <c r="C58" s="421"/>
      <c r="D58" s="421"/>
      <c r="E58" s="439"/>
      <c r="F58" s="439"/>
      <c r="G58" s="431"/>
      <c r="H58" s="245">
        <v>15</v>
      </c>
    </row>
    <row r="59" spans="1:8" ht="32.15" customHeight="1" x14ac:dyDescent="0.25">
      <c r="A59" s="424"/>
      <c r="B59" s="241"/>
      <c r="C59" s="422"/>
      <c r="D59" s="422"/>
      <c r="E59" s="440"/>
      <c r="F59" s="440"/>
      <c r="G59" s="432"/>
      <c r="H59" s="245" t="str">
        <f t="shared" ref="H59" si="11">IF(A58&lt;&gt;"",ROW(),"")</f>
        <v/>
      </c>
    </row>
    <row r="60" spans="1:8" ht="32.15" customHeight="1" x14ac:dyDescent="0.25">
      <c r="A60" s="423" t="str">
        <f t="shared" si="1"/>
        <v/>
      </c>
      <c r="B60" s="241"/>
      <c r="C60" s="421"/>
      <c r="D60" s="421"/>
      <c r="E60" s="439"/>
      <c r="F60" s="439"/>
      <c r="G60" s="431"/>
      <c r="H60" s="245">
        <v>16</v>
      </c>
    </row>
    <row r="61" spans="1:8" ht="32.15" customHeight="1" x14ac:dyDescent="0.25">
      <c r="A61" s="424"/>
      <c r="B61" s="241"/>
      <c r="C61" s="422"/>
      <c r="D61" s="422"/>
      <c r="E61" s="440"/>
      <c r="F61" s="440"/>
      <c r="G61" s="432"/>
      <c r="H61" s="245" t="str">
        <f t="shared" ref="H61" si="12">IF(A60&lt;&gt;"",ROW(),"")</f>
        <v/>
      </c>
    </row>
    <row r="62" spans="1:8" ht="32.15" customHeight="1" x14ac:dyDescent="0.25">
      <c r="A62" s="423" t="str">
        <f t="shared" si="1"/>
        <v/>
      </c>
      <c r="B62" s="241"/>
      <c r="C62" s="421"/>
      <c r="D62" s="421"/>
      <c r="E62" s="439"/>
      <c r="F62" s="439"/>
      <c r="G62" s="431"/>
      <c r="H62" s="245">
        <v>17</v>
      </c>
    </row>
    <row r="63" spans="1:8" ht="32.15" customHeight="1" x14ac:dyDescent="0.25">
      <c r="A63" s="424"/>
      <c r="B63" s="241"/>
      <c r="C63" s="422"/>
      <c r="D63" s="422"/>
      <c r="E63" s="440"/>
      <c r="F63" s="440"/>
      <c r="G63" s="432"/>
      <c r="H63" s="245" t="str">
        <f t="shared" ref="H63" si="13">IF(A62&lt;&gt;"",ROW(),"")</f>
        <v/>
      </c>
    </row>
    <row r="64" spans="1:8" ht="32.15" customHeight="1" x14ac:dyDescent="0.25">
      <c r="A64" s="423" t="str">
        <f t="shared" si="1"/>
        <v/>
      </c>
      <c r="B64" s="241"/>
      <c r="C64" s="421"/>
      <c r="D64" s="421"/>
      <c r="E64" s="439"/>
      <c r="F64" s="439"/>
      <c r="G64" s="431"/>
      <c r="H64" s="245">
        <v>18</v>
      </c>
    </row>
    <row r="65" spans="1:8" ht="32.15" customHeight="1" x14ac:dyDescent="0.25">
      <c r="A65" s="424"/>
      <c r="B65" s="241"/>
      <c r="C65" s="422"/>
      <c r="D65" s="422"/>
      <c r="E65" s="440"/>
      <c r="F65" s="440"/>
      <c r="G65" s="432"/>
      <c r="H65" s="245" t="str">
        <f t="shared" ref="H65" si="14">IF(A64&lt;&gt;"",ROW(),"")</f>
        <v/>
      </c>
    </row>
    <row r="66" spans="1:8" ht="32.15" customHeight="1" x14ac:dyDescent="0.25">
      <c r="A66" s="423" t="str">
        <f t="shared" si="1"/>
        <v/>
      </c>
      <c r="B66" s="241"/>
      <c r="C66" s="421"/>
      <c r="D66" s="421"/>
      <c r="E66" s="439"/>
      <c r="F66" s="439"/>
      <c r="G66" s="431"/>
      <c r="H66" s="245">
        <v>19</v>
      </c>
    </row>
    <row r="67" spans="1:8" ht="32.15" customHeight="1" x14ac:dyDescent="0.25">
      <c r="A67" s="424"/>
      <c r="B67" s="241"/>
      <c r="C67" s="422"/>
      <c r="D67" s="422"/>
      <c r="E67" s="440"/>
      <c r="F67" s="440"/>
      <c r="G67" s="432"/>
      <c r="H67" s="245" t="str">
        <f t="shared" ref="H67" si="15">IF(A66&lt;&gt;"",ROW(),"")</f>
        <v/>
      </c>
    </row>
    <row r="68" spans="1:8" ht="32.15" customHeight="1" x14ac:dyDescent="0.25">
      <c r="A68" s="423" t="str">
        <f t="shared" si="1"/>
        <v/>
      </c>
      <c r="B68" s="241"/>
      <c r="C68" s="421"/>
      <c r="D68" s="421"/>
      <c r="E68" s="439"/>
      <c r="F68" s="439"/>
      <c r="G68" s="431"/>
      <c r="H68" s="245">
        <v>20</v>
      </c>
    </row>
    <row r="69" spans="1:8" ht="32.15" customHeight="1" x14ac:dyDescent="0.25">
      <c r="A69" s="424"/>
      <c r="B69" s="241"/>
      <c r="C69" s="422"/>
      <c r="D69" s="422"/>
      <c r="E69" s="440"/>
      <c r="F69" s="440"/>
      <c r="G69" s="432"/>
      <c r="H69" s="245" t="str">
        <f t="shared" ref="H69" si="16">IF(A68&lt;&gt;"",ROW(),"")</f>
        <v/>
      </c>
    </row>
    <row r="70" spans="1:8" ht="32.15" customHeight="1" x14ac:dyDescent="0.25">
      <c r="A70" s="423" t="str">
        <f t="shared" si="1"/>
        <v/>
      </c>
      <c r="B70" s="241"/>
      <c r="C70" s="421"/>
      <c r="D70" s="421"/>
      <c r="E70" s="439"/>
      <c r="F70" s="439"/>
      <c r="G70" s="431"/>
      <c r="H70" s="245">
        <v>21</v>
      </c>
    </row>
    <row r="71" spans="1:8" ht="32.15" customHeight="1" x14ac:dyDescent="0.25">
      <c r="A71" s="424"/>
      <c r="B71" s="241"/>
      <c r="C71" s="422"/>
      <c r="D71" s="422"/>
      <c r="E71" s="440"/>
      <c r="F71" s="440"/>
      <c r="G71" s="432"/>
      <c r="H71" s="245" t="str">
        <f t="shared" ref="H71" si="17">IF(A70&lt;&gt;"",ROW(),"")</f>
        <v/>
      </c>
    </row>
    <row r="72" spans="1:8" ht="32.15" customHeight="1" x14ac:dyDescent="0.25">
      <c r="A72" s="423" t="str">
        <f t="shared" si="1"/>
        <v/>
      </c>
      <c r="B72" s="241"/>
      <c r="C72" s="421"/>
      <c r="D72" s="421"/>
      <c r="E72" s="439"/>
      <c r="F72" s="439"/>
      <c r="G72" s="431"/>
      <c r="H72" s="245">
        <v>22</v>
      </c>
    </row>
    <row r="73" spans="1:8" ht="32.15" customHeight="1" x14ac:dyDescent="0.25">
      <c r="A73" s="424"/>
      <c r="B73" s="241"/>
      <c r="C73" s="422"/>
      <c r="D73" s="422"/>
      <c r="E73" s="440"/>
      <c r="F73" s="440"/>
      <c r="G73" s="432"/>
      <c r="H73" s="245" t="str">
        <f t="shared" ref="H73" si="18">IF(A72&lt;&gt;"",ROW(),"")</f>
        <v/>
      </c>
    </row>
    <row r="74" spans="1:8" ht="32.15" customHeight="1" x14ac:dyDescent="0.25">
      <c r="A74" s="423" t="str">
        <f t="shared" si="1"/>
        <v/>
      </c>
      <c r="B74" s="241"/>
      <c r="C74" s="421"/>
      <c r="D74" s="421"/>
      <c r="E74" s="439"/>
      <c r="F74" s="439"/>
      <c r="G74" s="431"/>
      <c r="H74" s="245">
        <v>23</v>
      </c>
    </row>
    <row r="75" spans="1:8" ht="32.15" customHeight="1" x14ac:dyDescent="0.25">
      <c r="A75" s="424"/>
      <c r="B75" s="241"/>
      <c r="C75" s="422"/>
      <c r="D75" s="422"/>
      <c r="E75" s="440"/>
      <c r="F75" s="440"/>
      <c r="G75" s="432"/>
      <c r="H75" s="245" t="str">
        <f t="shared" ref="H75" si="19">IF(A74&lt;&gt;"",ROW(),"")</f>
        <v/>
      </c>
    </row>
    <row r="76" spans="1:8" ht="32.15" customHeight="1" x14ac:dyDescent="0.25">
      <c r="A76" s="423" t="str">
        <f t="shared" si="1"/>
        <v/>
      </c>
      <c r="B76" s="241"/>
      <c r="C76" s="421"/>
      <c r="D76" s="421"/>
      <c r="E76" s="439"/>
      <c r="F76" s="439"/>
      <c r="G76" s="431"/>
      <c r="H76" s="245">
        <v>24</v>
      </c>
    </row>
    <row r="77" spans="1:8" ht="32.15" customHeight="1" x14ac:dyDescent="0.25">
      <c r="A77" s="424"/>
      <c r="B77" s="241"/>
      <c r="C77" s="422"/>
      <c r="D77" s="422"/>
      <c r="E77" s="440"/>
      <c r="F77" s="440"/>
      <c r="G77" s="432"/>
      <c r="H77" s="245" t="str">
        <f t="shared" ref="H77" si="20">IF(A76&lt;&gt;"",ROW(),"")</f>
        <v/>
      </c>
    </row>
    <row r="78" spans="1:8" ht="32.15" customHeight="1" x14ac:dyDescent="0.25">
      <c r="A78" s="423" t="str">
        <f t="shared" si="1"/>
        <v/>
      </c>
      <c r="B78" s="241"/>
      <c r="C78" s="421"/>
      <c r="D78" s="421"/>
      <c r="E78" s="439"/>
      <c r="F78" s="439"/>
      <c r="G78" s="431"/>
      <c r="H78" s="245">
        <v>25</v>
      </c>
    </row>
    <row r="79" spans="1:8" ht="32.15" customHeight="1" x14ac:dyDescent="0.25">
      <c r="A79" s="424"/>
      <c r="B79" s="241"/>
      <c r="C79" s="422"/>
      <c r="D79" s="422"/>
      <c r="E79" s="440"/>
      <c r="F79" s="440"/>
      <c r="G79" s="432"/>
      <c r="H79" s="245" t="str">
        <f t="shared" ref="H79" si="21">IF(A78&lt;&gt;"",ROW(),"")</f>
        <v/>
      </c>
    </row>
  </sheetData>
  <sheetProtection password="EDE9" sheet="1" objects="1" scenarios="1"/>
  <conditionalFormatting sqref="D22:G22">
    <cfRule type="expression" dxfId="0" priority="1">
      <formula>$H$22=FALSE</formula>
    </cfRule>
  </conditionalFormatting>
  <pageMargins left="0.59055118110236227" right="0.19685039370078741" top="0.19685039370078741" bottom="0.39370078740157483" header="0.19685039370078741" footer="0.19685039370078741"/>
  <pageSetup paperSize="9" fitToHeight="0" orientation="portrait" useFirstPageNumber="1" r:id="rId1"/>
  <headerFooter>
    <oddFooter>&amp;L&amp;9&amp;A - Seite &amp;P</oddFooter>
  </headerFooter>
  <rowBreaks count="1" manualBreakCount="1">
    <brk id="6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940" r:id="rId4" name="Check Box 156">
              <controlPr defaultSize="0" autoFill="0" autoLine="0" autoPict="0">
                <anchor moveWithCells="1">
                  <from>
                    <xdr:col>2</xdr:col>
                    <xdr:colOff>38100</xdr:colOff>
                    <xdr:row>29</xdr:row>
                    <xdr:rowOff>38100</xdr:rowOff>
                  </from>
                  <to>
                    <xdr:col>3</xdr:col>
                    <xdr:colOff>660400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41" r:id="rId5" name="Check Box 157">
              <controlPr defaultSize="0" autoFill="0" autoLine="0" autoPict="0">
                <anchor moveWithCells="1">
                  <from>
                    <xdr:col>2</xdr:col>
                    <xdr:colOff>38100</xdr:colOff>
                    <xdr:row>29</xdr:row>
                    <xdr:rowOff>298450</xdr:rowOff>
                  </from>
                  <to>
                    <xdr:col>3</xdr:col>
                    <xdr:colOff>660400</xdr:colOff>
                    <xdr:row>30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42" r:id="rId6" name="Check Box 158">
              <controlPr defaultSize="0" autoFill="0" autoLine="0" autoPict="0">
                <anchor moveWithCells="1">
                  <from>
                    <xdr:col>2</xdr:col>
                    <xdr:colOff>38100</xdr:colOff>
                    <xdr:row>30</xdr:row>
                    <xdr:rowOff>152400</xdr:rowOff>
                  </from>
                  <to>
                    <xdr:col>3</xdr:col>
                    <xdr:colOff>660400</xdr:colOff>
                    <xdr:row>30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49" r:id="rId7" name="Check Box 165">
              <controlPr defaultSize="0" autoFill="0" autoLine="0" autoPict="0">
                <anchor moveWithCells="1">
                  <from>
                    <xdr:col>2</xdr:col>
                    <xdr:colOff>38100</xdr:colOff>
                    <xdr:row>31</xdr:row>
                    <xdr:rowOff>38100</xdr:rowOff>
                  </from>
                  <to>
                    <xdr:col>3</xdr:col>
                    <xdr:colOff>660400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50" r:id="rId8" name="Check Box 166">
              <controlPr defaultSize="0" autoFill="0" autoLine="0" autoPict="0">
                <anchor moveWithCells="1">
                  <from>
                    <xdr:col>2</xdr:col>
                    <xdr:colOff>38100</xdr:colOff>
                    <xdr:row>31</xdr:row>
                    <xdr:rowOff>298450</xdr:rowOff>
                  </from>
                  <to>
                    <xdr:col>3</xdr:col>
                    <xdr:colOff>660400</xdr:colOff>
                    <xdr:row>32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51" r:id="rId9" name="Check Box 167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152400</xdr:rowOff>
                  </from>
                  <to>
                    <xdr:col>3</xdr:col>
                    <xdr:colOff>660400</xdr:colOff>
                    <xdr:row>32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52" r:id="rId10" name="Check Box 168">
              <controlPr defaultSize="0" autoFill="0" autoLine="0" autoPict="0">
                <anchor moveWithCells="1">
                  <from>
                    <xdr:col>2</xdr:col>
                    <xdr:colOff>38100</xdr:colOff>
                    <xdr:row>33</xdr:row>
                    <xdr:rowOff>38100</xdr:rowOff>
                  </from>
                  <to>
                    <xdr:col>3</xdr:col>
                    <xdr:colOff>660400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53" r:id="rId11" name="Check Box 169">
              <controlPr defaultSize="0" autoFill="0" autoLine="0" autoPict="0">
                <anchor moveWithCells="1">
                  <from>
                    <xdr:col>2</xdr:col>
                    <xdr:colOff>38100</xdr:colOff>
                    <xdr:row>33</xdr:row>
                    <xdr:rowOff>298450</xdr:rowOff>
                  </from>
                  <to>
                    <xdr:col>3</xdr:col>
                    <xdr:colOff>660400</xdr:colOff>
                    <xdr:row>34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54" r:id="rId12" name="Check Box 170">
              <controlPr defaultSize="0" autoFill="0" autoLine="0" autoPict="0">
                <anchor moveWithCells="1">
                  <from>
                    <xdr:col>2</xdr:col>
                    <xdr:colOff>38100</xdr:colOff>
                    <xdr:row>34</xdr:row>
                    <xdr:rowOff>152400</xdr:rowOff>
                  </from>
                  <to>
                    <xdr:col>3</xdr:col>
                    <xdr:colOff>660400</xdr:colOff>
                    <xdr:row>34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55" r:id="rId13" name="Check Box 171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38100</xdr:rowOff>
                  </from>
                  <to>
                    <xdr:col>3</xdr:col>
                    <xdr:colOff>660400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56" r:id="rId14" name="Check Box 172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298450</xdr:rowOff>
                  </from>
                  <to>
                    <xdr:col>3</xdr:col>
                    <xdr:colOff>660400</xdr:colOff>
                    <xdr:row>36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57" r:id="rId15" name="Check Box 173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152400</xdr:rowOff>
                  </from>
                  <to>
                    <xdr:col>3</xdr:col>
                    <xdr:colOff>660400</xdr:colOff>
                    <xdr:row>36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58" r:id="rId16" name="Check Box 174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38100</xdr:rowOff>
                  </from>
                  <to>
                    <xdr:col>3</xdr:col>
                    <xdr:colOff>660400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59" r:id="rId17" name="Check Box 175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298450</xdr:rowOff>
                  </from>
                  <to>
                    <xdr:col>3</xdr:col>
                    <xdr:colOff>660400</xdr:colOff>
                    <xdr:row>38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60" r:id="rId18" name="Check Box 176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152400</xdr:rowOff>
                  </from>
                  <to>
                    <xdr:col>3</xdr:col>
                    <xdr:colOff>660400</xdr:colOff>
                    <xdr:row>38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61" r:id="rId19" name="Check Box 177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38100</xdr:rowOff>
                  </from>
                  <to>
                    <xdr:col>3</xdr:col>
                    <xdr:colOff>660400</xdr:colOff>
                    <xdr:row>39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62" r:id="rId20" name="Check Box 178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298450</xdr:rowOff>
                  </from>
                  <to>
                    <xdr:col>3</xdr:col>
                    <xdr:colOff>660400</xdr:colOff>
                    <xdr:row>40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63" r:id="rId21" name="Check Box 179">
              <controlPr defaultSize="0" autoFill="0" autoLine="0" autoPict="0">
                <anchor moveWithCells="1">
                  <from>
                    <xdr:col>2</xdr:col>
                    <xdr:colOff>38100</xdr:colOff>
                    <xdr:row>40</xdr:row>
                    <xdr:rowOff>152400</xdr:rowOff>
                  </from>
                  <to>
                    <xdr:col>3</xdr:col>
                    <xdr:colOff>660400</xdr:colOff>
                    <xdr:row>40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64" r:id="rId22" name="Check Box 180">
              <controlPr defaultSize="0" autoFill="0" autoLine="0" autoPict="0">
                <anchor moveWithCells="1">
                  <from>
                    <xdr:col>2</xdr:col>
                    <xdr:colOff>38100</xdr:colOff>
                    <xdr:row>41</xdr:row>
                    <xdr:rowOff>38100</xdr:rowOff>
                  </from>
                  <to>
                    <xdr:col>3</xdr:col>
                    <xdr:colOff>660400</xdr:colOff>
                    <xdr:row>41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65" r:id="rId23" name="Check Box 181">
              <controlPr defaultSize="0" autoFill="0" autoLine="0" autoPict="0">
                <anchor moveWithCells="1">
                  <from>
                    <xdr:col>2</xdr:col>
                    <xdr:colOff>38100</xdr:colOff>
                    <xdr:row>41</xdr:row>
                    <xdr:rowOff>298450</xdr:rowOff>
                  </from>
                  <to>
                    <xdr:col>3</xdr:col>
                    <xdr:colOff>660400</xdr:colOff>
                    <xdr:row>42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66" r:id="rId24" name="Check Box 182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152400</xdr:rowOff>
                  </from>
                  <to>
                    <xdr:col>3</xdr:col>
                    <xdr:colOff>660400</xdr:colOff>
                    <xdr:row>42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67" r:id="rId25" name="Check Box 183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38100</xdr:rowOff>
                  </from>
                  <to>
                    <xdr:col>3</xdr:col>
                    <xdr:colOff>660400</xdr:colOff>
                    <xdr:row>43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68" r:id="rId26" name="Check Box 184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298450</xdr:rowOff>
                  </from>
                  <to>
                    <xdr:col>3</xdr:col>
                    <xdr:colOff>660400</xdr:colOff>
                    <xdr:row>44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69" r:id="rId27" name="Check Box 185">
              <controlPr defaultSize="0" autoFill="0" autoLine="0" autoPict="0">
                <anchor moveWithCells="1">
                  <from>
                    <xdr:col>2</xdr:col>
                    <xdr:colOff>38100</xdr:colOff>
                    <xdr:row>44</xdr:row>
                    <xdr:rowOff>152400</xdr:rowOff>
                  </from>
                  <to>
                    <xdr:col>3</xdr:col>
                    <xdr:colOff>660400</xdr:colOff>
                    <xdr:row>44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70" r:id="rId28" name="Check Box 186">
              <controlPr defaultSize="0" autoFill="0" autoLine="0" autoPict="0">
                <anchor moveWithCells="1">
                  <from>
                    <xdr:col>2</xdr:col>
                    <xdr:colOff>38100</xdr:colOff>
                    <xdr:row>45</xdr:row>
                    <xdr:rowOff>38100</xdr:rowOff>
                  </from>
                  <to>
                    <xdr:col>3</xdr:col>
                    <xdr:colOff>660400</xdr:colOff>
                    <xdr:row>45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71" r:id="rId29" name="Check Box 187">
              <controlPr defaultSize="0" autoFill="0" autoLine="0" autoPict="0">
                <anchor moveWithCells="1">
                  <from>
                    <xdr:col>2</xdr:col>
                    <xdr:colOff>38100</xdr:colOff>
                    <xdr:row>45</xdr:row>
                    <xdr:rowOff>298450</xdr:rowOff>
                  </from>
                  <to>
                    <xdr:col>3</xdr:col>
                    <xdr:colOff>660400</xdr:colOff>
                    <xdr:row>46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72" r:id="rId30" name="Check Box 188">
              <controlPr defaultSize="0" autoFill="0" autoLine="0" autoPict="0">
                <anchor moveWithCells="1">
                  <from>
                    <xdr:col>2</xdr:col>
                    <xdr:colOff>38100</xdr:colOff>
                    <xdr:row>46</xdr:row>
                    <xdr:rowOff>152400</xdr:rowOff>
                  </from>
                  <to>
                    <xdr:col>3</xdr:col>
                    <xdr:colOff>660400</xdr:colOff>
                    <xdr:row>46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73" r:id="rId31" name="Check Box 189">
              <controlPr defaultSize="0" autoFill="0" autoLine="0" autoPict="0">
                <anchor moveWithCells="1">
                  <from>
                    <xdr:col>2</xdr:col>
                    <xdr:colOff>38100</xdr:colOff>
                    <xdr:row>47</xdr:row>
                    <xdr:rowOff>38100</xdr:rowOff>
                  </from>
                  <to>
                    <xdr:col>3</xdr:col>
                    <xdr:colOff>660400</xdr:colOff>
                    <xdr:row>47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74" r:id="rId32" name="Check Box 190">
              <controlPr defaultSize="0" autoFill="0" autoLine="0" autoPict="0">
                <anchor moveWithCells="1">
                  <from>
                    <xdr:col>2</xdr:col>
                    <xdr:colOff>38100</xdr:colOff>
                    <xdr:row>47</xdr:row>
                    <xdr:rowOff>298450</xdr:rowOff>
                  </from>
                  <to>
                    <xdr:col>3</xdr:col>
                    <xdr:colOff>660400</xdr:colOff>
                    <xdr:row>48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75" r:id="rId33" name="Check Box 191">
              <controlPr defaultSize="0" autoFill="0" autoLine="0" autoPict="0">
                <anchor moveWithCells="1">
                  <from>
                    <xdr:col>2</xdr:col>
                    <xdr:colOff>38100</xdr:colOff>
                    <xdr:row>48</xdr:row>
                    <xdr:rowOff>152400</xdr:rowOff>
                  </from>
                  <to>
                    <xdr:col>3</xdr:col>
                    <xdr:colOff>660400</xdr:colOff>
                    <xdr:row>48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76" r:id="rId34" name="Check Box 192">
              <controlPr defaultSize="0" autoFill="0" autoLine="0" autoPict="0">
                <anchor moveWithCells="1">
                  <from>
                    <xdr:col>2</xdr:col>
                    <xdr:colOff>38100</xdr:colOff>
                    <xdr:row>49</xdr:row>
                    <xdr:rowOff>38100</xdr:rowOff>
                  </from>
                  <to>
                    <xdr:col>3</xdr:col>
                    <xdr:colOff>660400</xdr:colOff>
                    <xdr:row>49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77" r:id="rId35" name="Check Box 193">
              <controlPr defaultSize="0" autoFill="0" autoLine="0" autoPict="0">
                <anchor moveWithCells="1">
                  <from>
                    <xdr:col>2</xdr:col>
                    <xdr:colOff>38100</xdr:colOff>
                    <xdr:row>49</xdr:row>
                    <xdr:rowOff>298450</xdr:rowOff>
                  </from>
                  <to>
                    <xdr:col>3</xdr:col>
                    <xdr:colOff>660400</xdr:colOff>
                    <xdr:row>50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78" r:id="rId36" name="Check Box 194">
              <controlPr defaultSize="0" autoFill="0" autoLine="0" autoPict="0">
                <anchor moveWithCells="1">
                  <from>
                    <xdr:col>2</xdr:col>
                    <xdr:colOff>38100</xdr:colOff>
                    <xdr:row>50</xdr:row>
                    <xdr:rowOff>152400</xdr:rowOff>
                  </from>
                  <to>
                    <xdr:col>3</xdr:col>
                    <xdr:colOff>660400</xdr:colOff>
                    <xdr:row>50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79" r:id="rId37" name="Check Box 195">
              <controlPr defaultSize="0" autoFill="0" autoLine="0" autoPict="0">
                <anchor moveWithCells="1">
                  <from>
                    <xdr:col>2</xdr:col>
                    <xdr:colOff>38100</xdr:colOff>
                    <xdr:row>51</xdr:row>
                    <xdr:rowOff>38100</xdr:rowOff>
                  </from>
                  <to>
                    <xdr:col>3</xdr:col>
                    <xdr:colOff>660400</xdr:colOff>
                    <xdr:row>51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80" r:id="rId38" name="Check Box 196">
              <controlPr defaultSize="0" autoFill="0" autoLine="0" autoPict="0">
                <anchor moveWithCells="1">
                  <from>
                    <xdr:col>2</xdr:col>
                    <xdr:colOff>38100</xdr:colOff>
                    <xdr:row>51</xdr:row>
                    <xdr:rowOff>298450</xdr:rowOff>
                  </from>
                  <to>
                    <xdr:col>3</xdr:col>
                    <xdr:colOff>660400</xdr:colOff>
                    <xdr:row>52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81" r:id="rId39" name="Check Box 197">
              <controlPr defaultSize="0" autoFill="0" autoLine="0" autoPict="0">
                <anchor moveWithCells="1">
                  <from>
                    <xdr:col>2</xdr:col>
                    <xdr:colOff>38100</xdr:colOff>
                    <xdr:row>52</xdr:row>
                    <xdr:rowOff>152400</xdr:rowOff>
                  </from>
                  <to>
                    <xdr:col>3</xdr:col>
                    <xdr:colOff>660400</xdr:colOff>
                    <xdr:row>52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82" r:id="rId40" name="Check Box 198">
              <controlPr defaultSize="0" autoFill="0" autoLine="0" autoPict="0">
                <anchor moveWithCells="1">
                  <from>
                    <xdr:col>2</xdr:col>
                    <xdr:colOff>38100</xdr:colOff>
                    <xdr:row>53</xdr:row>
                    <xdr:rowOff>38100</xdr:rowOff>
                  </from>
                  <to>
                    <xdr:col>3</xdr:col>
                    <xdr:colOff>660400</xdr:colOff>
                    <xdr:row>53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83" r:id="rId41" name="Check Box 199">
              <controlPr defaultSize="0" autoFill="0" autoLine="0" autoPict="0">
                <anchor moveWithCells="1">
                  <from>
                    <xdr:col>2</xdr:col>
                    <xdr:colOff>38100</xdr:colOff>
                    <xdr:row>53</xdr:row>
                    <xdr:rowOff>298450</xdr:rowOff>
                  </from>
                  <to>
                    <xdr:col>3</xdr:col>
                    <xdr:colOff>660400</xdr:colOff>
                    <xdr:row>54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84" r:id="rId42" name="Check Box 200">
              <controlPr defaultSize="0" autoFill="0" autoLine="0" autoPict="0">
                <anchor moveWithCells="1">
                  <from>
                    <xdr:col>2</xdr:col>
                    <xdr:colOff>38100</xdr:colOff>
                    <xdr:row>54</xdr:row>
                    <xdr:rowOff>152400</xdr:rowOff>
                  </from>
                  <to>
                    <xdr:col>3</xdr:col>
                    <xdr:colOff>660400</xdr:colOff>
                    <xdr:row>54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85" r:id="rId43" name="Check Box 201">
              <controlPr defaultSize="0" autoFill="0" autoLine="0" autoPict="0">
                <anchor moveWithCells="1">
                  <from>
                    <xdr:col>2</xdr:col>
                    <xdr:colOff>38100</xdr:colOff>
                    <xdr:row>55</xdr:row>
                    <xdr:rowOff>38100</xdr:rowOff>
                  </from>
                  <to>
                    <xdr:col>3</xdr:col>
                    <xdr:colOff>660400</xdr:colOff>
                    <xdr:row>55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86" r:id="rId44" name="Check Box 202">
              <controlPr defaultSize="0" autoFill="0" autoLine="0" autoPict="0">
                <anchor moveWithCells="1">
                  <from>
                    <xdr:col>2</xdr:col>
                    <xdr:colOff>38100</xdr:colOff>
                    <xdr:row>55</xdr:row>
                    <xdr:rowOff>298450</xdr:rowOff>
                  </from>
                  <to>
                    <xdr:col>3</xdr:col>
                    <xdr:colOff>660400</xdr:colOff>
                    <xdr:row>56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87" r:id="rId45" name="Check Box 203">
              <controlPr defaultSize="0" autoFill="0" autoLine="0" autoPict="0">
                <anchor moveWithCells="1">
                  <from>
                    <xdr:col>2</xdr:col>
                    <xdr:colOff>38100</xdr:colOff>
                    <xdr:row>56</xdr:row>
                    <xdr:rowOff>152400</xdr:rowOff>
                  </from>
                  <to>
                    <xdr:col>3</xdr:col>
                    <xdr:colOff>660400</xdr:colOff>
                    <xdr:row>56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88" r:id="rId46" name="Check Box 204">
              <controlPr defaultSize="0" autoFill="0" autoLine="0" autoPict="0">
                <anchor moveWithCells="1">
                  <from>
                    <xdr:col>2</xdr:col>
                    <xdr:colOff>38100</xdr:colOff>
                    <xdr:row>57</xdr:row>
                    <xdr:rowOff>38100</xdr:rowOff>
                  </from>
                  <to>
                    <xdr:col>3</xdr:col>
                    <xdr:colOff>660400</xdr:colOff>
                    <xdr:row>57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89" r:id="rId47" name="Check Box 205">
              <controlPr defaultSize="0" autoFill="0" autoLine="0" autoPict="0">
                <anchor moveWithCells="1">
                  <from>
                    <xdr:col>2</xdr:col>
                    <xdr:colOff>38100</xdr:colOff>
                    <xdr:row>57</xdr:row>
                    <xdr:rowOff>298450</xdr:rowOff>
                  </from>
                  <to>
                    <xdr:col>3</xdr:col>
                    <xdr:colOff>660400</xdr:colOff>
                    <xdr:row>58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90" r:id="rId48" name="Check Box 206">
              <controlPr defaultSize="0" autoFill="0" autoLine="0" autoPict="0">
                <anchor moveWithCells="1">
                  <from>
                    <xdr:col>2</xdr:col>
                    <xdr:colOff>38100</xdr:colOff>
                    <xdr:row>58</xdr:row>
                    <xdr:rowOff>152400</xdr:rowOff>
                  </from>
                  <to>
                    <xdr:col>3</xdr:col>
                    <xdr:colOff>660400</xdr:colOff>
                    <xdr:row>58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91" r:id="rId49" name="Check Box 207">
              <controlPr defaultSize="0" autoFill="0" autoLine="0" autoPict="0">
                <anchor moveWithCells="1">
                  <from>
                    <xdr:col>2</xdr:col>
                    <xdr:colOff>38100</xdr:colOff>
                    <xdr:row>59</xdr:row>
                    <xdr:rowOff>38100</xdr:rowOff>
                  </from>
                  <to>
                    <xdr:col>3</xdr:col>
                    <xdr:colOff>660400</xdr:colOff>
                    <xdr:row>59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92" r:id="rId50" name="Check Box 208">
              <controlPr defaultSize="0" autoFill="0" autoLine="0" autoPict="0">
                <anchor moveWithCells="1">
                  <from>
                    <xdr:col>2</xdr:col>
                    <xdr:colOff>38100</xdr:colOff>
                    <xdr:row>59</xdr:row>
                    <xdr:rowOff>298450</xdr:rowOff>
                  </from>
                  <to>
                    <xdr:col>3</xdr:col>
                    <xdr:colOff>660400</xdr:colOff>
                    <xdr:row>60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93" r:id="rId51" name="Check Box 209">
              <controlPr defaultSize="0" autoFill="0" autoLine="0" autoPict="0">
                <anchor moveWithCells="1">
                  <from>
                    <xdr:col>2</xdr:col>
                    <xdr:colOff>38100</xdr:colOff>
                    <xdr:row>60</xdr:row>
                    <xdr:rowOff>152400</xdr:rowOff>
                  </from>
                  <to>
                    <xdr:col>3</xdr:col>
                    <xdr:colOff>660400</xdr:colOff>
                    <xdr:row>60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94" r:id="rId52" name="Check Box 210">
              <controlPr defaultSize="0" autoFill="0" autoLine="0" autoPict="0">
                <anchor moveWithCells="1">
                  <from>
                    <xdr:col>2</xdr:col>
                    <xdr:colOff>38100</xdr:colOff>
                    <xdr:row>61</xdr:row>
                    <xdr:rowOff>38100</xdr:rowOff>
                  </from>
                  <to>
                    <xdr:col>3</xdr:col>
                    <xdr:colOff>660400</xdr:colOff>
                    <xdr:row>61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95" r:id="rId53" name="Check Box 211">
              <controlPr defaultSize="0" autoFill="0" autoLine="0" autoPict="0">
                <anchor moveWithCells="1">
                  <from>
                    <xdr:col>2</xdr:col>
                    <xdr:colOff>38100</xdr:colOff>
                    <xdr:row>61</xdr:row>
                    <xdr:rowOff>298450</xdr:rowOff>
                  </from>
                  <to>
                    <xdr:col>3</xdr:col>
                    <xdr:colOff>660400</xdr:colOff>
                    <xdr:row>62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96" r:id="rId54" name="Check Box 212">
              <controlPr defaultSize="0" autoFill="0" autoLine="0" autoPict="0">
                <anchor moveWithCells="1">
                  <from>
                    <xdr:col>2</xdr:col>
                    <xdr:colOff>38100</xdr:colOff>
                    <xdr:row>62</xdr:row>
                    <xdr:rowOff>152400</xdr:rowOff>
                  </from>
                  <to>
                    <xdr:col>3</xdr:col>
                    <xdr:colOff>660400</xdr:colOff>
                    <xdr:row>62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97" r:id="rId55" name="Check Box 213">
              <controlPr defaultSize="0" autoFill="0" autoLine="0" autoPict="0">
                <anchor moveWithCells="1">
                  <from>
                    <xdr:col>2</xdr:col>
                    <xdr:colOff>38100</xdr:colOff>
                    <xdr:row>63</xdr:row>
                    <xdr:rowOff>38100</xdr:rowOff>
                  </from>
                  <to>
                    <xdr:col>3</xdr:col>
                    <xdr:colOff>660400</xdr:colOff>
                    <xdr:row>63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98" r:id="rId56" name="Check Box 214">
              <controlPr defaultSize="0" autoFill="0" autoLine="0" autoPict="0">
                <anchor moveWithCells="1">
                  <from>
                    <xdr:col>2</xdr:col>
                    <xdr:colOff>38100</xdr:colOff>
                    <xdr:row>63</xdr:row>
                    <xdr:rowOff>298450</xdr:rowOff>
                  </from>
                  <to>
                    <xdr:col>3</xdr:col>
                    <xdr:colOff>660400</xdr:colOff>
                    <xdr:row>64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99" r:id="rId57" name="Check Box 215">
              <controlPr defaultSize="0" autoFill="0" autoLine="0" autoPict="0">
                <anchor moveWithCells="1">
                  <from>
                    <xdr:col>2</xdr:col>
                    <xdr:colOff>38100</xdr:colOff>
                    <xdr:row>64</xdr:row>
                    <xdr:rowOff>152400</xdr:rowOff>
                  </from>
                  <to>
                    <xdr:col>3</xdr:col>
                    <xdr:colOff>660400</xdr:colOff>
                    <xdr:row>64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00" r:id="rId58" name="Check Box 216">
              <controlPr defaultSize="0" autoFill="0" autoLine="0" autoPict="0">
                <anchor moveWithCells="1">
                  <from>
                    <xdr:col>2</xdr:col>
                    <xdr:colOff>38100</xdr:colOff>
                    <xdr:row>65</xdr:row>
                    <xdr:rowOff>38100</xdr:rowOff>
                  </from>
                  <to>
                    <xdr:col>3</xdr:col>
                    <xdr:colOff>660400</xdr:colOff>
                    <xdr:row>65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01" r:id="rId59" name="Check Box 217">
              <controlPr defaultSize="0" autoFill="0" autoLine="0" autoPict="0">
                <anchor moveWithCells="1">
                  <from>
                    <xdr:col>2</xdr:col>
                    <xdr:colOff>38100</xdr:colOff>
                    <xdr:row>65</xdr:row>
                    <xdr:rowOff>298450</xdr:rowOff>
                  </from>
                  <to>
                    <xdr:col>3</xdr:col>
                    <xdr:colOff>660400</xdr:colOff>
                    <xdr:row>66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02" r:id="rId60" name="Check Box 218">
              <controlPr defaultSize="0" autoFill="0" autoLine="0" autoPict="0">
                <anchor moveWithCells="1">
                  <from>
                    <xdr:col>2</xdr:col>
                    <xdr:colOff>38100</xdr:colOff>
                    <xdr:row>66</xdr:row>
                    <xdr:rowOff>152400</xdr:rowOff>
                  </from>
                  <to>
                    <xdr:col>3</xdr:col>
                    <xdr:colOff>660400</xdr:colOff>
                    <xdr:row>66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03" r:id="rId61" name="Check Box 219">
              <controlPr defaultSize="0" autoFill="0" autoLine="0" autoPict="0">
                <anchor moveWithCells="1">
                  <from>
                    <xdr:col>2</xdr:col>
                    <xdr:colOff>38100</xdr:colOff>
                    <xdr:row>67</xdr:row>
                    <xdr:rowOff>38100</xdr:rowOff>
                  </from>
                  <to>
                    <xdr:col>3</xdr:col>
                    <xdr:colOff>660400</xdr:colOff>
                    <xdr:row>67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04" r:id="rId62" name="Check Box 220">
              <controlPr defaultSize="0" autoFill="0" autoLine="0" autoPict="0">
                <anchor moveWithCells="1">
                  <from>
                    <xdr:col>2</xdr:col>
                    <xdr:colOff>38100</xdr:colOff>
                    <xdr:row>67</xdr:row>
                    <xdr:rowOff>298450</xdr:rowOff>
                  </from>
                  <to>
                    <xdr:col>3</xdr:col>
                    <xdr:colOff>660400</xdr:colOff>
                    <xdr:row>68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05" r:id="rId63" name="Check Box 221">
              <controlPr defaultSize="0" autoFill="0" autoLine="0" autoPict="0">
                <anchor moveWithCells="1">
                  <from>
                    <xdr:col>2</xdr:col>
                    <xdr:colOff>38100</xdr:colOff>
                    <xdr:row>68</xdr:row>
                    <xdr:rowOff>152400</xdr:rowOff>
                  </from>
                  <to>
                    <xdr:col>3</xdr:col>
                    <xdr:colOff>660400</xdr:colOff>
                    <xdr:row>68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06" r:id="rId64" name="Check Box 222">
              <controlPr defaultSize="0" autoFill="0" autoLine="0" autoPict="0">
                <anchor moveWithCells="1">
                  <from>
                    <xdr:col>2</xdr:col>
                    <xdr:colOff>38100</xdr:colOff>
                    <xdr:row>69</xdr:row>
                    <xdr:rowOff>38100</xdr:rowOff>
                  </from>
                  <to>
                    <xdr:col>3</xdr:col>
                    <xdr:colOff>660400</xdr:colOff>
                    <xdr:row>69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07" r:id="rId65" name="Check Box 223">
              <controlPr defaultSize="0" autoFill="0" autoLine="0" autoPict="0">
                <anchor moveWithCells="1">
                  <from>
                    <xdr:col>2</xdr:col>
                    <xdr:colOff>38100</xdr:colOff>
                    <xdr:row>69</xdr:row>
                    <xdr:rowOff>298450</xdr:rowOff>
                  </from>
                  <to>
                    <xdr:col>3</xdr:col>
                    <xdr:colOff>660400</xdr:colOff>
                    <xdr:row>70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08" r:id="rId66" name="Check Box 224">
              <controlPr defaultSize="0" autoFill="0" autoLine="0" autoPict="0">
                <anchor moveWithCells="1">
                  <from>
                    <xdr:col>2</xdr:col>
                    <xdr:colOff>38100</xdr:colOff>
                    <xdr:row>70</xdr:row>
                    <xdr:rowOff>152400</xdr:rowOff>
                  </from>
                  <to>
                    <xdr:col>3</xdr:col>
                    <xdr:colOff>660400</xdr:colOff>
                    <xdr:row>70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09" r:id="rId67" name="Check Box 225">
              <controlPr defaultSize="0" autoFill="0" autoLine="0" autoPict="0">
                <anchor moveWithCells="1">
                  <from>
                    <xdr:col>2</xdr:col>
                    <xdr:colOff>38100</xdr:colOff>
                    <xdr:row>71</xdr:row>
                    <xdr:rowOff>38100</xdr:rowOff>
                  </from>
                  <to>
                    <xdr:col>3</xdr:col>
                    <xdr:colOff>660400</xdr:colOff>
                    <xdr:row>71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10" r:id="rId68" name="Check Box 226">
              <controlPr defaultSize="0" autoFill="0" autoLine="0" autoPict="0">
                <anchor moveWithCells="1">
                  <from>
                    <xdr:col>2</xdr:col>
                    <xdr:colOff>38100</xdr:colOff>
                    <xdr:row>71</xdr:row>
                    <xdr:rowOff>298450</xdr:rowOff>
                  </from>
                  <to>
                    <xdr:col>3</xdr:col>
                    <xdr:colOff>660400</xdr:colOff>
                    <xdr:row>72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11" r:id="rId69" name="Check Box 227">
              <controlPr defaultSize="0" autoFill="0" autoLine="0" autoPict="0">
                <anchor moveWithCells="1">
                  <from>
                    <xdr:col>2</xdr:col>
                    <xdr:colOff>38100</xdr:colOff>
                    <xdr:row>72</xdr:row>
                    <xdr:rowOff>152400</xdr:rowOff>
                  </from>
                  <to>
                    <xdr:col>3</xdr:col>
                    <xdr:colOff>660400</xdr:colOff>
                    <xdr:row>72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12" r:id="rId70" name="Check Box 228">
              <controlPr defaultSize="0" autoFill="0" autoLine="0" autoPict="0">
                <anchor moveWithCells="1">
                  <from>
                    <xdr:col>2</xdr:col>
                    <xdr:colOff>38100</xdr:colOff>
                    <xdr:row>73</xdr:row>
                    <xdr:rowOff>38100</xdr:rowOff>
                  </from>
                  <to>
                    <xdr:col>3</xdr:col>
                    <xdr:colOff>660400</xdr:colOff>
                    <xdr:row>73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13" r:id="rId71" name="Check Box 229">
              <controlPr defaultSize="0" autoFill="0" autoLine="0" autoPict="0">
                <anchor moveWithCells="1">
                  <from>
                    <xdr:col>2</xdr:col>
                    <xdr:colOff>38100</xdr:colOff>
                    <xdr:row>73</xdr:row>
                    <xdr:rowOff>298450</xdr:rowOff>
                  </from>
                  <to>
                    <xdr:col>3</xdr:col>
                    <xdr:colOff>660400</xdr:colOff>
                    <xdr:row>74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14" r:id="rId72" name="Check Box 230">
              <controlPr defaultSize="0" autoFill="0" autoLine="0" autoPict="0">
                <anchor moveWithCells="1">
                  <from>
                    <xdr:col>2</xdr:col>
                    <xdr:colOff>38100</xdr:colOff>
                    <xdr:row>74</xdr:row>
                    <xdr:rowOff>152400</xdr:rowOff>
                  </from>
                  <to>
                    <xdr:col>3</xdr:col>
                    <xdr:colOff>660400</xdr:colOff>
                    <xdr:row>74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15" r:id="rId73" name="Check Box 231">
              <controlPr defaultSize="0" autoFill="0" autoLine="0" autoPict="0">
                <anchor moveWithCells="1">
                  <from>
                    <xdr:col>2</xdr:col>
                    <xdr:colOff>38100</xdr:colOff>
                    <xdr:row>75</xdr:row>
                    <xdr:rowOff>38100</xdr:rowOff>
                  </from>
                  <to>
                    <xdr:col>3</xdr:col>
                    <xdr:colOff>660400</xdr:colOff>
                    <xdr:row>75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16" r:id="rId74" name="Check Box 232">
              <controlPr defaultSize="0" autoFill="0" autoLine="0" autoPict="0">
                <anchor moveWithCells="1">
                  <from>
                    <xdr:col>2</xdr:col>
                    <xdr:colOff>38100</xdr:colOff>
                    <xdr:row>75</xdr:row>
                    <xdr:rowOff>298450</xdr:rowOff>
                  </from>
                  <to>
                    <xdr:col>3</xdr:col>
                    <xdr:colOff>660400</xdr:colOff>
                    <xdr:row>76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17" r:id="rId75" name="Check Box 233">
              <controlPr defaultSize="0" autoFill="0" autoLine="0" autoPict="0">
                <anchor moveWithCells="1">
                  <from>
                    <xdr:col>2</xdr:col>
                    <xdr:colOff>38100</xdr:colOff>
                    <xdr:row>76</xdr:row>
                    <xdr:rowOff>152400</xdr:rowOff>
                  </from>
                  <to>
                    <xdr:col>3</xdr:col>
                    <xdr:colOff>660400</xdr:colOff>
                    <xdr:row>76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18" r:id="rId76" name="Check Box 234">
              <controlPr defaultSize="0" autoFill="0" autoLine="0" autoPict="0">
                <anchor moveWithCells="1">
                  <from>
                    <xdr:col>2</xdr:col>
                    <xdr:colOff>38100</xdr:colOff>
                    <xdr:row>77</xdr:row>
                    <xdr:rowOff>38100</xdr:rowOff>
                  </from>
                  <to>
                    <xdr:col>3</xdr:col>
                    <xdr:colOff>660400</xdr:colOff>
                    <xdr:row>77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19" r:id="rId77" name="Check Box 235">
              <controlPr defaultSize="0" autoFill="0" autoLine="0" autoPict="0">
                <anchor moveWithCells="1">
                  <from>
                    <xdr:col>2</xdr:col>
                    <xdr:colOff>38100</xdr:colOff>
                    <xdr:row>77</xdr:row>
                    <xdr:rowOff>298450</xdr:rowOff>
                  </from>
                  <to>
                    <xdr:col>3</xdr:col>
                    <xdr:colOff>660400</xdr:colOff>
                    <xdr:row>78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20" r:id="rId78" name="Check Box 236">
              <controlPr defaultSize="0" autoFill="0" autoLine="0" autoPict="0">
                <anchor moveWithCells="1">
                  <from>
                    <xdr:col>2</xdr:col>
                    <xdr:colOff>38100</xdr:colOff>
                    <xdr:row>78</xdr:row>
                    <xdr:rowOff>152400</xdr:rowOff>
                  </from>
                  <to>
                    <xdr:col>3</xdr:col>
                    <xdr:colOff>660400</xdr:colOff>
                    <xdr:row>78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21" r:id="rId79" name="Check Box 237">
              <controlPr defaultSize="0" autoFill="0" autoLine="0" autoPict="0">
                <anchor moveWithCells="1">
                  <from>
                    <xdr:col>1</xdr:col>
                    <xdr:colOff>12700</xdr:colOff>
                    <xdr:row>13</xdr:row>
                    <xdr:rowOff>12700</xdr:rowOff>
                  </from>
                  <to>
                    <xdr:col>2</xdr:col>
                    <xdr:colOff>603250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23" r:id="rId80" name="Check Box 239">
              <controlPr defaultSize="0" autoFill="0" autoLine="0" autoPict="0">
                <anchor moveWithCells="1">
                  <from>
                    <xdr:col>1</xdr:col>
                    <xdr:colOff>12700</xdr:colOff>
                    <xdr:row>15</xdr:row>
                    <xdr:rowOff>12700</xdr:rowOff>
                  </from>
                  <to>
                    <xdr:col>2</xdr:col>
                    <xdr:colOff>603250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24" r:id="rId81" name="Check Box 240">
              <controlPr defaultSize="0" autoFill="0" autoLine="0" autoPict="0">
                <anchor moveWithCells="1">
                  <from>
                    <xdr:col>1</xdr:col>
                    <xdr:colOff>12700</xdr:colOff>
                    <xdr:row>17</xdr:row>
                    <xdr:rowOff>12700</xdr:rowOff>
                  </from>
                  <to>
                    <xdr:col>2</xdr:col>
                    <xdr:colOff>603250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25" r:id="rId82" name="Check Box 241">
              <controlPr defaultSize="0" autoFill="0" autoLine="0" autoPict="0">
                <anchor moveWithCells="1">
                  <from>
                    <xdr:col>1</xdr:col>
                    <xdr:colOff>12700</xdr:colOff>
                    <xdr:row>19</xdr:row>
                    <xdr:rowOff>12700</xdr:rowOff>
                  </from>
                  <to>
                    <xdr:col>2</xdr:col>
                    <xdr:colOff>603250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26" r:id="rId83" name="Check Box 242">
              <controlPr defaultSize="0" autoFill="0" autoLine="0" autoPict="0">
                <anchor moveWithCells="1">
                  <from>
                    <xdr:col>1</xdr:col>
                    <xdr:colOff>12700</xdr:colOff>
                    <xdr:row>21</xdr:row>
                    <xdr:rowOff>12700</xdr:rowOff>
                  </from>
                  <to>
                    <xdr:col>2</xdr:col>
                    <xdr:colOff>603250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Veranstaltungsdatum" error="Bitte beachten Sie den Bewilligungszeitraum auf Seite 1!">
          <x14:formula1>
            <xm:f>'Seite 1'!$C$40</xm:f>
          </x14:formula1>
          <x14:formula2>
            <xm:f>'Seite 1'!$G$40</xm:f>
          </x14:formula2>
          <xm:sqref>B12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C00000"/>
  </sheetPr>
  <dimension ref="A1:C6"/>
  <sheetViews>
    <sheetView showGridLines="0" topLeftCell="D1" workbookViewId="0">
      <selection activeCell="D1" sqref="D1"/>
    </sheetView>
  </sheetViews>
  <sheetFormatPr baseColWidth="10" defaultColWidth="10.81640625" defaultRowHeight="11.5" x14ac:dyDescent="0.25"/>
  <cols>
    <col min="1" max="1" width="10.54296875" style="456" hidden="1" customWidth="1"/>
    <col min="2" max="2" width="25.54296875" style="457" hidden="1" customWidth="1"/>
    <col min="3" max="3" width="25.54296875" style="455" hidden="1" customWidth="1"/>
    <col min="4" max="16384" width="10.81640625" style="455"/>
  </cols>
  <sheetData>
    <row r="1" spans="1:3" ht="15" customHeight="1" x14ac:dyDescent="0.25">
      <c r="A1" s="475" t="s">
        <v>195</v>
      </c>
      <c r="B1" s="476" t="s">
        <v>194</v>
      </c>
      <c r="C1" s="476" t="s">
        <v>206</v>
      </c>
    </row>
    <row r="2" spans="1:3" ht="15" customHeight="1" x14ac:dyDescent="0.25">
      <c r="A2" s="477">
        <v>2023</v>
      </c>
      <c r="B2" s="478">
        <v>64800</v>
      </c>
      <c r="C2" s="478">
        <v>10000</v>
      </c>
    </row>
    <row r="3" spans="1:3" ht="15" customHeight="1" x14ac:dyDescent="0.25">
      <c r="A3" s="477">
        <v>2024</v>
      </c>
      <c r="B3" s="478">
        <v>66900</v>
      </c>
      <c r="C3" s="478">
        <v>10000</v>
      </c>
    </row>
    <row r="4" spans="1:3" ht="15" customHeight="1" x14ac:dyDescent="0.25">
      <c r="A4" s="477">
        <v>2025</v>
      </c>
      <c r="B4" s="478"/>
      <c r="C4" s="478"/>
    </row>
    <row r="5" spans="1:3" ht="15" customHeight="1" x14ac:dyDescent="0.25">
      <c r="A5" s="477">
        <v>2026</v>
      </c>
      <c r="B5" s="478"/>
      <c r="C5" s="478"/>
    </row>
    <row r="6" spans="1:3" ht="15" customHeight="1" x14ac:dyDescent="0.25">
      <c r="A6" s="477">
        <v>2027</v>
      </c>
      <c r="B6" s="478"/>
      <c r="C6" s="478"/>
    </row>
  </sheetData>
  <sheetProtection password="EDE9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J71"/>
  <sheetViews>
    <sheetView showGridLines="0" zoomScaleNormal="100" workbookViewId="0">
      <selection activeCell="C57" sqref="C57"/>
    </sheetView>
  </sheetViews>
  <sheetFormatPr baseColWidth="10" defaultColWidth="11.453125" defaultRowHeight="12" customHeight="1" x14ac:dyDescent="0.25"/>
  <cols>
    <col min="1" max="1" width="1.54296875" style="6" customWidth="1"/>
    <col min="2" max="7" width="15.54296875" style="6" customWidth="1"/>
    <col min="8" max="8" width="1.54296875" style="6" customWidth="1"/>
    <col min="9" max="9" width="12.54296875" style="6" hidden="1" customWidth="1"/>
    <col min="10" max="10" width="10.81640625" style="6" bestFit="1" customWidth="1"/>
    <col min="11" max="16384" width="11.453125" style="6"/>
  </cols>
  <sheetData>
    <row r="1" spans="1:9" ht="15" customHeight="1" x14ac:dyDescent="0.25">
      <c r="A1" s="411" t="str">
        <f>CONCATENATE("Aktenzeichen ",IF('Seite 1'!$G$17="F-BV","F-BV____________",'Seite 1'!$G$17))</f>
        <v>Aktenzeichen F-BV____________</v>
      </c>
      <c r="C1" s="17"/>
      <c r="D1" s="17"/>
      <c r="E1" s="17"/>
      <c r="F1" s="17"/>
      <c r="G1" s="18"/>
      <c r="I1" s="107"/>
    </row>
    <row r="2" spans="1:9" ht="15" customHeight="1" x14ac:dyDescent="0.25">
      <c r="A2" s="95" t="str">
        <f ca="1">CONCATENATE("Verwendungsnachweis vom ",IF('Seite 1'!$G$16="","__.__.____",TEXT('Seite 1'!$G$16,"TT.MM.JJJJ")))</f>
        <v>Verwendungsnachweis vom 31.01.2024</v>
      </c>
      <c r="B2" s="17"/>
      <c r="C2" s="17"/>
      <c r="D2" s="17"/>
      <c r="E2" s="17"/>
      <c r="F2" s="17"/>
      <c r="G2" s="18"/>
      <c r="I2" s="107"/>
    </row>
    <row r="3" spans="1:9" ht="8.15" customHeight="1" x14ac:dyDescent="0.25">
      <c r="H3" s="19"/>
      <c r="I3" s="107"/>
    </row>
    <row r="4" spans="1:9" s="64" customFormat="1" ht="18" customHeight="1" x14ac:dyDescent="0.25">
      <c r="A4" s="522"/>
      <c r="B4" s="523" t="s">
        <v>225</v>
      </c>
      <c r="C4" s="524"/>
      <c r="D4" s="524"/>
      <c r="E4" s="524"/>
      <c r="F4" s="524"/>
      <c r="G4" s="524"/>
      <c r="H4" s="525"/>
      <c r="I4" s="107"/>
    </row>
    <row r="5" spans="1:9" ht="4" customHeight="1" x14ac:dyDescent="0.25">
      <c r="A5" s="83"/>
      <c r="B5" s="13"/>
      <c r="C5" s="13"/>
      <c r="D5" s="13"/>
      <c r="E5" s="13"/>
      <c r="F5" s="13"/>
      <c r="G5" s="13"/>
      <c r="H5" s="546"/>
      <c r="I5" s="107"/>
    </row>
    <row r="6" spans="1:9" ht="15" customHeight="1" x14ac:dyDescent="0.25">
      <c r="A6" s="51"/>
      <c r="B6" s="6" t="s">
        <v>17</v>
      </c>
      <c r="C6" s="451"/>
      <c r="D6" s="451"/>
      <c r="E6" s="451"/>
      <c r="F6" s="451"/>
      <c r="G6" s="451"/>
      <c r="H6" s="452"/>
      <c r="I6" s="107"/>
    </row>
    <row r="7" spans="1:9" ht="15" customHeight="1" x14ac:dyDescent="0.25">
      <c r="A7" s="51"/>
      <c r="B7" s="6" t="s">
        <v>62</v>
      </c>
      <c r="C7" s="451"/>
      <c r="D7" s="451"/>
      <c r="E7" s="451"/>
      <c r="F7" s="451"/>
      <c r="G7" s="451"/>
      <c r="H7" s="452"/>
      <c r="I7" s="107"/>
    </row>
    <row r="8" spans="1:9" ht="4" customHeight="1" x14ac:dyDescent="0.25">
      <c r="A8" s="51"/>
      <c r="B8" s="39"/>
      <c r="C8" s="39"/>
      <c r="D8" s="39"/>
      <c r="E8" s="39"/>
      <c r="F8" s="39"/>
      <c r="G8" s="39"/>
      <c r="H8" s="49"/>
      <c r="I8" s="107"/>
    </row>
    <row r="9" spans="1:9" ht="15" customHeight="1" x14ac:dyDescent="0.25">
      <c r="A9" s="51"/>
      <c r="B9" s="17" t="s">
        <v>231</v>
      </c>
      <c r="C9" s="20"/>
      <c r="D9" s="20"/>
      <c r="E9" s="21"/>
      <c r="F9" s="21"/>
      <c r="G9" s="21"/>
      <c r="H9" s="50"/>
      <c r="I9" s="107"/>
    </row>
    <row r="10" spans="1:9" ht="15" customHeight="1" x14ac:dyDescent="0.25">
      <c r="A10" s="51"/>
      <c r="B10" s="6" t="s">
        <v>226</v>
      </c>
      <c r="D10" s="30"/>
      <c r="E10" s="58"/>
      <c r="F10" s="22"/>
      <c r="G10" s="22"/>
      <c r="H10" s="549"/>
      <c r="I10" s="107"/>
    </row>
    <row r="11" spans="1:9" ht="15" customHeight="1" x14ac:dyDescent="0.25">
      <c r="A11" s="51"/>
      <c r="B11" s="6" t="s">
        <v>227</v>
      </c>
      <c r="D11" s="30"/>
      <c r="E11" s="58"/>
      <c r="F11" s="22"/>
      <c r="G11" s="22"/>
      <c r="H11" s="549"/>
      <c r="I11" s="107"/>
    </row>
    <row r="12" spans="1:9" ht="15" customHeight="1" x14ac:dyDescent="0.25">
      <c r="A12" s="51"/>
      <c r="B12" s="6" t="s">
        <v>228</v>
      </c>
      <c r="D12" s="30"/>
      <c r="E12" s="58"/>
      <c r="F12" s="22"/>
      <c r="G12" s="22"/>
      <c r="H12" s="549"/>
      <c r="I12" s="107"/>
    </row>
    <row r="13" spans="1:9" ht="15" customHeight="1" x14ac:dyDescent="0.25">
      <c r="A13" s="51"/>
      <c r="B13" s="6" t="s">
        <v>59</v>
      </c>
      <c r="D13" s="30"/>
      <c r="E13" s="58"/>
      <c r="F13" s="22"/>
      <c r="G13" s="22"/>
      <c r="H13" s="549"/>
      <c r="I13" s="107"/>
    </row>
    <row r="14" spans="1:9" ht="15" customHeight="1" x14ac:dyDescent="0.25">
      <c r="A14" s="51"/>
      <c r="B14" s="6" t="s">
        <v>260</v>
      </c>
      <c r="D14" s="30"/>
      <c r="E14" s="58"/>
      <c r="F14" s="22"/>
      <c r="G14" s="22"/>
      <c r="H14" s="549"/>
      <c r="I14" s="107"/>
    </row>
    <row r="15" spans="1:9" ht="15" customHeight="1" x14ac:dyDescent="0.25">
      <c r="A15" s="51"/>
      <c r="B15" s="6" t="s">
        <v>261</v>
      </c>
      <c r="D15" s="30"/>
      <c r="E15" s="58"/>
      <c r="F15" s="22"/>
      <c r="G15" s="22"/>
      <c r="H15" s="549"/>
      <c r="I15" s="107"/>
    </row>
    <row r="16" spans="1:9" ht="4" customHeight="1" x14ac:dyDescent="0.25">
      <c r="A16" s="51"/>
      <c r="B16" s="9"/>
      <c r="H16" s="549"/>
      <c r="I16" s="107"/>
    </row>
    <row r="17" spans="1:9" ht="4" customHeight="1" x14ac:dyDescent="0.25">
      <c r="A17" s="51"/>
      <c r="B17" s="43"/>
      <c r="C17" s="40"/>
      <c r="D17" s="40"/>
      <c r="E17" s="40"/>
      <c r="F17" s="40"/>
      <c r="G17" s="45"/>
      <c r="H17" s="549"/>
      <c r="I17" s="107"/>
    </row>
    <row r="18" spans="1:9" ht="15" customHeight="1" x14ac:dyDescent="0.25">
      <c r="A18" s="51"/>
      <c r="B18" s="41" t="s">
        <v>18</v>
      </c>
      <c r="C18" s="44"/>
      <c r="D18" s="44"/>
      <c r="E18" s="44"/>
      <c r="F18" s="44"/>
      <c r="G18" s="46"/>
      <c r="H18" s="549"/>
      <c r="I18" s="107"/>
    </row>
    <row r="19" spans="1:9" ht="15" customHeight="1" x14ac:dyDescent="0.25">
      <c r="A19" s="51"/>
      <c r="B19" s="41" t="s">
        <v>19</v>
      </c>
      <c r="C19" s="44"/>
      <c r="D19" s="44"/>
      <c r="E19" s="44"/>
      <c r="F19" s="44"/>
      <c r="G19" s="46"/>
      <c r="H19" s="549"/>
      <c r="I19" s="107"/>
    </row>
    <row r="20" spans="1:9" ht="4" customHeight="1" x14ac:dyDescent="0.25">
      <c r="A20" s="51"/>
      <c r="B20" s="42"/>
      <c r="C20" s="47"/>
      <c r="D20" s="47"/>
      <c r="E20" s="47"/>
      <c r="F20" s="47"/>
      <c r="G20" s="48"/>
      <c r="H20" s="549"/>
      <c r="I20" s="107"/>
    </row>
    <row r="21" spans="1:9" ht="4" customHeight="1" x14ac:dyDescent="0.25">
      <c r="A21" s="51"/>
      <c r="H21" s="8"/>
      <c r="I21" s="107"/>
    </row>
    <row r="22" spans="1:9" ht="18" customHeight="1" x14ac:dyDescent="0.25">
      <c r="A22" s="51"/>
      <c r="B22" s="55" t="s">
        <v>20</v>
      </c>
      <c r="C22" s="54"/>
      <c r="D22" s="54"/>
      <c r="E22" s="54"/>
      <c r="F22" s="54"/>
      <c r="G22" s="56"/>
      <c r="H22" s="8"/>
      <c r="I22" s="116" t="b">
        <v>0</v>
      </c>
    </row>
    <row r="23" spans="1:9" ht="4" customHeight="1" x14ac:dyDescent="0.25">
      <c r="A23" s="51"/>
      <c r="H23" s="8"/>
      <c r="I23" s="107"/>
    </row>
    <row r="24" spans="1:9" ht="12" customHeight="1" x14ac:dyDescent="0.25">
      <c r="A24" s="51"/>
      <c r="H24" s="8"/>
      <c r="I24" s="107"/>
    </row>
    <row r="25" spans="1:9" ht="12" customHeight="1" x14ac:dyDescent="0.25">
      <c r="A25" s="51"/>
      <c r="H25" s="8"/>
      <c r="I25" s="107"/>
    </row>
    <row r="26" spans="1:9" ht="12" customHeight="1" x14ac:dyDescent="0.25">
      <c r="A26" s="51"/>
      <c r="H26" s="8"/>
      <c r="I26" s="107"/>
    </row>
    <row r="27" spans="1:9" ht="12" customHeight="1" x14ac:dyDescent="0.25">
      <c r="A27" s="51"/>
      <c r="H27" s="8"/>
      <c r="I27" s="107"/>
    </row>
    <row r="28" spans="1:9" ht="12" customHeight="1" x14ac:dyDescent="0.25">
      <c r="A28" s="51"/>
      <c r="H28" s="8"/>
      <c r="I28" s="107"/>
    </row>
    <row r="29" spans="1:9" ht="12" customHeight="1" x14ac:dyDescent="0.25">
      <c r="A29" s="51"/>
      <c r="H29" s="8"/>
      <c r="I29" s="107"/>
    </row>
    <row r="30" spans="1:9" ht="12" customHeight="1" x14ac:dyDescent="0.25">
      <c r="A30" s="51"/>
      <c r="H30" s="8"/>
      <c r="I30" s="107"/>
    </row>
    <row r="31" spans="1:9" ht="12" customHeight="1" x14ac:dyDescent="0.25">
      <c r="A31" s="51"/>
      <c r="H31" s="8"/>
      <c r="I31" s="107"/>
    </row>
    <row r="32" spans="1:9" ht="12" customHeight="1" x14ac:dyDescent="0.25">
      <c r="A32" s="51"/>
      <c r="H32" s="8"/>
      <c r="I32" s="107"/>
    </row>
    <row r="33" spans="1:9" ht="12" customHeight="1" x14ac:dyDescent="0.25">
      <c r="A33" s="51"/>
      <c r="H33" s="8"/>
      <c r="I33" s="107"/>
    </row>
    <row r="34" spans="1:9" ht="12" customHeight="1" x14ac:dyDescent="0.25">
      <c r="A34" s="51"/>
      <c r="H34" s="8"/>
      <c r="I34" s="107"/>
    </row>
    <row r="35" spans="1:9" ht="12" customHeight="1" x14ac:dyDescent="0.25">
      <c r="A35" s="51"/>
      <c r="H35" s="8"/>
      <c r="I35" s="107"/>
    </row>
    <row r="36" spans="1:9" ht="12" customHeight="1" x14ac:dyDescent="0.25">
      <c r="A36" s="51"/>
      <c r="H36" s="8"/>
      <c r="I36" s="107"/>
    </row>
    <row r="37" spans="1:9" ht="12" customHeight="1" x14ac:dyDescent="0.25">
      <c r="A37" s="51"/>
      <c r="H37" s="8"/>
      <c r="I37" s="107"/>
    </row>
    <row r="38" spans="1:9" ht="12" customHeight="1" x14ac:dyDescent="0.25">
      <c r="A38" s="51"/>
      <c r="H38" s="8"/>
      <c r="I38" s="107"/>
    </row>
    <row r="39" spans="1:9" ht="12" customHeight="1" x14ac:dyDescent="0.25">
      <c r="A39" s="51"/>
      <c r="H39" s="8"/>
      <c r="I39" s="107"/>
    </row>
    <row r="40" spans="1:9" ht="12" customHeight="1" x14ac:dyDescent="0.25">
      <c r="A40" s="51"/>
      <c r="H40" s="8"/>
      <c r="I40" s="107"/>
    </row>
    <row r="41" spans="1:9" ht="12" customHeight="1" x14ac:dyDescent="0.25">
      <c r="A41" s="51"/>
      <c r="H41" s="8"/>
      <c r="I41" s="107"/>
    </row>
    <row r="42" spans="1:9" ht="12" customHeight="1" x14ac:dyDescent="0.25">
      <c r="A42" s="51"/>
      <c r="H42" s="8"/>
      <c r="I42" s="107"/>
    </row>
    <row r="43" spans="1:9" ht="12" customHeight="1" x14ac:dyDescent="0.25">
      <c r="A43" s="51"/>
      <c r="H43" s="8"/>
      <c r="I43" s="107"/>
    </row>
    <row r="44" spans="1:9" ht="12" customHeight="1" x14ac:dyDescent="0.25">
      <c r="A44" s="51"/>
      <c r="H44" s="8"/>
      <c r="I44" s="107"/>
    </row>
    <row r="45" spans="1:9" ht="12" customHeight="1" x14ac:dyDescent="0.25">
      <c r="A45" s="51"/>
      <c r="H45" s="8"/>
      <c r="I45" s="107"/>
    </row>
    <row r="46" spans="1:9" ht="12" customHeight="1" x14ac:dyDescent="0.25">
      <c r="A46" s="51"/>
      <c r="B46" s="547" t="s">
        <v>7</v>
      </c>
      <c r="H46" s="8"/>
      <c r="I46" s="107"/>
    </row>
    <row r="47" spans="1:9" ht="12" customHeight="1" x14ac:dyDescent="0.25">
      <c r="A47" s="51"/>
      <c r="H47" s="8"/>
      <c r="I47" s="107"/>
    </row>
    <row r="48" spans="1:9" ht="15" customHeight="1" x14ac:dyDescent="0.25">
      <c r="A48" s="51"/>
      <c r="B48" s="95" t="s">
        <v>230</v>
      </c>
      <c r="C48" s="95"/>
      <c r="D48" s="95"/>
      <c r="E48" s="95"/>
      <c r="F48" s="95"/>
      <c r="G48" s="462"/>
      <c r="H48" s="8"/>
      <c r="I48" s="107"/>
    </row>
    <row r="49" spans="1:9" ht="15" customHeight="1" x14ac:dyDescent="0.25">
      <c r="A49" s="51"/>
      <c r="B49" s="548" t="s">
        <v>229</v>
      </c>
      <c r="C49" s="95"/>
      <c r="D49" s="95"/>
      <c r="E49" s="95"/>
      <c r="F49" s="95"/>
      <c r="G49" s="462"/>
      <c r="H49" s="8"/>
      <c r="I49" s="107"/>
    </row>
    <row r="50" spans="1:9" ht="8.15" customHeight="1" x14ac:dyDescent="0.25">
      <c r="A50" s="51"/>
      <c r="B50" s="38"/>
      <c r="C50" s="38"/>
      <c r="D50" s="38"/>
      <c r="E50" s="38"/>
      <c r="F50" s="38"/>
      <c r="G50" s="462"/>
      <c r="H50" s="8"/>
      <c r="I50" s="107"/>
    </row>
    <row r="51" spans="1:9" ht="4" customHeight="1" x14ac:dyDescent="0.25">
      <c r="A51" s="51"/>
      <c r="B51" s="552"/>
      <c r="C51" s="552"/>
      <c r="D51" s="553"/>
      <c r="E51" s="553"/>
      <c r="F51" s="553"/>
      <c r="G51" s="557"/>
      <c r="H51" s="8"/>
      <c r="I51" s="107"/>
    </row>
    <row r="52" spans="1:9" ht="12" customHeight="1" x14ac:dyDescent="0.25">
      <c r="A52" s="51"/>
      <c r="B52" s="551" t="s">
        <v>88</v>
      </c>
      <c r="C52" s="554" t="s">
        <v>89</v>
      </c>
      <c r="D52" s="555"/>
      <c r="E52" s="555"/>
      <c r="F52" s="556"/>
      <c r="G52" s="149"/>
      <c r="H52" s="8"/>
      <c r="I52" s="107"/>
    </row>
    <row r="53" spans="1:9" ht="12" customHeight="1" x14ac:dyDescent="0.25">
      <c r="A53" s="51"/>
      <c r="B53" s="551"/>
      <c r="C53" s="165" t="s">
        <v>44</v>
      </c>
      <c r="D53" s="150" t="s">
        <v>45</v>
      </c>
      <c r="E53" s="151" t="s">
        <v>44</v>
      </c>
      <c r="F53" s="150" t="s">
        <v>45</v>
      </c>
      <c r="G53" s="149" t="s">
        <v>90</v>
      </c>
      <c r="H53" s="8"/>
      <c r="I53" s="107"/>
    </row>
    <row r="54" spans="1:9" ht="12" customHeight="1" x14ac:dyDescent="0.25">
      <c r="A54" s="51"/>
      <c r="B54" s="551"/>
      <c r="C54" s="165" t="s">
        <v>91</v>
      </c>
      <c r="D54" s="150" t="s">
        <v>91</v>
      </c>
      <c r="E54" s="151" t="s">
        <v>91</v>
      </c>
      <c r="F54" s="150" t="s">
        <v>91</v>
      </c>
      <c r="G54" s="149"/>
      <c r="H54" s="8"/>
      <c r="I54" s="107"/>
    </row>
    <row r="55" spans="1:9" ht="4" customHeight="1" x14ac:dyDescent="0.25">
      <c r="A55" s="51"/>
      <c r="B55" s="152"/>
      <c r="C55" s="153"/>
      <c r="D55" s="154"/>
      <c r="E55" s="155"/>
      <c r="F55" s="153"/>
      <c r="G55" s="153"/>
      <c r="H55" s="8"/>
      <c r="I55" s="107"/>
    </row>
    <row r="56" spans="1:9" ht="4" customHeight="1" x14ac:dyDescent="0.25">
      <c r="A56" s="51"/>
      <c r="B56" s="36"/>
      <c r="C56" s="36"/>
      <c r="D56" s="36"/>
      <c r="E56" s="36"/>
      <c r="F56" s="156"/>
      <c r="G56" s="157"/>
      <c r="H56" s="8"/>
      <c r="I56" s="107"/>
    </row>
    <row r="57" spans="1:9" ht="18" customHeight="1" x14ac:dyDescent="0.25">
      <c r="A57" s="51"/>
      <c r="B57" s="158" t="s">
        <v>92</v>
      </c>
      <c r="C57" s="159"/>
      <c r="D57" s="160"/>
      <c r="E57" s="161"/>
      <c r="F57" s="159"/>
      <c r="G57" s="166">
        <f>IF(OR(D57="",C57=""),0,D57-C57)+
IF(OR(F57="",E57=""),0,F57-E57)</f>
        <v>0</v>
      </c>
      <c r="H57" s="8"/>
      <c r="I57" s="107"/>
    </row>
    <row r="58" spans="1:9" ht="4" customHeight="1" x14ac:dyDescent="0.25">
      <c r="A58" s="51"/>
      <c r="B58" s="36"/>
      <c r="C58" s="36"/>
      <c r="D58" s="36"/>
      <c r="E58" s="36"/>
      <c r="F58" s="156"/>
      <c r="G58" s="157"/>
      <c r="H58" s="8"/>
      <c r="I58" s="107"/>
    </row>
    <row r="59" spans="1:9" ht="18" customHeight="1" x14ac:dyDescent="0.25">
      <c r="A59" s="51"/>
      <c r="B59" s="158" t="s">
        <v>93</v>
      </c>
      <c r="C59" s="159"/>
      <c r="D59" s="160"/>
      <c r="E59" s="161"/>
      <c r="F59" s="159"/>
      <c r="G59" s="166">
        <f>IF(OR(D59="",C59=""),0,D59-C59)+
IF(OR(F59="",E59=""),0,F59-E59)</f>
        <v>0</v>
      </c>
      <c r="H59" s="8"/>
      <c r="I59" s="107"/>
    </row>
    <row r="60" spans="1:9" ht="4" customHeight="1" x14ac:dyDescent="0.25">
      <c r="A60" s="51"/>
      <c r="B60" s="36"/>
      <c r="C60" s="36"/>
      <c r="D60" s="36"/>
      <c r="E60" s="36"/>
      <c r="F60" s="156"/>
      <c r="G60" s="157"/>
      <c r="H60" s="8"/>
      <c r="I60" s="107"/>
    </row>
    <row r="61" spans="1:9" ht="18" customHeight="1" x14ac:dyDescent="0.25">
      <c r="A61" s="51"/>
      <c r="B61" s="158" t="s">
        <v>94</v>
      </c>
      <c r="C61" s="159"/>
      <c r="D61" s="160"/>
      <c r="E61" s="161"/>
      <c r="F61" s="159"/>
      <c r="G61" s="166">
        <f>IF(OR(D61="",C61=""),0,D61-C61)+
IF(OR(F61="",E61=""),0,F61-E61)</f>
        <v>0</v>
      </c>
      <c r="H61" s="8"/>
      <c r="I61" s="107"/>
    </row>
    <row r="62" spans="1:9" ht="4" customHeight="1" x14ac:dyDescent="0.25">
      <c r="A62" s="51"/>
      <c r="B62" s="36"/>
      <c r="C62" s="36"/>
      <c r="D62" s="36"/>
      <c r="E62" s="36"/>
      <c r="F62" s="156"/>
      <c r="G62" s="157"/>
      <c r="H62" s="8"/>
      <c r="I62" s="107"/>
    </row>
    <row r="63" spans="1:9" ht="18" customHeight="1" x14ac:dyDescent="0.25">
      <c r="A63" s="51"/>
      <c r="B63" s="158" t="s">
        <v>95</v>
      </c>
      <c r="C63" s="159"/>
      <c r="D63" s="160"/>
      <c r="E63" s="161"/>
      <c r="F63" s="159"/>
      <c r="G63" s="166">
        <f>IF(OR(D63="",C63=""),0,D63-C63)+
IF(OR(F63="",E63=""),0,F63-E63)</f>
        <v>0</v>
      </c>
      <c r="H63" s="8"/>
      <c r="I63" s="107"/>
    </row>
    <row r="64" spans="1:9" ht="4" customHeight="1" x14ac:dyDescent="0.25">
      <c r="A64" s="51"/>
      <c r="B64" s="36"/>
      <c r="C64" s="36"/>
      <c r="D64" s="36"/>
      <c r="E64" s="36"/>
      <c r="F64" s="156"/>
      <c r="G64" s="157"/>
      <c r="H64" s="8"/>
      <c r="I64" s="107"/>
    </row>
    <row r="65" spans="1:10" ht="18" customHeight="1" x14ac:dyDescent="0.25">
      <c r="A65" s="51"/>
      <c r="B65" s="158" t="s">
        <v>96</v>
      </c>
      <c r="C65" s="159"/>
      <c r="D65" s="160"/>
      <c r="E65" s="161"/>
      <c r="F65" s="159"/>
      <c r="G65" s="166">
        <f>IF(OR(D65="",C65=""),0,D65-C65)+
IF(OR(F65="",E65=""),0,F65-E65)</f>
        <v>0</v>
      </c>
      <c r="H65" s="8"/>
      <c r="I65" s="107"/>
    </row>
    <row r="66" spans="1:10" ht="4" customHeight="1" x14ac:dyDescent="0.25">
      <c r="A66" s="51"/>
      <c r="B66" s="36"/>
      <c r="C66" s="36"/>
      <c r="D66" s="36"/>
      <c r="E66" s="36"/>
      <c r="F66" s="156"/>
      <c r="G66" s="157"/>
      <c r="H66" s="8"/>
      <c r="I66" s="107"/>
    </row>
    <row r="67" spans="1:10" ht="18" customHeight="1" x14ac:dyDescent="0.25">
      <c r="A67" s="51"/>
      <c r="B67" s="162" t="s">
        <v>97</v>
      </c>
      <c r="C67" s="163"/>
      <c r="D67" s="163"/>
      <c r="E67" s="163"/>
      <c r="F67" s="164"/>
      <c r="G67" s="167">
        <f>SUM(G57:G65)</f>
        <v>0</v>
      </c>
      <c r="H67" s="8"/>
      <c r="I67" s="107"/>
    </row>
    <row r="68" spans="1:10" ht="8.15" customHeight="1" x14ac:dyDescent="0.25">
      <c r="A68" s="52"/>
      <c r="B68" s="9"/>
      <c r="C68" s="9"/>
      <c r="D68" s="53"/>
      <c r="E68" s="53"/>
      <c r="F68" s="9"/>
      <c r="G68" s="454"/>
      <c r="H68" s="550"/>
      <c r="I68" s="117"/>
      <c r="J68" s="24"/>
    </row>
    <row r="69" spans="1:10" ht="12" customHeight="1" x14ac:dyDescent="0.25">
      <c r="D69" s="23"/>
      <c r="E69" s="23"/>
      <c r="G69" s="11"/>
      <c r="I69" s="117"/>
      <c r="J69" s="24"/>
    </row>
    <row r="70" spans="1:10" ht="12" customHeight="1" x14ac:dyDescent="0.25">
      <c r="A70" s="25" t="str">
        <f>'Seite 1'!$A$63</f>
        <v>VWN Förderung von Betreuungsvereinen</v>
      </c>
      <c r="B70" s="25"/>
      <c r="C70" s="26"/>
      <c r="D70" s="26"/>
      <c r="E70" s="26"/>
      <c r="F70" s="26"/>
      <c r="G70" s="26"/>
      <c r="H70" s="26"/>
      <c r="I70" s="118"/>
      <c r="J70" s="27"/>
    </row>
    <row r="71" spans="1:10" ht="12" customHeight="1" x14ac:dyDescent="0.25">
      <c r="A71" s="25" t="str">
        <f>'Seite 1'!$A$64</f>
        <v>Formularversion: V 2.1 vom 31.01.24 - öffentlich -</v>
      </c>
      <c r="B71" s="25"/>
      <c r="I71" s="107"/>
    </row>
  </sheetData>
  <sheetProtection password="EDE9" sheet="1" objects="1" scenarios="1"/>
  <phoneticPr fontId="0" type="noConversion"/>
  <pageMargins left="0.59055118110236227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8" r:id="rId4" name="Check Box 142">
              <controlPr defaultSize="0" autoFill="0" autoLine="0" autoPict="0" altText="Sachbericht">
                <anchor moveWithCells="1">
                  <from>
                    <xdr:col>1</xdr:col>
                    <xdr:colOff>69850</xdr:colOff>
                    <xdr:row>21</xdr:row>
                    <xdr:rowOff>19050</xdr:rowOff>
                  </from>
                  <to>
                    <xdr:col>1</xdr:col>
                    <xdr:colOff>374650</xdr:colOff>
                    <xdr:row>22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I62"/>
  <sheetViews>
    <sheetView showGridLines="0" zoomScaleNormal="100" zoomScaleSheetLayoutView="100" workbookViewId="0">
      <selection activeCell="E11" sqref="E11"/>
    </sheetView>
  </sheetViews>
  <sheetFormatPr baseColWidth="10" defaultColWidth="10.453125" defaultRowHeight="11.5" x14ac:dyDescent="0.25"/>
  <cols>
    <col min="1" max="1" width="1.54296875" style="168" customWidth="1"/>
    <col min="2" max="2" width="5.54296875" style="168" customWidth="1"/>
    <col min="3" max="3" width="36.54296875" style="168" customWidth="1"/>
    <col min="4" max="4" width="5.54296875" style="168" customWidth="1"/>
    <col min="5" max="5" width="18.54296875" style="168" customWidth="1"/>
    <col min="6" max="6" width="1.54296875" style="168" customWidth="1"/>
    <col min="7" max="7" width="18.54296875" style="168" customWidth="1"/>
    <col min="8" max="9" width="1.54296875" style="168" customWidth="1"/>
    <col min="10" max="16384" width="10.453125" style="168"/>
  </cols>
  <sheetData>
    <row r="1" spans="1:9" ht="15" customHeight="1" x14ac:dyDescent="0.25">
      <c r="A1" s="411" t="str">
        <f>CONCATENATE("Aktenzeichen ",IF('Seite 1'!$G$17="F-BV","F-BV____________",'Seite 1'!$G$17))</f>
        <v>Aktenzeichen F-BV____________</v>
      </c>
    </row>
    <row r="2" spans="1:9" ht="15" customHeight="1" x14ac:dyDescent="0.25">
      <c r="A2" s="95" t="str">
        <f ca="1">CONCATENATE("Verwendungsnachweis vom ",IF('Seite 1'!$G$16="","__.__.____",TEXT('Seite 1'!$G$16,"TT.MM.JJJJ")))</f>
        <v>Verwendungsnachweis vom 31.01.2024</v>
      </c>
    </row>
    <row r="3" spans="1:9" ht="8.15" customHeight="1" x14ac:dyDescent="0.25">
      <c r="A3" s="169"/>
      <c r="B3" s="170"/>
      <c r="C3" s="170"/>
      <c r="D3" s="170"/>
      <c r="E3" s="170"/>
    </row>
    <row r="4" spans="1:9" s="64" customFormat="1" ht="18" customHeight="1" x14ac:dyDescent="0.25">
      <c r="A4" s="522"/>
      <c r="B4" s="523" t="s">
        <v>232</v>
      </c>
      <c r="C4" s="524"/>
      <c r="D4" s="524"/>
      <c r="E4" s="524"/>
      <c r="F4" s="524"/>
      <c r="G4" s="524"/>
      <c r="H4" s="524"/>
      <c r="I4" s="525"/>
    </row>
    <row r="5" spans="1:9" s="70" customFormat="1" ht="12" customHeight="1" x14ac:dyDescent="0.25">
      <c r="A5" s="171"/>
      <c r="B5" s="172"/>
      <c r="C5" s="172"/>
      <c r="D5" s="172"/>
      <c r="E5" s="172"/>
      <c r="F5" s="173"/>
      <c r="G5" s="172"/>
      <c r="I5" s="74"/>
    </row>
    <row r="6" spans="1:9" s="68" customFormat="1" ht="18" customHeight="1" x14ac:dyDescent="0.25">
      <c r="A6" s="73"/>
      <c r="B6" s="174" t="s">
        <v>98</v>
      </c>
      <c r="C6" s="175"/>
      <c r="D6" s="175"/>
      <c r="E6" s="175"/>
      <c r="F6" s="175"/>
      <c r="G6" s="176"/>
      <c r="H6" s="177"/>
      <c r="I6" s="74"/>
    </row>
    <row r="7" spans="1:9" s="70" customFormat="1" ht="8.15" customHeight="1" x14ac:dyDescent="0.25">
      <c r="A7" s="73"/>
      <c r="B7" s="73"/>
      <c r="H7" s="74"/>
      <c r="I7" s="74"/>
    </row>
    <row r="8" spans="1:9" s="70" customFormat="1" ht="18" customHeight="1" x14ac:dyDescent="0.2">
      <c r="A8" s="73"/>
      <c r="B8" s="73"/>
      <c r="E8" s="558" t="s">
        <v>84</v>
      </c>
      <c r="G8" s="558" t="s">
        <v>233</v>
      </c>
      <c r="H8" s="74"/>
      <c r="I8" s="74"/>
    </row>
    <row r="9" spans="1:9" s="70" customFormat="1" ht="18" customHeight="1" x14ac:dyDescent="0.25">
      <c r="A9" s="73"/>
      <c r="B9" s="73"/>
      <c r="E9" s="560" t="str">
        <f>IF(MAX('Seite 1'!$C$38,'Seite 1'!$G$38)=0,"__.__.____",MAX('Seite 1'!$C$38,'Seite 1'!$G$38))</f>
        <v>__.__.____</v>
      </c>
      <c r="G9" s="559" t="s">
        <v>234</v>
      </c>
      <c r="H9" s="74"/>
      <c r="I9" s="74"/>
    </row>
    <row r="10" spans="1:9" s="70" customFormat="1" ht="15" customHeight="1" x14ac:dyDescent="0.25">
      <c r="A10" s="73"/>
      <c r="B10" s="73"/>
      <c r="E10" s="561" t="s">
        <v>235</v>
      </c>
      <c r="F10" s="562"/>
      <c r="G10" s="561" t="s">
        <v>235</v>
      </c>
      <c r="H10" s="74"/>
      <c r="I10" s="74"/>
    </row>
    <row r="11" spans="1:9" s="184" customFormat="1" ht="18" customHeight="1" x14ac:dyDescent="0.25">
      <c r="A11" s="178"/>
      <c r="B11" s="179" t="s">
        <v>100</v>
      </c>
      <c r="C11" s="180" t="s">
        <v>50</v>
      </c>
      <c r="D11" s="180"/>
      <c r="E11" s="485"/>
      <c r="F11" s="182"/>
      <c r="G11" s="181">
        <f>'Anlage 1 | Ausgaben'!$F$9</f>
        <v>0</v>
      </c>
      <c r="H11" s="183"/>
      <c r="I11" s="74"/>
    </row>
    <row r="12" spans="1:9" s="184" customFormat="1" ht="4" customHeight="1" x14ac:dyDescent="0.25">
      <c r="A12" s="179"/>
      <c r="B12" s="179"/>
      <c r="C12" s="185"/>
      <c r="D12" s="185"/>
      <c r="E12" s="182"/>
      <c r="F12" s="182"/>
      <c r="G12" s="186"/>
      <c r="H12" s="183"/>
      <c r="I12" s="74"/>
    </row>
    <row r="13" spans="1:9" s="184" customFormat="1" ht="18" customHeight="1" x14ac:dyDescent="0.25">
      <c r="A13" s="178"/>
      <c r="B13" s="179" t="s">
        <v>101</v>
      </c>
      <c r="C13" s="180" t="s">
        <v>102</v>
      </c>
      <c r="D13" s="180"/>
      <c r="E13" s="485"/>
      <c r="F13" s="182"/>
      <c r="G13" s="181">
        <f>'Anlage 1 | Ausgaben'!$G$9</f>
        <v>0</v>
      </c>
      <c r="H13" s="183"/>
      <c r="I13" s="74"/>
    </row>
    <row r="14" spans="1:9" s="184" customFormat="1" ht="4" customHeight="1" x14ac:dyDescent="0.25">
      <c r="A14" s="178"/>
      <c r="B14" s="179"/>
      <c r="C14" s="185"/>
      <c r="D14" s="185"/>
      <c r="E14" s="182"/>
      <c r="F14" s="182"/>
      <c r="G14" s="186"/>
      <c r="H14" s="183"/>
      <c r="I14" s="74"/>
    </row>
    <row r="15" spans="1:9" s="184" customFormat="1" ht="18" customHeight="1" x14ac:dyDescent="0.25">
      <c r="A15" s="178"/>
      <c r="B15" s="179" t="s">
        <v>103</v>
      </c>
      <c r="C15" s="185"/>
      <c r="D15" s="185"/>
      <c r="E15" s="486">
        <f>SUMPRODUCT(ROUND(E11:E13,2))</f>
        <v>0</v>
      </c>
      <c r="F15" s="182"/>
      <c r="G15" s="486">
        <f>SUMPRODUCT(ROUND(G11:G13,2))</f>
        <v>0</v>
      </c>
      <c r="H15" s="183"/>
      <c r="I15" s="74"/>
    </row>
    <row r="16" spans="1:9" s="68" customFormat="1" ht="8.15" customHeight="1" x14ac:dyDescent="0.25">
      <c r="A16" s="178"/>
      <c r="B16" s="76"/>
      <c r="C16" s="77"/>
      <c r="D16" s="77"/>
      <c r="E16" s="77"/>
      <c r="F16" s="77"/>
      <c r="G16" s="77"/>
      <c r="H16" s="78"/>
      <c r="I16" s="74"/>
    </row>
    <row r="17" spans="1:9" s="70" customFormat="1" ht="12" customHeight="1" x14ac:dyDescent="0.25">
      <c r="A17" s="178"/>
      <c r="I17" s="74"/>
    </row>
    <row r="18" spans="1:9" s="68" customFormat="1" ht="18" customHeight="1" x14ac:dyDescent="0.25">
      <c r="A18" s="73"/>
      <c r="B18" s="174" t="s">
        <v>104</v>
      </c>
      <c r="C18" s="175"/>
      <c r="D18" s="175"/>
      <c r="E18" s="175"/>
      <c r="F18" s="175"/>
      <c r="G18" s="176"/>
      <c r="H18" s="177"/>
      <c r="I18" s="74"/>
    </row>
    <row r="19" spans="1:9" s="68" customFormat="1" ht="8.15" customHeight="1" x14ac:dyDescent="0.25">
      <c r="A19" s="73"/>
      <c r="B19" s="187"/>
      <c r="C19" s="70"/>
      <c r="D19" s="70"/>
      <c r="E19" s="70"/>
      <c r="F19" s="70"/>
      <c r="G19" s="70"/>
      <c r="H19" s="74"/>
      <c r="I19" s="74"/>
    </row>
    <row r="20" spans="1:9" s="68" customFormat="1" ht="18" customHeight="1" x14ac:dyDescent="0.2">
      <c r="A20" s="73"/>
      <c r="B20" s="187"/>
      <c r="C20" s="70"/>
      <c r="D20" s="70"/>
      <c r="E20" s="558" t="s">
        <v>84</v>
      </c>
      <c r="F20" s="70"/>
      <c r="G20" s="558" t="s">
        <v>233</v>
      </c>
      <c r="H20" s="74"/>
      <c r="I20" s="74"/>
    </row>
    <row r="21" spans="1:9" s="68" customFormat="1" ht="18" customHeight="1" x14ac:dyDescent="0.25">
      <c r="A21" s="73"/>
      <c r="B21" s="187"/>
      <c r="C21" s="70"/>
      <c r="D21" s="70"/>
      <c r="E21" s="560" t="str">
        <f>IF(MAX('Seite 1'!$C$38,'Seite 1'!$G$38)=0,"__.__.____",MAX('Seite 1'!$C$38,'Seite 1'!$G$38))</f>
        <v>__.__.____</v>
      </c>
      <c r="F21" s="70"/>
      <c r="G21" s="559" t="s">
        <v>234</v>
      </c>
      <c r="H21" s="74"/>
      <c r="I21" s="74"/>
    </row>
    <row r="22" spans="1:9" s="68" customFormat="1" ht="15" customHeight="1" x14ac:dyDescent="0.25">
      <c r="A22" s="73"/>
      <c r="B22" s="187"/>
      <c r="C22" s="70"/>
      <c r="D22" s="70"/>
      <c r="E22" s="561" t="s">
        <v>235</v>
      </c>
      <c r="F22" s="562"/>
      <c r="G22" s="561" t="s">
        <v>235</v>
      </c>
      <c r="H22" s="74"/>
      <c r="I22" s="74"/>
    </row>
    <row r="23" spans="1:9" s="68" customFormat="1" ht="18" customHeight="1" x14ac:dyDescent="0.25">
      <c r="A23" s="73"/>
      <c r="B23" s="188" t="s">
        <v>105</v>
      </c>
      <c r="C23" s="189" t="s">
        <v>205</v>
      </c>
      <c r="D23" s="70"/>
      <c r="E23" s="70"/>
      <c r="F23" s="70"/>
      <c r="G23" s="70"/>
      <c r="H23" s="74"/>
      <c r="I23" s="74"/>
    </row>
    <row r="24" spans="1:9" s="68" customFormat="1" ht="18" customHeight="1" x14ac:dyDescent="0.25">
      <c r="A24" s="73"/>
      <c r="B24" s="594" t="s">
        <v>252</v>
      </c>
      <c r="C24" s="70" t="s">
        <v>251</v>
      </c>
      <c r="D24" s="70"/>
      <c r="E24" s="485"/>
      <c r="F24" s="70"/>
      <c r="G24" s="595">
        <f>'Anlage 2 | Einnahmen'!F10</f>
        <v>0</v>
      </c>
      <c r="H24" s="74"/>
      <c r="I24" s="74"/>
    </row>
    <row r="25" spans="1:9" s="68" customFormat="1" ht="18" customHeight="1" x14ac:dyDescent="0.25">
      <c r="A25" s="73"/>
      <c r="B25" s="188"/>
      <c r="C25" s="593" t="str">
        <f>CONCATENATE("Summe ",C23)</f>
        <v>Summe Private Mittel</v>
      </c>
      <c r="D25" s="70"/>
      <c r="E25" s="592">
        <f>SUMPRODUCT(ROUND(E24,2))</f>
        <v>0</v>
      </c>
      <c r="F25" s="70"/>
      <c r="G25" s="592">
        <f>SUMPRODUCT(ROUND(G24,2))</f>
        <v>0</v>
      </c>
      <c r="H25" s="74"/>
      <c r="I25" s="74"/>
    </row>
    <row r="26" spans="1:9" s="68" customFormat="1" ht="4" customHeight="1" x14ac:dyDescent="0.25">
      <c r="A26" s="73"/>
      <c r="B26" s="187"/>
      <c r="C26" s="70"/>
      <c r="D26" s="70"/>
      <c r="E26" s="70"/>
      <c r="F26" s="70"/>
      <c r="G26" s="70"/>
      <c r="H26" s="74"/>
      <c r="I26" s="74"/>
    </row>
    <row r="27" spans="1:9" s="68" customFormat="1" ht="18" customHeight="1" x14ac:dyDescent="0.25">
      <c r="A27" s="73"/>
      <c r="B27" s="188" t="s">
        <v>106</v>
      </c>
      <c r="C27" s="189" t="s">
        <v>107</v>
      </c>
      <c r="D27" s="70"/>
      <c r="E27" s="70"/>
      <c r="F27" s="70"/>
      <c r="G27" s="70"/>
      <c r="H27" s="74"/>
      <c r="I27" s="74"/>
    </row>
    <row r="28" spans="1:9" s="68" customFormat="1" ht="18" customHeight="1" x14ac:dyDescent="0.25">
      <c r="A28" s="73"/>
      <c r="B28" s="594" t="s">
        <v>247</v>
      </c>
      <c r="C28" s="70" t="s">
        <v>249</v>
      </c>
      <c r="D28" s="70"/>
      <c r="E28" s="485"/>
      <c r="F28" s="70"/>
      <c r="G28" s="595">
        <f>'Anlage 2 | Einnahmen'!F11</f>
        <v>0</v>
      </c>
      <c r="H28" s="74"/>
      <c r="I28" s="74"/>
    </row>
    <row r="29" spans="1:9" s="68" customFormat="1" ht="18" customHeight="1" x14ac:dyDescent="0.25">
      <c r="A29" s="73"/>
      <c r="B29" s="594" t="s">
        <v>248</v>
      </c>
      <c r="C29" s="70" t="s">
        <v>250</v>
      </c>
      <c r="D29" s="70"/>
      <c r="E29" s="485"/>
      <c r="F29" s="70"/>
      <c r="G29" s="595">
        <f>'Anlage 2 | Einnahmen'!F12</f>
        <v>0</v>
      </c>
      <c r="H29" s="74"/>
      <c r="I29" s="74"/>
    </row>
    <row r="30" spans="1:9" s="68" customFormat="1" ht="18" customHeight="1" x14ac:dyDescent="0.25">
      <c r="A30" s="73"/>
      <c r="B30" s="188"/>
      <c r="C30" s="593" t="str">
        <f>CONCATENATE("Summe ",C27)</f>
        <v>Summe Öffentliche Mittel</v>
      </c>
      <c r="D30" s="70"/>
      <c r="E30" s="592">
        <f>SUMPRODUCT(ROUND(E28:E29,2))</f>
        <v>0</v>
      </c>
      <c r="F30" s="70"/>
      <c r="G30" s="592">
        <f>SUMPRODUCT(ROUND(G28:G29,2))</f>
        <v>0</v>
      </c>
      <c r="H30" s="74"/>
      <c r="I30" s="74"/>
    </row>
    <row r="31" spans="1:9" s="68" customFormat="1" ht="4" customHeight="1" x14ac:dyDescent="0.25">
      <c r="A31" s="73"/>
      <c r="B31" s="73"/>
      <c r="C31" s="70"/>
      <c r="D31" s="70"/>
      <c r="E31" s="70"/>
      <c r="F31" s="70"/>
      <c r="G31" s="70"/>
      <c r="H31" s="74"/>
      <c r="I31" s="74"/>
    </row>
    <row r="32" spans="1:9" s="68" customFormat="1" ht="18" customHeight="1" x14ac:dyDescent="0.25">
      <c r="A32" s="73"/>
      <c r="B32" s="188" t="s">
        <v>108</v>
      </c>
      <c r="C32" s="189" t="s">
        <v>204</v>
      </c>
      <c r="D32" s="70"/>
      <c r="E32" s="596"/>
      <c r="F32" s="70"/>
      <c r="G32" s="592">
        <f>'Anlage 2 | Einnahmen'!F13</f>
        <v>0</v>
      </c>
      <c r="H32" s="74"/>
      <c r="I32" s="74"/>
    </row>
    <row r="33" spans="1:9" s="68" customFormat="1" ht="4" customHeight="1" x14ac:dyDescent="0.25">
      <c r="A33" s="73"/>
      <c r="B33" s="73"/>
      <c r="C33" s="70"/>
      <c r="D33" s="70"/>
      <c r="E33" s="70"/>
      <c r="F33" s="70"/>
      <c r="G33" s="70"/>
      <c r="H33" s="74"/>
      <c r="I33" s="74"/>
    </row>
    <row r="34" spans="1:9" s="68" customFormat="1" ht="18" customHeight="1" x14ac:dyDescent="0.25">
      <c r="A34" s="73"/>
      <c r="B34" s="188" t="s">
        <v>109</v>
      </c>
      <c r="C34" s="190"/>
      <c r="D34" s="190"/>
      <c r="E34" s="486">
        <f>E25+E30+ROUND(E32,2)</f>
        <v>0</v>
      </c>
      <c r="F34" s="190"/>
      <c r="G34" s="486">
        <f>G25+G30+G32</f>
        <v>0</v>
      </c>
      <c r="H34" s="74"/>
      <c r="I34" s="74"/>
    </row>
    <row r="35" spans="1:9" s="68" customFormat="1" ht="8.15" customHeight="1" x14ac:dyDescent="0.25">
      <c r="A35" s="73"/>
      <c r="B35" s="76"/>
      <c r="C35" s="77"/>
      <c r="D35" s="77"/>
      <c r="E35" s="77"/>
      <c r="F35" s="77"/>
      <c r="G35" s="77"/>
      <c r="H35" s="78"/>
      <c r="I35" s="74"/>
    </row>
    <row r="36" spans="1:9" s="68" customFormat="1" ht="12" customHeight="1" x14ac:dyDescent="0.25">
      <c r="A36" s="73"/>
      <c r="B36" s="70"/>
      <c r="C36" s="70"/>
      <c r="D36" s="70"/>
      <c r="E36" s="70"/>
      <c r="F36" s="70"/>
      <c r="G36" s="70"/>
      <c r="H36" s="70"/>
      <c r="I36" s="74"/>
    </row>
    <row r="37" spans="1:9" s="68" customFormat="1" ht="18" customHeight="1" x14ac:dyDescent="0.25">
      <c r="A37" s="73"/>
      <c r="B37" s="174" t="s">
        <v>110</v>
      </c>
      <c r="C37" s="175"/>
      <c r="D37" s="175"/>
      <c r="E37" s="175"/>
      <c r="F37" s="175"/>
      <c r="G37" s="176"/>
      <c r="H37" s="177"/>
      <c r="I37" s="74"/>
    </row>
    <row r="38" spans="1:9" s="68" customFormat="1" ht="8.15" customHeight="1" x14ac:dyDescent="0.25">
      <c r="A38" s="73"/>
      <c r="B38" s="65"/>
      <c r="C38" s="66"/>
      <c r="D38" s="66"/>
      <c r="E38" s="66"/>
      <c r="F38" s="66"/>
      <c r="G38" s="66"/>
      <c r="H38" s="67"/>
      <c r="I38" s="74"/>
    </row>
    <row r="39" spans="1:9" s="68" customFormat="1" ht="18" customHeight="1" x14ac:dyDescent="0.25">
      <c r="A39" s="73"/>
      <c r="B39" s="73"/>
      <c r="C39" s="70"/>
      <c r="D39" s="70"/>
      <c r="E39" s="191">
        <f>ROUND(E15-E34,2)</f>
        <v>0</v>
      </c>
      <c r="F39" s="70"/>
      <c r="G39" s="191">
        <f>ROUND(G15-G34,2)</f>
        <v>0</v>
      </c>
      <c r="H39" s="74"/>
      <c r="I39" s="74"/>
    </row>
    <row r="40" spans="1:9" s="68" customFormat="1" ht="8.15" customHeight="1" x14ac:dyDescent="0.25">
      <c r="A40" s="73"/>
      <c r="B40" s="76"/>
      <c r="C40" s="77"/>
      <c r="D40" s="77"/>
      <c r="E40" s="77"/>
      <c r="F40" s="77"/>
      <c r="G40" s="77"/>
      <c r="H40" s="78"/>
      <c r="I40" s="74"/>
    </row>
    <row r="41" spans="1:9" ht="12" customHeight="1" x14ac:dyDescent="0.25">
      <c r="A41" s="192"/>
      <c r="B41" s="193"/>
      <c r="C41" s="193"/>
      <c r="D41" s="193"/>
      <c r="E41" s="193"/>
      <c r="F41" s="193"/>
      <c r="G41" s="193"/>
      <c r="H41" s="193"/>
      <c r="I41" s="194"/>
    </row>
    <row r="42" spans="1:9" ht="12" customHeight="1" x14ac:dyDescent="0.25"/>
    <row r="43" spans="1:9" ht="12" customHeight="1" x14ac:dyDescent="0.25"/>
    <row r="44" spans="1:9" ht="12" customHeight="1" x14ac:dyDescent="0.25"/>
    <row r="45" spans="1:9" ht="12" customHeight="1" x14ac:dyDescent="0.25"/>
    <row r="46" spans="1:9" ht="12" customHeight="1" x14ac:dyDescent="0.25"/>
    <row r="47" spans="1:9" ht="12" customHeight="1" x14ac:dyDescent="0.25"/>
    <row r="48" spans="1:9" ht="12" customHeight="1" x14ac:dyDescent="0.25"/>
    <row r="49" spans="1:1" ht="12" customHeight="1" x14ac:dyDescent="0.25"/>
    <row r="50" spans="1:1" ht="12" customHeight="1" x14ac:dyDescent="0.25"/>
    <row r="51" spans="1:1" ht="12" customHeight="1" x14ac:dyDescent="0.25"/>
    <row r="52" spans="1:1" ht="12" customHeight="1" x14ac:dyDescent="0.25"/>
    <row r="53" spans="1:1" ht="12" customHeight="1" x14ac:dyDescent="0.25"/>
    <row r="54" spans="1:1" ht="12" customHeight="1" x14ac:dyDescent="0.25"/>
    <row r="55" spans="1:1" ht="12" customHeight="1" x14ac:dyDescent="0.25"/>
    <row r="56" spans="1:1" ht="12" customHeight="1" x14ac:dyDescent="0.25"/>
    <row r="57" spans="1:1" ht="12" customHeight="1" x14ac:dyDescent="0.25"/>
    <row r="58" spans="1:1" ht="12" customHeight="1" x14ac:dyDescent="0.25"/>
    <row r="59" spans="1:1" ht="12" customHeight="1" x14ac:dyDescent="0.25"/>
    <row r="60" spans="1:1" ht="12" customHeight="1" x14ac:dyDescent="0.25"/>
    <row r="61" spans="1:1" ht="12" customHeight="1" x14ac:dyDescent="0.25">
      <c r="A61" s="25" t="str">
        <f>'Seite 1'!$A$63</f>
        <v>VWN Förderung von Betreuungsvereinen</v>
      </c>
    </row>
    <row r="62" spans="1:1" ht="12" customHeight="1" x14ac:dyDescent="0.25">
      <c r="A62" s="25" t="str">
        <f>'Seite 1'!$A$64</f>
        <v>Formularversion: V 2.1 vom 31.01.24 - öffentlich -</v>
      </c>
    </row>
  </sheetData>
  <sheetProtection password="EDE9" sheet="1" objects="1" scenarios="1"/>
  <pageMargins left="0.59055118110236227" right="0.19685039370078741" top="0.19685039370078741" bottom="0.19685039370078741" header="0.19685039370078741" footer="0.19685039370078741"/>
  <pageSetup paperSize="9" orientation="portrait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J67"/>
  <sheetViews>
    <sheetView showGridLines="0" zoomScaleNormal="100" workbookViewId="0">
      <selection activeCell="C44" sqref="C44"/>
    </sheetView>
  </sheetViews>
  <sheetFormatPr baseColWidth="10" defaultColWidth="11.453125" defaultRowHeight="12.75" customHeight="1" x14ac:dyDescent="0.25"/>
  <cols>
    <col min="1" max="2" width="1.54296875" style="6" customWidth="1"/>
    <col min="3" max="3" width="18.54296875" style="6" customWidth="1"/>
    <col min="4" max="4" width="22.54296875" style="6" customWidth="1"/>
    <col min="5" max="5" width="5.54296875" style="6" customWidth="1"/>
    <col min="6" max="6" width="42.54296875" style="6" customWidth="1"/>
    <col min="7" max="7" width="1.54296875" style="6" customWidth="1"/>
    <col min="8" max="9" width="12.54296875" style="6" hidden="1" customWidth="1"/>
    <col min="10" max="10" width="12.54296875" style="112" hidden="1" customWidth="1"/>
    <col min="11" max="16384" width="11.453125" style="6"/>
  </cols>
  <sheetData>
    <row r="1" spans="1:10" ht="15" customHeight="1" x14ac:dyDescent="0.25">
      <c r="A1" s="411" t="str">
        <f>CONCATENATE("Aktenzeichen ",IF('Seite 1'!$G$17="F-BV","F-BV____________",'Seite 1'!$G$17))</f>
        <v>Aktenzeichen F-BV____________</v>
      </c>
      <c r="H1" s="107"/>
      <c r="I1" s="108"/>
      <c r="J1" s="111"/>
    </row>
    <row r="2" spans="1:10" ht="15" customHeight="1" x14ac:dyDescent="0.25">
      <c r="A2" s="95" t="str">
        <f ca="1">CONCATENATE("Verwendungsnachweis vom ",IF('Seite 1'!$G$16="","__.__.____",TEXT('Seite 1'!$G$16,"TT.MM.JJJJ")))</f>
        <v>Verwendungsnachweis vom 31.01.2024</v>
      </c>
      <c r="C2" s="17"/>
      <c r="D2" s="17"/>
      <c r="E2" s="17"/>
      <c r="F2" s="17"/>
      <c r="G2" s="17"/>
      <c r="H2" s="107"/>
      <c r="I2" s="108"/>
      <c r="J2" s="111"/>
    </row>
    <row r="3" spans="1:10" ht="8.15" customHeight="1" x14ac:dyDescent="0.25">
      <c r="H3" s="107"/>
      <c r="I3" s="108"/>
      <c r="J3" s="111"/>
    </row>
    <row r="4" spans="1:10" s="64" customFormat="1" ht="18" customHeight="1" x14ac:dyDescent="0.25">
      <c r="A4" s="522"/>
      <c r="B4" s="523" t="s">
        <v>243</v>
      </c>
      <c r="C4" s="524"/>
      <c r="D4" s="524"/>
      <c r="E4" s="524"/>
      <c r="F4" s="524"/>
      <c r="G4" s="525"/>
      <c r="H4" s="109"/>
      <c r="I4" s="109"/>
      <c r="J4" s="109"/>
    </row>
    <row r="5" spans="1:10" s="38" customFormat="1" ht="8.15" customHeight="1" x14ac:dyDescent="0.25">
      <c r="A5" s="576"/>
      <c r="B5" s="577"/>
      <c r="C5" s="577"/>
      <c r="D5" s="577"/>
      <c r="E5" s="577"/>
      <c r="F5" s="577"/>
      <c r="G5" s="578"/>
      <c r="H5" s="114"/>
      <c r="I5" s="109"/>
      <c r="J5" s="109"/>
    </row>
    <row r="6" spans="1:10" s="38" customFormat="1" ht="18" customHeight="1" x14ac:dyDescent="0.25">
      <c r="A6" s="579"/>
      <c r="B6" s="38" t="s">
        <v>2</v>
      </c>
      <c r="G6" s="580"/>
      <c r="H6" s="114"/>
      <c r="I6" s="109"/>
      <c r="J6" s="109"/>
    </row>
    <row r="7" spans="1:10" s="38" customFormat="1" ht="4" customHeight="1" x14ac:dyDescent="0.25">
      <c r="A7" s="579"/>
      <c r="G7" s="580"/>
      <c r="H7" s="114"/>
      <c r="I7" s="109"/>
      <c r="J7" s="109"/>
    </row>
    <row r="8" spans="1:10" s="38" customFormat="1" ht="18" customHeight="1" x14ac:dyDescent="0.25">
      <c r="A8" s="579"/>
      <c r="B8" s="581" t="s">
        <v>0</v>
      </c>
      <c r="C8" s="38" t="s">
        <v>8</v>
      </c>
      <c r="G8" s="580"/>
      <c r="H8" s="114"/>
      <c r="I8" s="109"/>
      <c r="J8" s="109"/>
    </row>
    <row r="9" spans="1:10" ht="4" customHeight="1" x14ac:dyDescent="0.25">
      <c r="A9" s="51"/>
      <c r="B9" s="30"/>
      <c r="G9" s="8"/>
      <c r="H9" s="108"/>
      <c r="I9" s="109"/>
      <c r="J9" s="109"/>
    </row>
    <row r="10" spans="1:10" ht="18" customHeight="1" x14ac:dyDescent="0.25">
      <c r="A10" s="51"/>
      <c r="B10" s="30" t="s">
        <v>0</v>
      </c>
      <c r="C10" s="6" t="s">
        <v>60</v>
      </c>
      <c r="G10" s="8"/>
      <c r="H10" s="108"/>
      <c r="I10" s="109"/>
      <c r="J10" s="109"/>
    </row>
    <row r="11" spans="1:10" ht="4" customHeight="1" x14ac:dyDescent="0.25">
      <c r="A11" s="51"/>
      <c r="B11" s="30"/>
      <c r="G11" s="8"/>
      <c r="H11" s="108"/>
      <c r="I11" s="109"/>
      <c r="J11" s="109"/>
    </row>
    <row r="12" spans="1:10" ht="18" customHeight="1" x14ac:dyDescent="0.25">
      <c r="A12" s="51"/>
      <c r="B12" s="30" t="s">
        <v>0</v>
      </c>
      <c r="C12" s="6" t="s">
        <v>9</v>
      </c>
      <c r="G12" s="8"/>
      <c r="H12" s="108"/>
      <c r="I12" s="108"/>
      <c r="J12" s="111"/>
    </row>
    <row r="13" spans="1:10" ht="4" customHeight="1" x14ac:dyDescent="0.25">
      <c r="A13" s="51"/>
      <c r="B13" s="30"/>
      <c r="G13" s="8"/>
      <c r="H13" s="108"/>
      <c r="I13" s="108"/>
      <c r="J13" s="111"/>
    </row>
    <row r="14" spans="1:10" ht="18" customHeight="1" x14ac:dyDescent="0.25">
      <c r="A14" s="51"/>
      <c r="B14" s="30" t="s">
        <v>0</v>
      </c>
      <c r="C14" s="58" t="s">
        <v>87</v>
      </c>
      <c r="D14" s="58"/>
      <c r="E14" s="58"/>
      <c r="F14" s="58"/>
      <c r="G14" s="84"/>
      <c r="H14" s="108"/>
      <c r="I14" s="108"/>
      <c r="J14" s="111"/>
    </row>
    <row r="15" spans="1:10" ht="4" customHeight="1" x14ac:dyDescent="0.25">
      <c r="A15" s="51"/>
      <c r="B15" s="30"/>
      <c r="C15" s="58"/>
      <c r="D15" s="58"/>
      <c r="E15" s="58"/>
      <c r="F15" s="58"/>
      <c r="G15" s="84"/>
      <c r="H15" s="108"/>
      <c r="I15" s="108"/>
      <c r="J15" s="111"/>
    </row>
    <row r="16" spans="1:10" ht="18" customHeight="1" x14ac:dyDescent="0.25">
      <c r="A16" s="51"/>
      <c r="B16" s="30" t="s">
        <v>0</v>
      </c>
      <c r="C16" s="58" t="s">
        <v>10</v>
      </c>
      <c r="D16" s="58"/>
      <c r="E16" s="58"/>
      <c r="F16" s="58"/>
      <c r="G16" s="84"/>
      <c r="H16" s="108"/>
      <c r="I16" s="108"/>
      <c r="J16" s="111"/>
    </row>
    <row r="17" spans="1:10" ht="4" customHeight="1" x14ac:dyDescent="0.25">
      <c r="A17" s="51"/>
      <c r="B17" s="30"/>
      <c r="C17" s="58"/>
      <c r="D17" s="58"/>
      <c r="E17" s="58"/>
      <c r="F17" s="58"/>
      <c r="G17" s="84"/>
      <c r="H17" s="108"/>
      <c r="I17" s="108"/>
      <c r="J17" s="111"/>
    </row>
    <row r="18" spans="1:10" s="85" customFormat="1" ht="18" customHeight="1" x14ac:dyDescent="0.25">
      <c r="A18" s="487"/>
      <c r="B18" s="582" t="s">
        <v>0</v>
      </c>
      <c r="C18" s="70" t="s">
        <v>22</v>
      </c>
      <c r="D18" s="70"/>
      <c r="E18" s="70"/>
      <c r="F18" s="70"/>
      <c r="G18" s="74"/>
      <c r="H18" s="108"/>
      <c r="I18" s="108"/>
      <c r="J18" s="111"/>
    </row>
    <row r="19" spans="1:10" s="85" customFormat="1" ht="4" customHeight="1" x14ac:dyDescent="0.25">
      <c r="A19" s="487"/>
      <c r="B19" s="583"/>
      <c r="C19" s="86"/>
      <c r="D19" s="86"/>
      <c r="E19" s="86"/>
      <c r="F19" s="86"/>
      <c r="G19" s="87"/>
      <c r="H19" s="108"/>
      <c r="I19" s="108"/>
      <c r="J19" s="111"/>
    </row>
    <row r="20" spans="1:10" s="85" customFormat="1" ht="18" customHeight="1" x14ac:dyDescent="0.25">
      <c r="A20" s="487"/>
      <c r="B20" s="584"/>
      <c r="C20" s="88"/>
      <c r="D20" s="88"/>
      <c r="E20" s="88"/>
      <c r="F20" s="88"/>
      <c r="G20" s="69"/>
      <c r="H20" s="108"/>
      <c r="I20" s="108"/>
      <c r="J20" s="111"/>
    </row>
    <row r="21" spans="1:10" s="85" customFormat="1" ht="4" customHeight="1" x14ac:dyDescent="0.25">
      <c r="A21" s="487"/>
      <c r="B21" s="584"/>
      <c r="C21" s="88"/>
      <c r="D21" s="88"/>
      <c r="E21" s="88"/>
      <c r="F21" s="88"/>
      <c r="G21" s="69"/>
      <c r="H21" s="108"/>
      <c r="I21" s="108"/>
      <c r="J21" s="111"/>
    </row>
    <row r="22" spans="1:10" s="85" customFormat="1" ht="18" customHeight="1" x14ac:dyDescent="0.25">
      <c r="A22" s="487"/>
      <c r="B22" s="584"/>
      <c r="C22" s="70" t="s">
        <v>23</v>
      </c>
      <c r="D22" s="70"/>
      <c r="E22" s="70"/>
      <c r="F22" s="70"/>
      <c r="G22" s="74"/>
      <c r="H22" s="108"/>
      <c r="I22" s="108"/>
      <c r="J22" s="111"/>
    </row>
    <row r="23" spans="1:10" ht="4" customHeight="1" x14ac:dyDescent="0.25">
      <c r="A23" s="51"/>
      <c r="B23" s="30"/>
      <c r="C23" s="58"/>
      <c r="D23" s="58"/>
      <c r="E23" s="58"/>
      <c r="F23" s="58"/>
      <c r="G23" s="84"/>
      <c r="H23" s="108"/>
      <c r="I23" s="108"/>
      <c r="J23" s="111"/>
    </row>
    <row r="24" spans="1:10" s="38" customFormat="1" ht="15" customHeight="1" x14ac:dyDescent="0.25">
      <c r="A24" s="579"/>
      <c r="B24" s="581" t="s">
        <v>0</v>
      </c>
      <c r="C24" s="38" t="s">
        <v>236</v>
      </c>
      <c r="G24" s="580"/>
      <c r="H24" s="114"/>
      <c r="I24" s="108"/>
      <c r="J24" s="111"/>
    </row>
    <row r="25" spans="1:10" s="38" customFormat="1" ht="15" customHeight="1" x14ac:dyDescent="0.25">
      <c r="A25" s="579"/>
      <c r="B25" s="581"/>
      <c r="C25" s="38" t="s">
        <v>237</v>
      </c>
      <c r="G25" s="580"/>
      <c r="H25" s="114"/>
      <c r="I25" s="108"/>
      <c r="J25" s="111"/>
    </row>
    <row r="26" spans="1:10" ht="4" customHeight="1" x14ac:dyDescent="0.25">
      <c r="A26" s="51"/>
      <c r="B26" s="30"/>
      <c r="C26" s="1"/>
      <c r="D26" s="1"/>
      <c r="E26" s="1"/>
      <c r="F26" s="1"/>
      <c r="G26" s="59"/>
      <c r="H26" s="108"/>
      <c r="I26" s="108"/>
      <c r="J26" s="111"/>
    </row>
    <row r="27" spans="1:10" ht="15" customHeight="1" x14ac:dyDescent="0.25">
      <c r="A27" s="51"/>
      <c r="B27" s="30" t="s">
        <v>0</v>
      </c>
      <c r="C27" s="6" t="s">
        <v>238</v>
      </c>
      <c r="G27" s="8"/>
      <c r="H27" s="107"/>
      <c r="I27" s="108"/>
      <c r="J27" s="111"/>
    </row>
    <row r="28" spans="1:10" ht="15" customHeight="1" x14ac:dyDescent="0.25">
      <c r="A28" s="51"/>
      <c r="B28" s="30"/>
      <c r="C28" s="6" t="s">
        <v>239</v>
      </c>
      <c r="G28" s="8"/>
      <c r="H28" s="107"/>
      <c r="I28" s="108"/>
      <c r="J28" s="111"/>
    </row>
    <row r="29" spans="1:10" ht="4" customHeight="1" x14ac:dyDescent="0.25">
      <c r="A29" s="51"/>
      <c r="C29" s="453"/>
      <c r="D29" s="453"/>
      <c r="E29" s="453"/>
      <c r="F29" s="453"/>
      <c r="G29" s="89"/>
      <c r="H29" s="107"/>
      <c r="I29" s="108"/>
      <c r="J29" s="111"/>
    </row>
    <row r="30" spans="1:10" s="38" customFormat="1" ht="15" customHeight="1" x14ac:dyDescent="0.25">
      <c r="A30" s="579"/>
      <c r="B30" s="581" t="s">
        <v>0</v>
      </c>
      <c r="C30" s="38" t="s">
        <v>240</v>
      </c>
      <c r="G30" s="580"/>
      <c r="H30" s="107"/>
      <c r="I30" s="108"/>
      <c r="J30" s="111"/>
    </row>
    <row r="31" spans="1:10" s="38" customFormat="1" ht="15" customHeight="1" x14ac:dyDescent="0.25">
      <c r="A31" s="585"/>
      <c r="C31" s="38" t="s">
        <v>241</v>
      </c>
      <c r="G31" s="580"/>
      <c r="H31" s="107"/>
      <c r="I31" s="108"/>
      <c r="J31" s="111"/>
    </row>
    <row r="32" spans="1:10" ht="8.15" customHeight="1" x14ac:dyDescent="0.25">
      <c r="A32" s="52"/>
      <c r="B32" s="9"/>
      <c r="C32" s="454"/>
      <c r="D32" s="454"/>
      <c r="E32" s="454"/>
      <c r="F32" s="454"/>
      <c r="G32" s="90"/>
      <c r="H32" s="107"/>
      <c r="I32" s="108"/>
      <c r="J32" s="111"/>
    </row>
    <row r="33" spans="1:10" s="38" customFormat="1" ht="12" customHeight="1" x14ac:dyDescent="0.25">
      <c r="H33" s="107"/>
      <c r="I33" s="108"/>
      <c r="J33" s="111"/>
    </row>
    <row r="34" spans="1:10" s="64" customFormat="1" ht="18" customHeight="1" x14ac:dyDescent="0.25">
      <c r="A34" s="522"/>
      <c r="B34" s="523" t="s">
        <v>244</v>
      </c>
      <c r="C34" s="524"/>
      <c r="D34" s="524"/>
      <c r="E34" s="524"/>
      <c r="F34" s="524"/>
      <c r="G34" s="525"/>
      <c r="H34" s="107"/>
      <c r="I34" s="108"/>
      <c r="J34" s="111"/>
    </row>
    <row r="35" spans="1:10" ht="8.15" customHeight="1" x14ac:dyDescent="0.25">
      <c r="A35" s="51"/>
      <c r="C35" s="453"/>
      <c r="D35" s="453"/>
      <c r="E35" s="453"/>
      <c r="F35" s="453"/>
      <c r="G35" s="89"/>
      <c r="H35" s="107"/>
      <c r="I35" s="108"/>
      <c r="J35" s="111"/>
    </row>
    <row r="36" spans="1:10" s="590" customFormat="1" ht="15" customHeight="1" x14ac:dyDescent="0.25">
      <c r="A36" s="589"/>
      <c r="B36" s="590" t="s">
        <v>245</v>
      </c>
      <c r="G36" s="591"/>
      <c r="H36" s="107"/>
      <c r="I36" s="108"/>
      <c r="J36" s="111"/>
    </row>
    <row r="37" spans="1:10" s="590" customFormat="1" ht="15" customHeight="1" x14ac:dyDescent="0.25">
      <c r="A37" s="589"/>
      <c r="B37" s="590" t="s">
        <v>246</v>
      </c>
      <c r="G37" s="591"/>
      <c r="H37" s="107"/>
      <c r="I37" s="108"/>
      <c r="J37" s="111"/>
    </row>
    <row r="38" spans="1:10" s="590" customFormat="1" ht="15" customHeight="1" x14ac:dyDescent="0.25">
      <c r="A38" s="589"/>
      <c r="B38" s="590" t="s">
        <v>242</v>
      </c>
      <c r="G38" s="591"/>
      <c r="H38" s="107"/>
      <c r="I38" s="108"/>
      <c r="J38" s="111"/>
    </row>
    <row r="39" spans="1:10" ht="8.15" customHeight="1" x14ac:dyDescent="0.25">
      <c r="A39" s="52"/>
      <c r="B39" s="9"/>
      <c r="C39" s="454"/>
      <c r="D39" s="454"/>
      <c r="E39" s="454"/>
      <c r="F39" s="454"/>
      <c r="G39" s="90"/>
      <c r="H39" s="107"/>
      <c r="I39" s="108"/>
      <c r="J39" s="111"/>
    </row>
    <row r="40" spans="1:10" ht="12" customHeight="1" x14ac:dyDescent="0.25">
      <c r="C40" s="11"/>
      <c r="D40" s="11"/>
      <c r="E40" s="11"/>
      <c r="F40" s="11"/>
      <c r="G40" s="11"/>
      <c r="H40" s="107"/>
      <c r="I40" s="108"/>
      <c r="J40" s="111"/>
    </row>
    <row r="41" spans="1:10" ht="12" customHeight="1" x14ac:dyDescent="0.25">
      <c r="C41" s="453"/>
      <c r="D41" s="453"/>
      <c r="E41" s="453"/>
      <c r="F41" s="453"/>
      <c r="G41" s="453"/>
      <c r="H41" s="107"/>
      <c r="I41" s="108"/>
      <c r="J41" s="111"/>
    </row>
    <row r="42" spans="1:10" ht="12" customHeight="1" x14ac:dyDescent="0.25">
      <c r="C42" s="453"/>
      <c r="D42" s="453"/>
      <c r="E42" s="453"/>
      <c r="F42" s="453"/>
      <c r="G42" s="453"/>
      <c r="H42" s="107"/>
      <c r="I42" s="108"/>
      <c r="J42" s="111"/>
    </row>
    <row r="43" spans="1:10" ht="12" customHeight="1" x14ac:dyDescent="0.25">
      <c r="C43" s="11"/>
      <c r="D43" s="11"/>
      <c r="E43" s="11"/>
      <c r="F43" s="11"/>
      <c r="G43" s="11"/>
      <c r="H43" s="107"/>
      <c r="I43" s="108"/>
      <c r="J43" s="111"/>
    </row>
    <row r="44" spans="1:10" s="72" customFormat="1" ht="12" customHeight="1" x14ac:dyDescent="0.25">
      <c r="A44" s="563"/>
      <c r="B44" s="563"/>
      <c r="C44" s="564"/>
      <c r="D44" s="564"/>
      <c r="F44" s="565"/>
      <c r="G44" s="566"/>
      <c r="H44" s="574"/>
      <c r="I44" s="574"/>
      <c r="J44" s="574"/>
    </row>
    <row r="45" spans="1:10" s="72" customFormat="1" ht="12" customHeight="1" x14ac:dyDescent="0.25">
      <c r="A45" s="563"/>
      <c r="B45" s="563"/>
      <c r="C45" s="567"/>
      <c r="D45" s="568">
        <f ca="1">IF('Seite 1'!$G$16="","",'Seite 1'!$G$16)</f>
        <v>45322</v>
      </c>
      <c r="F45" s="569"/>
      <c r="G45" s="566"/>
      <c r="H45" s="574"/>
      <c r="I45" s="574"/>
      <c r="J45" s="574"/>
    </row>
    <row r="46" spans="1:10" s="573" customFormat="1" ht="12" customHeight="1" x14ac:dyDescent="0.25">
      <c r="A46" s="563"/>
      <c r="B46" s="563"/>
      <c r="C46" s="570" t="s">
        <v>4</v>
      </c>
      <c r="D46" s="571"/>
      <c r="E46" s="572"/>
      <c r="F46" s="570" t="s">
        <v>24</v>
      </c>
      <c r="G46" s="566"/>
      <c r="H46" s="575"/>
      <c r="I46" s="575"/>
      <c r="J46" s="575"/>
    </row>
    <row r="47" spans="1:10" s="573" customFormat="1" ht="12" customHeight="1" x14ac:dyDescent="0.25">
      <c r="A47" s="563"/>
      <c r="B47" s="563"/>
      <c r="C47" s="479"/>
      <c r="D47" s="479"/>
      <c r="E47" s="572"/>
      <c r="F47" s="91" t="s">
        <v>25</v>
      </c>
      <c r="G47" s="566"/>
      <c r="H47" s="575"/>
      <c r="I47" s="575"/>
      <c r="J47" s="575"/>
    </row>
    <row r="48" spans="1:10" ht="12" customHeight="1" x14ac:dyDescent="0.25">
      <c r="C48" s="453"/>
      <c r="D48" s="453"/>
      <c r="E48" s="453"/>
      <c r="F48" s="453"/>
      <c r="G48" s="453"/>
      <c r="H48" s="107"/>
      <c r="I48" s="107"/>
      <c r="J48" s="110"/>
    </row>
    <row r="49" spans="1:10" ht="15" customHeight="1" x14ac:dyDescent="0.25">
      <c r="B49" s="479" t="s">
        <v>51</v>
      </c>
      <c r="H49" s="107"/>
      <c r="I49" s="107"/>
      <c r="J49" s="110"/>
    </row>
    <row r="50" spans="1:10" ht="4" customHeight="1" x14ac:dyDescent="0.25">
      <c r="B50" s="92"/>
      <c r="H50" s="107"/>
      <c r="I50" s="107"/>
      <c r="J50" s="110"/>
    </row>
    <row r="51" spans="1:10" ht="20.149999999999999" customHeight="1" x14ac:dyDescent="0.25">
      <c r="B51" s="480"/>
      <c r="C51" s="586" t="str">
        <f>'Anlage 1 | Ausgaben'!$A$1</f>
        <v>Anlage 1</v>
      </c>
      <c r="D51" s="482" t="str">
        <f>CONCATENATE(LEFT('Anlage 1 | Ausgaben'!$A$2,19)," inklusive ",I51, " ",J51)</f>
        <v xml:space="preserve">Belegliste Ausgaben inklusive  </v>
      </c>
      <c r="E51" s="481"/>
      <c r="F51" s="587"/>
      <c r="H51" s="107" t="b">
        <v>0</v>
      </c>
      <c r="I51" s="484" t="str">
        <f>IFERROR(VLOOKUP(MIN('Anlage 1 | Ausgaben'!A16:A25),'Anlage 1 | Ausgaben'!$A$16:$H$25,8,FALSE),"")</f>
        <v/>
      </c>
      <c r="J51" s="484" t="str">
        <f>IFERROR(IF(VLOOKUP(MAX('Anlage 1 | Ausgaben'!A16:A25),'Anlage 1 | Ausgaben'!$A$16:$H$25,8,FALSE)=I51,"",CONCATENATE("bis ",VLOOKUP(MAX('Anlage 1 | Ausgaben'!A16:A25),'Anlage 1 | Ausgaben'!$A$16:$H$25,8,FALSE))),"")</f>
        <v/>
      </c>
    </row>
    <row r="52" spans="1:10" ht="20.149999999999999" customHeight="1" x14ac:dyDescent="0.25">
      <c r="B52" s="480"/>
      <c r="C52" s="586" t="str">
        <f>'Anlage 2 | Einnahmen'!$A$1</f>
        <v>Anlage 2</v>
      </c>
      <c r="D52" s="482" t="str">
        <f>LEFT('Anlage 2 | Einnahmen'!$A$2,20)</f>
        <v>Belegliste Einnahmen</v>
      </c>
      <c r="E52" s="481"/>
      <c r="F52" s="588"/>
      <c r="H52" s="107" t="b">
        <v>0</v>
      </c>
      <c r="I52" s="107"/>
      <c r="J52" s="110"/>
    </row>
    <row r="53" spans="1:10" ht="20.149999999999999" customHeight="1" x14ac:dyDescent="0.25">
      <c r="B53" s="480"/>
      <c r="C53" s="586" t="str">
        <f>'Anlage 3'!$A$1</f>
        <v>Anlage 3</v>
      </c>
      <c r="D53" s="481" t="str">
        <f>'Anlage 3'!$A$2</f>
        <v>Übersicht zu den durchgeführten Informationsveranstaltungen im 1. Halbjahr</v>
      </c>
      <c r="E53" s="481"/>
      <c r="F53" s="587"/>
      <c r="H53" s="107" t="b">
        <v>0</v>
      </c>
      <c r="I53" s="107"/>
      <c r="J53" s="110"/>
    </row>
    <row r="54" spans="1:10" ht="20.149999999999999" customHeight="1" x14ac:dyDescent="0.25">
      <c r="B54" s="480"/>
      <c r="C54" s="586" t="str">
        <f>'Anlage 4'!$A$1</f>
        <v>Anlage 4</v>
      </c>
      <c r="D54" s="481" t="str">
        <f>'Anlage 4'!$A$2</f>
        <v>Übersicht zu den durchgeführten Informationsveranstaltungen im 2. Halbjahr</v>
      </c>
      <c r="E54" s="481"/>
      <c r="F54" s="587"/>
      <c r="H54" s="107" t="b">
        <v>0</v>
      </c>
      <c r="I54" s="107"/>
      <c r="J54" s="110"/>
    </row>
    <row r="55" spans="1:10" ht="20.149999999999999" customHeight="1" x14ac:dyDescent="0.25">
      <c r="B55" s="480"/>
      <c r="C55" s="586" t="str">
        <f>'Anlage 5'!$A$1</f>
        <v>Anlage 5</v>
      </c>
      <c r="D55" s="481" t="str">
        <f>'Anlage 5'!$A$2</f>
        <v>Übersicht der Teilnehmenden an durchgeführten Veranstaltungen im aktuellen Bewilligungsjahr</v>
      </c>
      <c r="E55" s="481"/>
      <c r="F55" s="588"/>
      <c r="H55" s="107" t="b">
        <v>0</v>
      </c>
      <c r="I55" s="107"/>
      <c r="J55" s="110"/>
    </row>
    <row r="56" spans="1:10" ht="20.149999999999999" customHeight="1" x14ac:dyDescent="0.25">
      <c r="B56" s="480"/>
      <c r="C56" s="586" t="s">
        <v>57</v>
      </c>
      <c r="D56" s="481"/>
      <c r="E56" s="481"/>
      <c r="F56" s="588"/>
      <c r="H56" s="107" t="b">
        <f>'Seite 2'!I22</f>
        <v>0</v>
      </c>
      <c r="I56" s="107"/>
      <c r="J56" s="110"/>
    </row>
    <row r="57" spans="1:10" ht="12" customHeight="1" x14ac:dyDescent="0.25">
      <c r="H57" s="107"/>
      <c r="I57" s="107"/>
      <c r="J57" s="110"/>
    </row>
    <row r="58" spans="1:10" ht="12" customHeight="1" x14ac:dyDescent="0.25">
      <c r="H58" s="107"/>
      <c r="I58" s="107"/>
      <c r="J58" s="110"/>
    </row>
    <row r="59" spans="1:10" ht="12" customHeight="1" x14ac:dyDescent="0.25">
      <c r="H59" s="107"/>
      <c r="I59" s="107"/>
      <c r="J59" s="110"/>
    </row>
    <row r="60" spans="1:10" ht="12" customHeight="1" x14ac:dyDescent="0.25">
      <c r="H60" s="107"/>
      <c r="I60" s="107"/>
      <c r="J60" s="110"/>
    </row>
    <row r="61" spans="1:10" ht="12" customHeight="1" x14ac:dyDescent="0.25">
      <c r="H61" s="107"/>
      <c r="I61" s="107"/>
      <c r="J61" s="110"/>
    </row>
    <row r="62" spans="1:10" ht="12" customHeight="1" x14ac:dyDescent="0.25">
      <c r="A62" s="9"/>
      <c r="B62" s="9"/>
      <c r="C62" s="9"/>
      <c r="H62" s="107"/>
      <c r="I62" s="107"/>
      <c r="J62" s="110"/>
    </row>
    <row r="63" spans="1:10" ht="4" customHeight="1" x14ac:dyDescent="0.25">
      <c r="H63" s="107"/>
      <c r="I63" s="107"/>
      <c r="J63" s="110"/>
    </row>
    <row r="64" spans="1:10" ht="12" customHeight="1" x14ac:dyDescent="0.25">
      <c r="A64" s="28">
        <v>1</v>
      </c>
      <c r="B64" s="15" t="s">
        <v>6</v>
      </c>
      <c r="D64" s="15"/>
      <c r="E64" s="15"/>
      <c r="F64" s="15"/>
      <c r="G64" s="31"/>
      <c r="H64" s="107"/>
      <c r="I64" s="107"/>
      <c r="J64" s="110"/>
    </row>
    <row r="65" spans="1:10" ht="4" customHeight="1" x14ac:dyDescent="0.25">
      <c r="A65" s="28"/>
      <c r="B65" s="15"/>
      <c r="D65" s="15"/>
      <c r="E65" s="15"/>
      <c r="F65" s="15"/>
      <c r="G65" s="31"/>
      <c r="H65" s="107"/>
      <c r="I65" s="107"/>
      <c r="J65" s="110"/>
    </row>
    <row r="66" spans="1:10" ht="12" customHeight="1" x14ac:dyDescent="0.25">
      <c r="A66" s="29" t="str">
        <f>'Seite 1'!$A$63</f>
        <v>VWN Förderung von Betreuungsvereinen</v>
      </c>
      <c r="B66" s="31"/>
      <c r="D66" s="31"/>
      <c r="E66" s="31"/>
      <c r="F66" s="31"/>
      <c r="G66" s="31"/>
      <c r="H66" s="107"/>
      <c r="I66" s="107"/>
      <c r="J66" s="110"/>
    </row>
    <row r="67" spans="1:10" ht="12" customHeight="1" x14ac:dyDescent="0.25">
      <c r="A67" s="29" t="str">
        <f>'Seite 1'!$A$64</f>
        <v>Formularversion: V 2.1 vom 31.01.24 - öffentlich -</v>
      </c>
      <c r="H67" s="107"/>
      <c r="I67" s="107"/>
      <c r="J67" s="110"/>
    </row>
  </sheetData>
  <sheetProtection password="EDE9" sheet="1" objects="1" scenarios="1" selectLockedCells="1"/>
  <pageMargins left="0.59055118110236227" right="0.19685039370078741" top="0.19685039370078741" bottom="0.19685039370078741" header="0.19685039370078741" footer="0.19685039370078741"/>
  <pageSetup paperSize="9" scale="9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83" r:id="rId4" name="Check Box 15">
              <controlPr defaultSize="0" autoFill="0" autoLine="0" autoPict="0" altText="Anlage 1">
                <anchor moveWithCells="1">
                  <from>
                    <xdr:col>1</xdr:col>
                    <xdr:colOff>31750</xdr:colOff>
                    <xdr:row>50</xdr:row>
                    <xdr:rowOff>12700</xdr:rowOff>
                  </from>
                  <to>
                    <xdr:col>2</xdr:col>
                    <xdr:colOff>222250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0" r:id="rId5" name="Check Box 22">
              <controlPr defaultSize="0" autoFill="0" autoLine="0" autoPict="0" altText="Anlage 2">
                <anchor moveWithCells="1">
                  <from>
                    <xdr:col>1</xdr:col>
                    <xdr:colOff>31750</xdr:colOff>
                    <xdr:row>51</xdr:row>
                    <xdr:rowOff>12700</xdr:rowOff>
                  </from>
                  <to>
                    <xdr:col>2</xdr:col>
                    <xdr:colOff>222250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1" r:id="rId6" name="Check Box 23">
              <controlPr defaultSize="0" autoFill="0" autoLine="0" autoPict="0" altText="Anlage 3">
                <anchor moveWithCells="1">
                  <from>
                    <xdr:col>1</xdr:col>
                    <xdr:colOff>31750</xdr:colOff>
                    <xdr:row>52</xdr:row>
                    <xdr:rowOff>12700</xdr:rowOff>
                  </from>
                  <to>
                    <xdr:col>2</xdr:col>
                    <xdr:colOff>222250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2" r:id="rId7" name="Check Box 24">
              <controlPr defaultSize="0" autoFill="0" autoLine="0" autoPict="0" altText="Anlage 4">
                <anchor moveWithCells="1">
                  <from>
                    <xdr:col>1</xdr:col>
                    <xdr:colOff>31750</xdr:colOff>
                    <xdr:row>53</xdr:row>
                    <xdr:rowOff>12700</xdr:rowOff>
                  </from>
                  <to>
                    <xdr:col>2</xdr:col>
                    <xdr:colOff>222250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3" r:id="rId8" name="Check Box 25">
              <controlPr defaultSize="0" autoFill="0" autoLine="0" autoPict="0" altText="Anlage 5">
                <anchor moveWithCells="1">
                  <from>
                    <xdr:col>1</xdr:col>
                    <xdr:colOff>31750</xdr:colOff>
                    <xdr:row>54</xdr:row>
                    <xdr:rowOff>12700</xdr:rowOff>
                  </from>
                  <to>
                    <xdr:col>2</xdr:col>
                    <xdr:colOff>222250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4" r:id="rId9" name="Check Box 26">
              <controlPr defaultSize="0" autoFill="0" autoLine="0" autoPict="0" altText="Anlage 6">
                <anchor moveWithCells="1">
                  <from>
                    <xdr:col>1</xdr:col>
                    <xdr:colOff>31750</xdr:colOff>
                    <xdr:row>55</xdr:row>
                    <xdr:rowOff>0</xdr:rowOff>
                  </from>
                  <to>
                    <xdr:col>2</xdr:col>
                    <xdr:colOff>222250</xdr:colOff>
                    <xdr:row>55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7" r:id="rId10" name="Check Box 29">
              <controlPr defaultSize="0" autoFill="0" autoLine="0" autoPict="0">
                <anchor moveWithCells="1">
                  <from>
                    <xdr:col>2</xdr:col>
                    <xdr:colOff>12700</xdr:colOff>
                    <xdr:row>19</xdr:row>
                    <xdr:rowOff>12700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8" r:id="rId11" name="Check Box 30">
              <controlPr defaultSize="0" autoFill="0" autoLine="0" autoPict="0">
                <anchor moveWithCells="1">
                  <from>
                    <xdr:col>3</xdr:col>
                    <xdr:colOff>69850</xdr:colOff>
                    <xdr:row>19</xdr:row>
                    <xdr:rowOff>12700</xdr:rowOff>
                  </from>
                  <to>
                    <xdr:col>3</xdr:col>
                    <xdr:colOff>1365250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J25"/>
  <sheetViews>
    <sheetView showGridLines="0" zoomScaleNormal="100" workbookViewId="0">
      <selection activeCell="B16" sqref="B16"/>
    </sheetView>
  </sheetViews>
  <sheetFormatPr baseColWidth="10" defaultColWidth="11.453125" defaultRowHeight="12.5" x14ac:dyDescent="0.25"/>
  <cols>
    <col min="1" max="1" width="5.54296875" style="196" customWidth="1"/>
    <col min="2" max="3" width="30.54296875" style="196" customWidth="1"/>
    <col min="4" max="4" width="25.54296875" style="196" customWidth="1"/>
    <col min="5" max="5" width="12.54296875" style="196" customWidth="1"/>
    <col min="6" max="7" width="20.54296875" style="196" customWidth="1"/>
    <col min="8" max="8" width="12.54296875" style="196" hidden="1" customWidth="1"/>
    <col min="9" max="16384" width="11.453125" style="196"/>
  </cols>
  <sheetData>
    <row r="1" spans="1:10" ht="15" customHeight="1" x14ac:dyDescent="0.25">
      <c r="A1" s="458" t="s">
        <v>208</v>
      </c>
      <c r="H1" s="249" t="str">
        <f>"$A$1:$G$"&amp;MAX(A16:A25)+ROW($A$15)</f>
        <v>$A$1:$G$15</v>
      </c>
      <c r="I1" s="195"/>
      <c r="J1" s="195"/>
    </row>
    <row r="2" spans="1:10" ht="15" customHeight="1" x14ac:dyDescent="0.25">
      <c r="A2" s="459" t="s">
        <v>209</v>
      </c>
      <c r="B2" s="198"/>
      <c r="C2" s="198"/>
      <c r="H2" s="372"/>
      <c r="I2" s="195"/>
      <c r="J2" s="195"/>
    </row>
    <row r="3" spans="1:10" ht="15" customHeight="1" x14ac:dyDescent="0.25">
      <c r="A3" s="411" t="str">
        <f>CONCATENATE("Aktenzeichen ",IF('Seite 1'!$G$17="F-BV","F-BV____________",'Seite 1'!$G$17))</f>
        <v>Aktenzeichen F-BV____________</v>
      </c>
      <c r="B3" s="198"/>
      <c r="C3" s="198"/>
      <c r="D3" s="198"/>
      <c r="E3" s="198"/>
      <c r="H3" s="372"/>
      <c r="I3" s="195"/>
      <c r="J3" s="195"/>
    </row>
    <row r="4" spans="1:10" ht="15" customHeight="1" x14ac:dyDescent="0.25">
      <c r="A4" s="95" t="str">
        <f ca="1">CONCATENATE("Verwendungsnachweis vom ",IF('Seite 1'!$G$16="","__.__.____",TEXT('Seite 1'!$G$16,"TT.MM.JJJJ")))</f>
        <v>Verwendungsnachweis vom 31.01.2024</v>
      </c>
      <c r="B4" s="198"/>
      <c r="C4" s="198"/>
      <c r="D4" s="198"/>
      <c r="E4" s="198"/>
      <c r="H4" s="372"/>
      <c r="I4" s="195"/>
      <c r="J4" s="195"/>
    </row>
    <row r="5" spans="1:10" ht="15" customHeight="1" x14ac:dyDescent="0.25">
      <c r="A5" s="405" t="str">
        <f>'Seite 1'!$A$63</f>
        <v>VWN Förderung von Betreuungsvereinen</v>
      </c>
      <c r="B5" s="198"/>
      <c r="C5" s="198"/>
      <c r="D5" s="198"/>
      <c r="E5" s="198"/>
      <c r="F5" s="99"/>
      <c r="G5" s="99"/>
      <c r="H5" s="372"/>
      <c r="I5" s="195"/>
      <c r="J5" s="195"/>
    </row>
    <row r="6" spans="1:10" ht="15" customHeight="1" thickBot="1" x14ac:dyDescent="0.3">
      <c r="A6" s="408" t="str">
        <f>'Seite 1'!$A$64</f>
        <v>Formularversion: V 2.1 vom 31.01.24 - öffentlich -</v>
      </c>
      <c r="B6" s="460"/>
      <c r="C6" s="460"/>
      <c r="D6" s="460"/>
      <c r="E6" s="460"/>
      <c r="F6" s="461"/>
      <c r="G6" s="461"/>
      <c r="H6" s="372"/>
      <c r="I6" s="195"/>
      <c r="J6" s="195"/>
    </row>
    <row r="7" spans="1:10" ht="12" customHeight="1" thickTop="1" x14ac:dyDescent="0.25">
      <c r="A7" s="198"/>
      <c r="B7" s="198"/>
      <c r="C7" s="198"/>
      <c r="D7" s="198"/>
      <c r="E7" s="198"/>
      <c r="F7" s="99"/>
      <c r="G7" s="99"/>
      <c r="H7" s="372"/>
      <c r="I7" s="195"/>
      <c r="J7" s="195"/>
    </row>
    <row r="8" spans="1:10" ht="15" customHeight="1" x14ac:dyDescent="0.25">
      <c r="A8" s="377" t="s">
        <v>202</v>
      </c>
      <c r="B8" s="376"/>
      <c r="C8" s="376"/>
      <c r="D8" s="376"/>
      <c r="E8" s="376"/>
      <c r="F8" s="199"/>
      <c r="G8" s="199"/>
      <c r="H8" s="372"/>
      <c r="I8" s="195"/>
      <c r="J8" s="195"/>
    </row>
    <row r="9" spans="1:10" ht="18" customHeight="1" x14ac:dyDescent="0.25">
      <c r="A9" s="373"/>
      <c r="B9" s="374"/>
      <c r="C9" s="374"/>
      <c r="D9" s="375" t="s">
        <v>155</v>
      </c>
      <c r="E9" s="375"/>
      <c r="F9" s="469">
        <f>SUMPRODUCT(ROUND(F16:F25,2))</f>
        <v>0</v>
      </c>
      <c r="G9" s="470">
        <f>SUMPRODUCT(ROUND(G16:G25,2))</f>
        <v>0</v>
      </c>
      <c r="H9" s="372"/>
      <c r="I9" s="195"/>
      <c r="J9" s="195"/>
    </row>
    <row r="10" spans="1:10" ht="15" customHeight="1" x14ac:dyDescent="0.25">
      <c r="A10" s="203" t="str">
        <f ca="1">CONCATENATE($A$2," - ",$A$3," - ",$A$4)</f>
        <v>Belegliste Ausgaben¹ - Aktenzeichen F-BV____________ - Verwendungsnachweis vom 31.01.2024</v>
      </c>
      <c r="B10" s="200"/>
      <c r="C10" s="200"/>
      <c r="D10" s="201"/>
      <c r="E10" s="201"/>
      <c r="F10" s="202"/>
      <c r="G10" s="202"/>
      <c r="H10" s="372"/>
      <c r="I10" s="195"/>
      <c r="J10" s="195"/>
    </row>
    <row r="11" spans="1:10" ht="4" customHeight="1" x14ac:dyDescent="0.25">
      <c r="A11" s="256"/>
      <c r="B11" s="257"/>
      <c r="C11" s="257"/>
      <c r="D11" s="258"/>
      <c r="E11" s="258"/>
      <c r="F11" s="259"/>
      <c r="G11" s="259"/>
      <c r="H11" s="372"/>
      <c r="I11" s="195"/>
      <c r="J11" s="195"/>
    </row>
    <row r="12" spans="1:10" ht="12" customHeight="1" x14ac:dyDescent="0.25">
      <c r="A12" s="250" t="s">
        <v>145</v>
      </c>
      <c r="B12" s="260" t="s">
        <v>43</v>
      </c>
      <c r="C12" s="260" t="s">
        <v>197</v>
      </c>
      <c r="D12" s="260" t="s">
        <v>111</v>
      </c>
      <c r="E12" s="260" t="s">
        <v>199</v>
      </c>
      <c r="F12" s="252" t="s">
        <v>198</v>
      </c>
      <c r="G12" s="252" t="s">
        <v>201</v>
      </c>
      <c r="H12" s="372"/>
      <c r="I12" s="195"/>
      <c r="J12" s="195"/>
    </row>
    <row r="13" spans="1:10" ht="12" customHeight="1" x14ac:dyDescent="0.25">
      <c r="A13" s="250" t="s">
        <v>54</v>
      </c>
      <c r="B13" s="251"/>
      <c r="C13" s="251"/>
      <c r="D13" s="251"/>
      <c r="E13" s="251"/>
      <c r="F13" s="252"/>
      <c r="G13" s="252" t="s">
        <v>200</v>
      </c>
      <c r="H13" s="372"/>
      <c r="I13" s="195"/>
      <c r="J13" s="195"/>
    </row>
    <row r="14" spans="1:10" ht="12" customHeight="1" x14ac:dyDescent="0.25">
      <c r="A14" s="250"/>
      <c r="B14" s="251"/>
      <c r="C14" s="251"/>
      <c r="D14" s="251"/>
      <c r="E14" s="251"/>
      <c r="F14" s="252" t="s">
        <v>21</v>
      </c>
      <c r="G14" s="252" t="s">
        <v>21</v>
      </c>
      <c r="H14" s="372"/>
      <c r="I14" s="195"/>
      <c r="J14" s="195"/>
    </row>
    <row r="15" spans="1:10" ht="5.15" customHeight="1" x14ac:dyDescent="0.25">
      <c r="A15" s="253"/>
      <c r="B15" s="254"/>
      <c r="C15" s="254"/>
      <c r="D15" s="254"/>
      <c r="E15" s="254"/>
      <c r="F15" s="255"/>
      <c r="G15" s="255"/>
      <c r="H15" s="372"/>
      <c r="I15" s="195"/>
      <c r="J15" s="195"/>
    </row>
    <row r="16" spans="1:10" s="205" customFormat="1" ht="18" customHeight="1" x14ac:dyDescent="0.25">
      <c r="A16" s="401" t="str">
        <f>IF(F16&gt;0,'Anlage 1.1 | PA Person (1)'!$A$12,"")</f>
        <v/>
      </c>
      <c r="B16" s="402">
        <f>'Anlage 1.1 | PA Person (1)'!$E$12</f>
        <v>0</v>
      </c>
      <c r="C16" s="402">
        <f>'Anlage 1.1 | PA Person (1)'!$E$18</f>
        <v>0</v>
      </c>
      <c r="D16" s="402" t="str">
        <f>CONCATENATE(IF('Anlage 1.1 | PA Person (1)'!$E$14=0,"",TEXT('Anlage 1.1 | PA Person (1)'!$E$14,"TT.MM.JJJJ"))," - ",IF('Anlage 1.1 | PA Person (1)'!$G$14=0,"",TEXT('Anlage 1.1 | PA Person (1)'!$G$14,"TT.MM.JJJJ")))</f>
        <v xml:space="preserve"> - </v>
      </c>
      <c r="E16" s="474">
        <f>'Anlage 1.1 | PA Person (1)'!$S$85</f>
        <v>0</v>
      </c>
      <c r="F16" s="403">
        <f>IF('Anlage 1.1 | PA Person (1)'!$O$91="nein",'Anlage 1.1 | PA Person (1)'!$O$89,'Anlage 1.1 | PA Person (1)'!$O$137)</f>
        <v>0</v>
      </c>
      <c r="G16" s="403">
        <f>10000*E16</f>
        <v>0</v>
      </c>
      <c r="H16" s="483" t="str">
        <f>IF(F16&gt;0,CONCATENATE("Anlage 1.",A16),"")</f>
        <v/>
      </c>
      <c r="I16" s="204"/>
      <c r="J16" s="204"/>
    </row>
    <row r="17" spans="1:10" s="205" customFormat="1" ht="18" customHeight="1" x14ac:dyDescent="0.25">
      <c r="A17" s="401" t="str">
        <f>IF(F17&gt;0,'Anlage 1.2 | PA Person (2)'!$A$12,"")</f>
        <v/>
      </c>
      <c r="B17" s="402">
        <f>'Anlage 1.2 | PA Person (2)'!$E$12</f>
        <v>0</v>
      </c>
      <c r="C17" s="402">
        <f>'Anlage 1.2 | PA Person (2)'!$E$18</f>
        <v>0</v>
      </c>
      <c r="D17" s="402" t="str">
        <f>CONCATENATE(IF('Anlage 1.2 | PA Person (2)'!$E$14=0,"",TEXT('Anlage 1.2 | PA Person (2)'!$E$14,"TT.MM.JJJJ"))," - ",IF('Anlage 1.2 | PA Person (2)'!$G$14=0,"",TEXT('Anlage 1.2 | PA Person (2)'!$G$14,"TT.MM.JJJJ")))</f>
        <v xml:space="preserve"> - </v>
      </c>
      <c r="E17" s="474">
        <f>'Anlage 1.2 | PA Person (2)'!$S$85</f>
        <v>0</v>
      </c>
      <c r="F17" s="403">
        <f>IF('Anlage 1.2 | PA Person (2)'!$O$91="nein",'Anlage 1.2 | PA Person (2)'!$O$89,'Anlage 1.2 | PA Person (2)'!$O$137)</f>
        <v>0</v>
      </c>
      <c r="G17" s="403">
        <f t="shared" ref="G17:G25" si="0">10000*E17</f>
        <v>0</v>
      </c>
      <c r="H17" s="483" t="str">
        <f t="shared" ref="H17:H25" si="1">IF(F17&gt;0,CONCATENATE("Anlage 1.",A17),"")</f>
        <v/>
      </c>
      <c r="I17" s="204"/>
      <c r="J17" s="204"/>
    </row>
    <row r="18" spans="1:10" s="205" customFormat="1" ht="18" customHeight="1" x14ac:dyDescent="0.25">
      <c r="A18" s="401" t="str">
        <f>IF(F18&gt;0,'Anlage 1.3 | PA Person (3)'!$A$12,"")</f>
        <v/>
      </c>
      <c r="B18" s="402">
        <f>'Anlage 1.3 | PA Person (3)'!$E$12</f>
        <v>0</v>
      </c>
      <c r="C18" s="402">
        <f>'Anlage 1.3 | PA Person (3)'!$E$18</f>
        <v>0</v>
      </c>
      <c r="D18" s="402" t="str">
        <f>CONCATENATE(IF('Anlage 1.3 | PA Person (3)'!$E$14=0,"",TEXT('Anlage 1.3 | PA Person (3)'!$E$14,"TT.MM.JJJJ"))," - ",IF('Anlage 1.3 | PA Person (3)'!$G$14=0,"",TEXT('Anlage 1.3 | PA Person (3)'!$G$14,"TT.MM.JJJJ")))</f>
        <v xml:space="preserve"> - </v>
      </c>
      <c r="E18" s="474">
        <f>'Anlage 1.3 | PA Person (3)'!$S$85</f>
        <v>0</v>
      </c>
      <c r="F18" s="403">
        <f>IF('Anlage 1.3 | PA Person (3)'!$O$91="nein",'Anlage 1.3 | PA Person (3)'!$O$89,'Anlage 1.3 | PA Person (3)'!$O$137)</f>
        <v>0</v>
      </c>
      <c r="G18" s="403">
        <f t="shared" si="0"/>
        <v>0</v>
      </c>
      <c r="H18" s="483" t="str">
        <f t="shared" si="1"/>
        <v/>
      </c>
      <c r="I18" s="204"/>
      <c r="J18" s="204"/>
    </row>
    <row r="19" spans="1:10" s="205" customFormat="1" ht="18" customHeight="1" x14ac:dyDescent="0.25">
      <c r="A19" s="401" t="str">
        <f>IF(F19&gt;0,'Anlage 1.4 | PA Person (4)'!$A$12,"")</f>
        <v/>
      </c>
      <c r="B19" s="402">
        <f>'Anlage 1.4 | PA Person (4)'!$E$12</f>
        <v>0</v>
      </c>
      <c r="C19" s="402">
        <f>'Anlage 1.4 | PA Person (4)'!$E$18</f>
        <v>0</v>
      </c>
      <c r="D19" s="402" t="str">
        <f>CONCATENATE(IF('Anlage 1.4 | PA Person (4)'!$E$14=0,"",TEXT('Anlage 1.4 | PA Person (4)'!$E$14,"TT.MM.JJJJ"))," - ",IF('Anlage 1.4 | PA Person (4)'!$G$14=0,"",TEXT('Anlage 1.4 | PA Person (4)'!$G$14,"TT.MM.JJJJ")))</f>
        <v xml:space="preserve"> - </v>
      </c>
      <c r="E19" s="474">
        <f>'Anlage 1.4 | PA Person (4)'!$S$85</f>
        <v>0</v>
      </c>
      <c r="F19" s="403">
        <f>IF('Anlage 1.4 | PA Person (4)'!$O$91="nein",'Anlage 1.4 | PA Person (4)'!$O$89,'Anlage 1.4 | PA Person (4)'!$O$137)</f>
        <v>0</v>
      </c>
      <c r="G19" s="403">
        <f t="shared" si="0"/>
        <v>0</v>
      </c>
      <c r="H19" s="483" t="str">
        <f t="shared" si="1"/>
        <v/>
      </c>
      <c r="I19" s="204"/>
      <c r="J19" s="204"/>
    </row>
    <row r="20" spans="1:10" s="205" customFormat="1" ht="18" customHeight="1" x14ac:dyDescent="0.25">
      <c r="A20" s="401" t="str">
        <f>IF(F20&gt;0,'Anlage 1.5 | PA Person (5)'!$A$12,"")</f>
        <v/>
      </c>
      <c r="B20" s="402">
        <f>'Anlage 1.5 | PA Person (5)'!$E$12</f>
        <v>0</v>
      </c>
      <c r="C20" s="402">
        <f>'Anlage 1.5 | PA Person (5)'!$E$18</f>
        <v>0</v>
      </c>
      <c r="D20" s="402" t="str">
        <f>CONCATENATE(IF('Anlage 1.5 | PA Person (5)'!$E$14=0,"",TEXT('Anlage 1.5 | PA Person (5)'!$E$14,"TT.MM.JJJJ"))," - ",IF('Anlage 1.5 | PA Person (5)'!$G$14=0,"",TEXT('Anlage 1.5 | PA Person (5)'!$G$14,"TT.MM.JJJJ")))</f>
        <v xml:space="preserve"> - </v>
      </c>
      <c r="E20" s="474">
        <f>'Anlage 1.5 | PA Person (5)'!$S$85</f>
        <v>0</v>
      </c>
      <c r="F20" s="403">
        <f>IF('Anlage 1.5 | PA Person (5)'!$O$91="nein",'Anlage 1.5 | PA Person (5)'!$O$89,'Anlage 1.5 | PA Person (5)'!$O$137)</f>
        <v>0</v>
      </c>
      <c r="G20" s="403">
        <f t="shared" si="0"/>
        <v>0</v>
      </c>
      <c r="H20" s="483" t="str">
        <f t="shared" si="1"/>
        <v/>
      </c>
      <c r="I20" s="204"/>
      <c r="J20" s="204"/>
    </row>
    <row r="21" spans="1:10" s="205" customFormat="1" ht="18" customHeight="1" x14ac:dyDescent="0.25">
      <c r="A21" s="401" t="str">
        <f>IF(F21&gt;0,'Anlage 1.6 | PA Person (6)'!$A$12,"")</f>
        <v/>
      </c>
      <c r="B21" s="402">
        <f>'Anlage 1.6 | PA Person (6)'!$E$12</f>
        <v>0</v>
      </c>
      <c r="C21" s="402">
        <f>'Anlage 1.6 | PA Person (6)'!$E$18</f>
        <v>0</v>
      </c>
      <c r="D21" s="402" t="str">
        <f>CONCATENATE(IF('Anlage 1.6 | PA Person (6)'!$E$14=0,"",TEXT('Anlage 1.6 | PA Person (6)'!$E$14,"TT.MM.JJJJ"))," - ",IF('Anlage 1.6 | PA Person (6)'!$G$14=0,"",TEXT('Anlage 1.6 | PA Person (6)'!$G$14,"TT.MM.JJJJ")))</f>
        <v xml:space="preserve"> - </v>
      </c>
      <c r="E21" s="474">
        <f>'Anlage 1.6 | PA Person (6)'!$S$85</f>
        <v>0</v>
      </c>
      <c r="F21" s="403">
        <f>IF('Anlage 1.6 | PA Person (6)'!$O$91="nein",'Anlage 1.6 | PA Person (6)'!$O$89,'Anlage 1.6 | PA Person (6)'!$O$137)</f>
        <v>0</v>
      </c>
      <c r="G21" s="403">
        <f t="shared" si="0"/>
        <v>0</v>
      </c>
      <c r="H21" s="483" t="str">
        <f t="shared" si="1"/>
        <v/>
      </c>
    </row>
    <row r="22" spans="1:10" s="205" customFormat="1" ht="18" customHeight="1" x14ac:dyDescent="0.25">
      <c r="A22" s="401" t="str">
        <f>IF(F22&gt;0,'Anlage 1.7 | PA Person (7)'!$A$12,"")</f>
        <v/>
      </c>
      <c r="B22" s="402">
        <f>'Anlage 1.7 | PA Person (7)'!$E$12</f>
        <v>0</v>
      </c>
      <c r="C22" s="402">
        <f>'Anlage 1.7 | PA Person (7)'!$E$18</f>
        <v>0</v>
      </c>
      <c r="D22" s="402" t="str">
        <f>CONCATENATE(IF('Anlage 1.7 | PA Person (7)'!$E$14=0,"",TEXT('Anlage 1.7 | PA Person (7)'!$E$14,"TT.MM.JJJJ"))," - ",IF('Anlage 1.7 | PA Person (7)'!$G$14=0,"",TEXT('Anlage 1.7 | PA Person (7)'!$G$14,"TT.MM.JJJJ")))</f>
        <v xml:space="preserve"> - </v>
      </c>
      <c r="E22" s="474">
        <f>'Anlage 1.7 | PA Person (7)'!$S$85</f>
        <v>0</v>
      </c>
      <c r="F22" s="403">
        <f>IF('Anlage 1.7 | PA Person (7)'!$O$91="nein",'Anlage 1.7 | PA Person (7)'!$O$89,'Anlage 1.7 | PA Person (7)'!$O$137)</f>
        <v>0</v>
      </c>
      <c r="G22" s="403">
        <f t="shared" si="0"/>
        <v>0</v>
      </c>
      <c r="H22" s="483" t="str">
        <f t="shared" si="1"/>
        <v/>
      </c>
    </row>
    <row r="23" spans="1:10" s="205" customFormat="1" ht="18" customHeight="1" x14ac:dyDescent="0.25">
      <c r="A23" s="401" t="str">
        <f>IF(F23&gt;0,'Anlage 1.8 | PA Person (8)'!$A$12,"")</f>
        <v/>
      </c>
      <c r="B23" s="402">
        <f>'Anlage 1.8 | PA Person (8)'!$E$12</f>
        <v>0</v>
      </c>
      <c r="C23" s="402">
        <f>'Anlage 1.8 | PA Person (8)'!$E$18</f>
        <v>0</v>
      </c>
      <c r="D23" s="402" t="str">
        <f>CONCATENATE(IF('Anlage 1.8 | PA Person (8)'!$E$14=0,"",TEXT('Anlage 1.8 | PA Person (8)'!$E$14,"TT.MM.JJJJ"))," - ",IF('Anlage 1.8 | PA Person (8)'!$G$14=0,"",TEXT('Anlage 1.8 | PA Person (8)'!$G$14,"TT.MM.JJJJ")))</f>
        <v xml:space="preserve"> - </v>
      </c>
      <c r="E23" s="474">
        <f>'Anlage 1.8 | PA Person (8)'!$S$85</f>
        <v>0</v>
      </c>
      <c r="F23" s="403">
        <f>IF('Anlage 1.8 | PA Person (8)'!$O$91="nein",'Anlage 1.8 | PA Person (8)'!$O$89,'Anlage 1.8 | PA Person (8)'!$O$137)</f>
        <v>0</v>
      </c>
      <c r="G23" s="403">
        <f t="shared" si="0"/>
        <v>0</v>
      </c>
      <c r="H23" s="483" t="str">
        <f t="shared" si="1"/>
        <v/>
      </c>
    </row>
    <row r="24" spans="1:10" s="205" customFormat="1" ht="18" customHeight="1" x14ac:dyDescent="0.25">
      <c r="A24" s="401" t="str">
        <f>IF(F24&gt;0,'Anlage 1.9 | PA Person (9)'!$A$12,"")</f>
        <v/>
      </c>
      <c r="B24" s="402">
        <f>'Anlage 1.9 | PA Person (9)'!$E$12</f>
        <v>0</v>
      </c>
      <c r="C24" s="402">
        <f>'Anlage 1.9 | PA Person (9)'!$E$18</f>
        <v>0</v>
      </c>
      <c r="D24" s="402" t="str">
        <f>CONCATENATE(IF('Anlage 1.9 | PA Person (9)'!$E$14=0,"",TEXT('Anlage 1.9 | PA Person (9)'!$E$14,"TT.MM.JJJJ"))," - ",IF('Anlage 1.9 | PA Person (9)'!$G$14=0,"",TEXT('Anlage 1.9 | PA Person (9)'!$G$14,"TT.MM.JJJJ")))</f>
        <v xml:space="preserve"> - </v>
      </c>
      <c r="E24" s="474">
        <f>'Anlage 1.9 | PA Person (9)'!$S$85</f>
        <v>0</v>
      </c>
      <c r="F24" s="403">
        <f>IF('Anlage 1.9 | PA Person (9)'!$O$91="nein",'Anlage 1.9 | PA Person (9)'!$O$89,'Anlage 1.9 | PA Person (9)'!$O$137)</f>
        <v>0</v>
      </c>
      <c r="G24" s="403">
        <f t="shared" si="0"/>
        <v>0</v>
      </c>
      <c r="H24" s="483" t="str">
        <f t="shared" si="1"/>
        <v/>
      </c>
    </row>
    <row r="25" spans="1:10" s="205" customFormat="1" ht="18" customHeight="1" x14ac:dyDescent="0.25">
      <c r="A25" s="401" t="str">
        <f>IF(F25&gt;0,'Anlage 1.10 | PA Person (10)'!$A$12,"")</f>
        <v/>
      </c>
      <c r="B25" s="402">
        <f>'Anlage 1.10 | PA Person (10)'!$E$12</f>
        <v>0</v>
      </c>
      <c r="C25" s="402">
        <f>'Anlage 1.10 | PA Person (10)'!$E$18</f>
        <v>0</v>
      </c>
      <c r="D25" s="402" t="str">
        <f>CONCATENATE(IF('Anlage 1.10 | PA Person (10)'!$E$14=0,"",TEXT('Anlage 1.10 | PA Person (10)'!$E$14,"TT.MM.JJJJ"))," - ",IF('Anlage 1.10 | PA Person (10)'!$G$14=0,"",TEXT('Anlage 1.10 | PA Person (10)'!$G$14,"TT.MM.JJJJ")))</f>
        <v xml:space="preserve"> - </v>
      </c>
      <c r="E25" s="474">
        <f>'Anlage 1.10 | PA Person (10)'!$S$85</f>
        <v>0</v>
      </c>
      <c r="F25" s="403">
        <f>IF('Anlage 1.10 | PA Person (10)'!$O$91="nein",'Anlage 1.10 | PA Person (10)'!$O$89,'Anlage 1.10 | PA Person (10)'!$O$137)</f>
        <v>0</v>
      </c>
      <c r="G25" s="403">
        <f t="shared" si="0"/>
        <v>0</v>
      </c>
      <c r="H25" s="483" t="str">
        <f t="shared" si="1"/>
        <v/>
      </c>
    </row>
  </sheetData>
  <sheetProtection password="EDE9" sheet="1" objects="1" scenarios="1"/>
  <conditionalFormatting sqref="B16:C25">
    <cfRule type="cellIs" dxfId="12" priority="2" stopIfTrue="1" operator="notEqual">
      <formula>0</formula>
    </cfRule>
  </conditionalFormatting>
  <printOptions horizontalCentered="1"/>
  <pageMargins left="0.19685039370078741" right="0.19685039370078741" top="0.59055118110236227" bottom="0.59055118110236227" header="0.19685039370078741" footer="0.19685039370078741"/>
  <pageSetup paperSize="9" fitToHeight="0" orientation="landscape" useFirstPageNumber="1" r:id="rId1"/>
  <headerFooter>
    <oddFooter>&amp;L&amp;"Arial,Kursiv"&amp;8___________
¹ Siehe Fußnote 1 Seite 1 dieses Nachweises.&amp;C&amp;9&amp;A - 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T138"/>
  <sheetViews>
    <sheetView showGridLines="0" zoomScaleNormal="100" workbookViewId="0">
      <selection activeCell="E12" sqref="E12"/>
    </sheetView>
  </sheetViews>
  <sheetFormatPr baseColWidth="10" defaultColWidth="11.453125" defaultRowHeight="11.5" x14ac:dyDescent="0.25"/>
  <cols>
    <col min="1" max="2" width="12.54296875" style="101" customWidth="1"/>
    <col min="3" max="14" width="12.54296875" style="94" customWidth="1"/>
    <col min="15" max="15" width="15.54296875" style="94" customWidth="1"/>
    <col min="16" max="16" width="12.54296875" style="94" hidden="1" customWidth="1"/>
    <col min="17" max="17" width="60.54296875" style="216" hidden="1" customWidth="1"/>
    <col min="18" max="19" width="10.54296875" style="97" hidden="1" customWidth="1"/>
    <col min="20" max="21" width="11.453125" style="94" customWidth="1"/>
    <col min="22" max="16384" width="11.453125" style="94"/>
  </cols>
  <sheetData>
    <row r="1" spans="1:20" ht="15" customHeight="1" x14ac:dyDescent="0.25">
      <c r="A1" s="458" t="str">
        <f>CONCATENATE('Anlage 1 | Ausgaben'!A1,".",$A$12)</f>
        <v>Anlage 1.1</v>
      </c>
      <c r="B1" s="96"/>
      <c r="C1" s="38"/>
      <c r="D1" s="38"/>
      <c r="E1" s="93"/>
      <c r="F1" s="37"/>
      <c r="G1" s="37"/>
      <c r="H1" s="37"/>
      <c r="I1" s="37"/>
      <c r="J1" s="37"/>
      <c r="K1" s="37"/>
      <c r="M1" s="206"/>
      <c r="P1" s="343" t="str">
        <f>"$A$1:$O$"&amp;IF(O91="nein",ROW($P$91),ROW($P$137))</f>
        <v>$A$1:$O$137</v>
      </c>
      <c r="Q1" s="113"/>
      <c r="R1" s="113"/>
      <c r="S1" s="113"/>
    </row>
    <row r="2" spans="1:20" ht="15" customHeight="1" x14ac:dyDescent="0.2">
      <c r="A2" s="96" t="s">
        <v>50</v>
      </c>
      <c r="B2" s="94"/>
      <c r="H2" s="207"/>
      <c r="I2" s="207"/>
      <c r="J2" s="208"/>
      <c r="K2" s="37"/>
      <c r="M2" s="197"/>
      <c r="P2" s="344"/>
      <c r="Q2" s="113"/>
      <c r="R2" s="113"/>
      <c r="S2" s="113"/>
    </row>
    <row r="3" spans="1:20" ht="15" customHeight="1" x14ac:dyDescent="0.2">
      <c r="A3" s="411" t="str">
        <f>CONCATENATE("Aktenzeichen ",IF('Seite 1'!$G$17="F-BV","F-BV____________",'Seite 1'!$G$17))</f>
        <v>Aktenzeichen F-BV____________</v>
      </c>
      <c r="B3" s="94"/>
      <c r="H3" s="207"/>
      <c r="I3" s="207"/>
      <c r="J3" s="208"/>
      <c r="K3" s="208"/>
      <c r="L3" s="208"/>
      <c r="M3" s="208"/>
      <c r="P3" s="344"/>
      <c r="Q3" s="113"/>
      <c r="R3" s="113"/>
      <c r="S3" s="113"/>
    </row>
    <row r="4" spans="1:20" ht="15" customHeight="1" x14ac:dyDescent="0.2">
      <c r="A4" s="95" t="str">
        <f ca="1">CONCATENATE("Verwendungsnachweis vom ",IF('Seite 1'!$G$16="","__.__.____",TEXT('Seite 1'!$G$16,"TT.MM.JJJJ")))</f>
        <v>Verwendungsnachweis vom 31.01.2024</v>
      </c>
      <c r="B4" s="94"/>
      <c r="H4" s="207"/>
      <c r="I4" s="207"/>
      <c r="J4" s="208"/>
      <c r="K4" s="208"/>
      <c r="L4" s="208"/>
      <c r="M4" s="208"/>
      <c r="P4" s="344"/>
      <c r="Q4" s="113"/>
      <c r="R4" s="113"/>
      <c r="S4" s="113"/>
    </row>
    <row r="5" spans="1:20" ht="15" customHeight="1" x14ac:dyDescent="0.2">
      <c r="A5" s="464" t="str">
        <f>'Seite 1'!$A$63</f>
        <v>VWN Förderung von Betreuungsvereinen</v>
      </c>
      <c r="B5" s="100"/>
      <c r="C5" s="100"/>
      <c r="D5" s="100"/>
      <c r="E5" s="100"/>
      <c r="F5" s="100"/>
      <c r="G5" s="100"/>
      <c r="H5" s="207"/>
      <c r="I5" s="207"/>
      <c r="J5" s="208"/>
      <c r="K5" s="208"/>
      <c r="L5" s="208"/>
      <c r="M5" s="208"/>
      <c r="N5" s="100"/>
      <c r="O5" s="100"/>
      <c r="P5" s="344"/>
      <c r="Q5" s="113"/>
      <c r="R5" s="113"/>
      <c r="S5" s="113"/>
    </row>
    <row r="6" spans="1:20" ht="15" customHeight="1" thickBot="1" x14ac:dyDescent="0.25">
      <c r="A6" s="408" t="str">
        <f>'Seite 1'!$A$64</f>
        <v>Formularversion: V 2.1 vom 31.01.24 - öffentlich -</v>
      </c>
      <c r="B6" s="409"/>
      <c r="C6" s="409"/>
      <c r="D6" s="409"/>
      <c r="E6" s="409"/>
      <c r="F6" s="409"/>
      <c r="G6" s="409"/>
      <c r="H6" s="466"/>
      <c r="I6" s="466"/>
      <c r="J6" s="467"/>
      <c r="K6" s="467"/>
      <c r="L6" s="467"/>
      <c r="M6" s="467"/>
      <c r="N6" s="409"/>
      <c r="O6" s="409"/>
      <c r="P6" s="344"/>
      <c r="Q6" s="113"/>
      <c r="R6" s="113"/>
      <c r="S6" s="113"/>
    </row>
    <row r="7" spans="1:20" s="97" customFormat="1" ht="12" customHeight="1" thickTop="1" x14ac:dyDescent="0.25">
      <c r="B7" s="207"/>
      <c r="C7" s="207"/>
      <c r="D7" s="207"/>
      <c r="E7" s="207"/>
      <c r="F7" s="207"/>
      <c r="G7" s="207"/>
      <c r="H7" s="208"/>
      <c r="I7" s="208"/>
      <c r="J7" s="208"/>
      <c r="K7" s="208"/>
      <c r="L7" s="208"/>
      <c r="M7" s="208"/>
      <c r="P7" s="114"/>
      <c r="Q7" s="113"/>
      <c r="R7" s="113"/>
      <c r="S7" s="113"/>
      <c r="T7" s="94"/>
    </row>
    <row r="8" spans="1:20" s="97" customFormat="1" ht="18" customHeight="1" x14ac:dyDescent="0.25">
      <c r="A8" s="261" t="s">
        <v>203</v>
      </c>
      <c r="B8" s="262"/>
      <c r="C8" s="262"/>
      <c r="D8" s="262"/>
      <c r="E8" s="262"/>
      <c r="F8" s="262"/>
      <c r="G8" s="262"/>
      <c r="H8" s="263"/>
      <c r="I8" s="263"/>
      <c r="J8" s="263"/>
      <c r="K8" s="263"/>
      <c r="L8" s="263"/>
      <c r="M8" s="263"/>
      <c r="N8" s="263"/>
      <c r="O8" s="264"/>
      <c r="P8" s="114"/>
      <c r="Q8" s="113"/>
      <c r="R8" s="113"/>
      <c r="S8" s="113"/>
      <c r="T8" s="94"/>
    </row>
    <row r="9" spans="1:20" s="97" customFormat="1" ht="12" customHeight="1" x14ac:dyDescent="0.25">
      <c r="A9" s="214" t="s">
        <v>156</v>
      </c>
      <c r="B9" s="210"/>
      <c r="C9" s="210"/>
      <c r="D9" s="210"/>
      <c r="E9" s="210"/>
      <c r="F9" s="210"/>
      <c r="G9" s="210"/>
      <c r="H9" s="208"/>
      <c r="I9" s="208"/>
      <c r="J9" s="208"/>
      <c r="K9" s="208"/>
      <c r="L9" s="208"/>
      <c r="M9" s="208"/>
      <c r="N9" s="208"/>
      <c r="O9" s="209"/>
      <c r="P9" s="114"/>
      <c r="Q9" s="113"/>
      <c r="R9" s="113"/>
      <c r="S9" s="113"/>
      <c r="T9" s="94"/>
    </row>
    <row r="10" spans="1:20" s="97" customFormat="1" ht="12" customHeight="1" x14ac:dyDescent="0.25">
      <c r="A10" s="210"/>
      <c r="B10" s="210"/>
      <c r="C10" s="210"/>
      <c r="D10" s="210"/>
      <c r="E10" s="210"/>
      <c r="F10" s="210"/>
      <c r="G10" s="210"/>
      <c r="H10" s="208"/>
      <c r="I10" s="208"/>
      <c r="J10" s="208"/>
      <c r="K10" s="208"/>
      <c r="L10" s="208"/>
      <c r="M10" s="208"/>
      <c r="N10" s="208"/>
      <c r="O10" s="209"/>
      <c r="P10" s="114"/>
      <c r="Q10" s="113"/>
      <c r="R10" s="113"/>
      <c r="S10" s="113"/>
      <c r="T10" s="94"/>
    </row>
    <row r="11" spans="1:20" s="97" customFormat="1" ht="8.15" customHeight="1" x14ac:dyDescent="0.25">
      <c r="A11" s="318"/>
      <c r="B11" s="319"/>
      <c r="C11" s="319"/>
      <c r="D11" s="319"/>
      <c r="E11" s="329"/>
      <c r="F11" s="319"/>
      <c r="G11" s="319"/>
      <c r="H11" s="320"/>
      <c r="I11" s="208"/>
      <c r="J11" s="208"/>
      <c r="K11" s="208"/>
      <c r="L11" s="208"/>
      <c r="M11" s="208"/>
      <c r="N11" s="208"/>
      <c r="O11" s="209"/>
      <c r="P11" s="114"/>
      <c r="Q11" s="113"/>
      <c r="R11" s="113"/>
      <c r="S11" s="113"/>
      <c r="T11" s="94"/>
    </row>
    <row r="12" spans="1:20" s="97" customFormat="1" ht="18" customHeight="1" x14ac:dyDescent="0.25">
      <c r="A12" s="321">
        <v>1</v>
      </c>
      <c r="B12" s="468" t="s">
        <v>160</v>
      </c>
      <c r="C12" s="307"/>
      <c r="D12" s="308"/>
      <c r="E12" s="326"/>
      <c r="F12" s="331"/>
      <c r="G12" s="332"/>
      <c r="H12" s="323"/>
      <c r="O12" s="211"/>
      <c r="P12" s="114"/>
      <c r="Q12" s="113"/>
      <c r="R12" s="113"/>
      <c r="S12" s="113"/>
      <c r="T12" s="94"/>
    </row>
    <row r="13" spans="1:20" s="213" customFormat="1" ht="4" customHeight="1" x14ac:dyDescent="0.25">
      <c r="A13" s="306"/>
      <c r="B13" s="307"/>
      <c r="C13" s="307"/>
      <c r="D13" s="311"/>
      <c r="E13" s="330"/>
      <c r="F13" s="311"/>
      <c r="G13" s="311"/>
      <c r="H13" s="308"/>
      <c r="I13" s="211"/>
      <c r="J13" s="211"/>
      <c r="K13" s="211"/>
      <c r="L13" s="211"/>
      <c r="M13" s="211"/>
      <c r="N13" s="211"/>
      <c r="O13" s="211"/>
      <c r="P13" s="114"/>
      <c r="Q13" s="113"/>
      <c r="R13" s="113"/>
      <c r="S13" s="113"/>
      <c r="T13" s="94"/>
    </row>
    <row r="14" spans="1:20" s="213" customFormat="1" ht="18" customHeight="1" x14ac:dyDescent="0.25">
      <c r="A14" s="333"/>
      <c r="B14" s="468" t="s">
        <v>161</v>
      </c>
      <c r="C14" s="307"/>
      <c r="D14" s="308"/>
      <c r="E14" s="327"/>
      <c r="F14" s="328" t="s">
        <v>45</v>
      </c>
      <c r="G14" s="327"/>
      <c r="H14" s="324"/>
      <c r="K14" s="211"/>
      <c r="P14" s="114"/>
      <c r="Q14" s="113"/>
      <c r="R14" s="113"/>
      <c r="S14" s="113"/>
      <c r="T14" s="94"/>
    </row>
    <row r="15" spans="1:20" s="213" customFormat="1" ht="4" customHeight="1" x14ac:dyDescent="0.25">
      <c r="A15" s="333"/>
      <c r="B15" s="307"/>
      <c r="C15" s="307"/>
      <c r="D15" s="307"/>
      <c r="E15" s="307"/>
      <c r="F15" s="307"/>
      <c r="G15" s="307"/>
      <c r="H15" s="324"/>
      <c r="K15" s="211"/>
      <c r="P15" s="114"/>
      <c r="Q15" s="113"/>
      <c r="R15" s="113"/>
      <c r="S15" s="113"/>
      <c r="T15" s="94"/>
    </row>
    <row r="16" spans="1:20" s="213" customFormat="1" ht="18" customHeight="1" x14ac:dyDescent="0.25">
      <c r="A16" s="333"/>
      <c r="B16" s="468" t="s">
        <v>196</v>
      </c>
      <c r="C16" s="307"/>
      <c r="D16" s="307"/>
      <c r="E16" s="326"/>
      <c r="F16" s="331"/>
      <c r="G16" s="332"/>
      <c r="H16" s="324"/>
      <c r="K16" s="211"/>
      <c r="P16" s="114"/>
      <c r="Q16" s="113"/>
      <c r="R16" s="113"/>
      <c r="S16" s="113"/>
      <c r="T16" s="94"/>
    </row>
    <row r="17" spans="1:20" s="213" customFormat="1" ht="4" customHeight="1" x14ac:dyDescent="0.25">
      <c r="A17" s="333"/>
      <c r="B17" s="307"/>
      <c r="C17" s="307"/>
      <c r="D17" s="307"/>
      <c r="E17" s="307"/>
      <c r="F17" s="307"/>
      <c r="G17" s="307"/>
      <c r="H17" s="324"/>
      <c r="K17" s="211"/>
      <c r="P17" s="114"/>
      <c r="Q17" s="113"/>
      <c r="R17" s="113"/>
      <c r="S17" s="113"/>
      <c r="T17" s="94"/>
    </row>
    <row r="18" spans="1:20" s="213" customFormat="1" ht="18" customHeight="1" x14ac:dyDescent="0.25">
      <c r="A18" s="333"/>
      <c r="B18" s="468" t="s">
        <v>197</v>
      </c>
      <c r="C18" s="307"/>
      <c r="D18" s="307"/>
      <c r="E18" s="326"/>
      <c r="F18" s="331"/>
      <c r="G18" s="332"/>
      <c r="H18" s="324"/>
      <c r="K18" s="211"/>
      <c r="P18" s="114"/>
      <c r="Q18" s="113"/>
      <c r="R18" s="113"/>
      <c r="S18" s="113"/>
      <c r="T18" s="94"/>
    </row>
    <row r="19" spans="1:20" s="213" customFormat="1" ht="8.15" customHeight="1" x14ac:dyDescent="0.25">
      <c r="A19" s="322"/>
      <c r="B19" s="309"/>
      <c r="C19" s="309"/>
      <c r="D19" s="325"/>
      <c r="E19" s="330"/>
      <c r="F19" s="325"/>
      <c r="G19" s="325"/>
      <c r="H19" s="310"/>
      <c r="I19" s="211"/>
      <c r="J19" s="211"/>
      <c r="K19" s="211"/>
      <c r="L19" s="211"/>
      <c r="M19" s="211"/>
      <c r="N19" s="211"/>
      <c r="O19" s="211"/>
      <c r="P19" s="114"/>
      <c r="Q19" s="113"/>
      <c r="R19" s="113"/>
      <c r="S19" s="113"/>
      <c r="T19" s="94"/>
    </row>
    <row r="20" spans="1:20" s="213" customFormat="1" ht="12" customHeight="1" x14ac:dyDescent="0.25">
      <c r="A20" s="212"/>
      <c r="B20" s="212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114"/>
      <c r="Q20" s="113"/>
      <c r="R20" s="113"/>
      <c r="S20" s="113"/>
      <c r="T20" s="94"/>
    </row>
    <row r="21" spans="1:20" s="213" customFormat="1" ht="4" customHeight="1" x14ac:dyDescent="0.25">
      <c r="A21" s="269"/>
      <c r="B21" s="270"/>
      <c r="C21" s="278"/>
      <c r="D21" s="279"/>
      <c r="E21" s="278"/>
      <c r="F21" s="285"/>
      <c r="G21" s="285"/>
      <c r="H21" s="279"/>
      <c r="I21" s="278"/>
      <c r="J21" s="279"/>
      <c r="K21" s="278"/>
      <c r="L21" s="279"/>
      <c r="M21" s="278"/>
      <c r="N21" s="279"/>
      <c r="O21" s="280"/>
      <c r="P21" s="114"/>
      <c r="Q21" s="113"/>
      <c r="R21" s="113"/>
      <c r="S21" s="113"/>
      <c r="T21" s="94"/>
    </row>
    <row r="22" spans="1:20" s="97" customFormat="1" ht="12" customHeight="1" x14ac:dyDescent="0.25">
      <c r="A22" s="274" t="s">
        <v>112</v>
      </c>
      <c r="B22" s="277" t="s">
        <v>157</v>
      </c>
      <c r="C22" s="274" t="s">
        <v>159</v>
      </c>
      <c r="D22" s="281"/>
      <c r="E22" s="274" t="s">
        <v>169</v>
      </c>
      <c r="F22" s="286"/>
      <c r="G22" s="286"/>
      <c r="H22" s="281"/>
      <c r="I22" s="274" t="s">
        <v>171</v>
      </c>
      <c r="J22" s="281"/>
      <c r="K22" s="274" t="s">
        <v>113</v>
      </c>
      <c r="L22" s="281"/>
      <c r="M22" s="274" t="s">
        <v>114</v>
      </c>
      <c r="N22" s="281"/>
      <c r="O22" s="230" t="s">
        <v>173</v>
      </c>
      <c r="P22" s="114"/>
      <c r="Q22" s="113"/>
      <c r="R22" s="113"/>
      <c r="S22" s="113"/>
      <c r="T22" s="94"/>
    </row>
    <row r="23" spans="1:20" s="97" customFormat="1" ht="12" customHeight="1" x14ac:dyDescent="0.25">
      <c r="A23" s="273"/>
      <c r="B23" s="277" t="s">
        <v>158</v>
      </c>
      <c r="C23" s="274" t="s">
        <v>165</v>
      </c>
      <c r="D23" s="281"/>
      <c r="E23" s="296" t="s">
        <v>170</v>
      </c>
      <c r="F23" s="286"/>
      <c r="G23" s="286"/>
      <c r="H23" s="281"/>
      <c r="I23" s="296" t="s">
        <v>172</v>
      </c>
      <c r="J23" s="281"/>
      <c r="K23" s="273"/>
      <c r="L23" s="281"/>
      <c r="M23" s="273"/>
      <c r="N23" s="281"/>
      <c r="O23" s="230"/>
      <c r="P23" s="114"/>
      <c r="Q23" s="113"/>
      <c r="R23" s="113"/>
      <c r="S23" s="113"/>
      <c r="T23" s="94"/>
    </row>
    <row r="24" spans="1:20" s="97" customFormat="1" ht="12" customHeight="1" x14ac:dyDescent="0.25">
      <c r="A24" s="273"/>
      <c r="B24" s="277" t="s">
        <v>174</v>
      </c>
      <c r="C24" s="296" t="s">
        <v>211</v>
      </c>
      <c r="D24" s="281"/>
      <c r="E24" s="273"/>
      <c r="F24" s="286"/>
      <c r="G24" s="286"/>
      <c r="H24" s="281"/>
      <c r="I24" s="273"/>
      <c r="J24" s="281"/>
      <c r="K24" s="273"/>
      <c r="L24" s="281"/>
      <c r="M24" s="273"/>
      <c r="N24" s="281"/>
      <c r="O24" s="230"/>
      <c r="P24" s="114"/>
      <c r="Q24" s="113"/>
      <c r="R24" s="113"/>
      <c r="S24" s="113"/>
      <c r="T24" s="94"/>
    </row>
    <row r="25" spans="1:20" s="97" customFormat="1" ht="4" customHeight="1" x14ac:dyDescent="0.25">
      <c r="A25" s="273"/>
      <c r="B25" s="277"/>
      <c r="C25" s="315"/>
      <c r="D25" s="283"/>
      <c r="E25" s="282"/>
      <c r="F25" s="287"/>
      <c r="G25" s="287"/>
      <c r="H25" s="283"/>
      <c r="I25" s="282"/>
      <c r="J25" s="283"/>
      <c r="K25" s="282"/>
      <c r="L25" s="283"/>
      <c r="M25" s="282"/>
      <c r="N25" s="283"/>
      <c r="O25" s="230"/>
      <c r="P25" s="114"/>
      <c r="Q25" s="113"/>
      <c r="R25" s="113"/>
      <c r="S25" s="113"/>
      <c r="T25" s="94"/>
    </row>
    <row r="26" spans="1:20" s="97" customFormat="1" ht="4" customHeight="1" x14ac:dyDescent="0.25">
      <c r="A26" s="273"/>
      <c r="B26" s="277"/>
      <c r="C26" s="316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230"/>
      <c r="P26" s="114"/>
      <c r="Q26" s="113"/>
      <c r="R26" s="113"/>
      <c r="S26" s="113"/>
      <c r="T26" s="94"/>
    </row>
    <row r="27" spans="1:20" s="97" customFormat="1" ht="12" customHeight="1" x14ac:dyDescent="0.25">
      <c r="A27" s="273"/>
      <c r="B27" s="277"/>
      <c r="C27" s="277" t="s">
        <v>163</v>
      </c>
      <c r="D27" s="277" t="s">
        <v>99</v>
      </c>
      <c r="E27" s="277" t="s">
        <v>163</v>
      </c>
      <c r="F27" s="277" t="s">
        <v>166</v>
      </c>
      <c r="G27" s="277" t="s">
        <v>167</v>
      </c>
      <c r="H27" s="277" t="s">
        <v>168</v>
      </c>
      <c r="I27" s="277" t="s">
        <v>163</v>
      </c>
      <c r="J27" s="277" t="s">
        <v>99</v>
      </c>
      <c r="K27" s="277" t="s">
        <v>163</v>
      </c>
      <c r="L27" s="277" t="s">
        <v>99</v>
      </c>
      <c r="M27" s="277" t="s">
        <v>163</v>
      </c>
      <c r="N27" s="277" t="s">
        <v>99</v>
      </c>
      <c r="O27" s="230"/>
      <c r="P27" s="114"/>
      <c r="Q27" s="113"/>
      <c r="R27" s="113"/>
      <c r="S27" s="113"/>
      <c r="T27" s="94"/>
    </row>
    <row r="28" spans="1:20" s="97" customFormat="1" ht="12" customHeight="1" x14ac:dyDescent="0.25">
      <c r="A28" s="273"/>
      <c r="B28" s="277"/>
      <c r="C28" s="277" t="s">
        <v>164</v>
      </c>
      <c r="D28" s="277"/>
      <c r="E28" s="277" t="s">
        <v>164</v>
      </c>
      <c r="F28" s="277"/>
      <c r="G28" s="277"/>
      <c r="H28" s="277"/>
      <c r="I28" s="277" t="s">
        <v>164</v>
      </c>
      <c r="J28" s="277"/>
      <c r="K28" s="277" t="s">
        <v>164</v>
      </c>
      <c r="L28" s="277"/>
      <c r="M28" s="277" t="s">
        <v>164</v>
      </c>
      <c r="N28" s="277"/>
      <c r="O28" s="230"/>
      <c r="P28" s="114"/>
      <c r="Q28" s="113"/>
      <c r="R28" s="113"/>
      <c r="S28" s="113"/>
      <c r="T28" s="94"/>
    </row>
    <row r="29" spans="1:20" s="97" customFormat="1" ht="12" customHeight="1" x14ac:dyDescent="0.25">
      <c r="A29" s="273"/>
      <c r="B29" s="277" t="s">
        <v>162</v>
      </c>
      <c r="C29" s="277"/>
      <c r="D29" s="277" t="s">
        <v>21</v>
      </c>
      <c r="E29" s="277"/>
      <c r="F29" s="277" t="s">
        <v>21</v>
      </c>
      <c r="G29" s="277" t="s">
        <v>21</v>
      </c>
      <c r="H29" s="277" t="s">
        <v>21</v>
      </c>
      <c r="I29" s="277"/>
      <c r="J29" s="277" t="s">
        <v>21</v>
      </c>
      <c r="K29" s="277"/>
      <c r="L29" s="277" t="s">
        <v>21</v>
      </c>
      <c r="M29" s="277"/>
      <c r="N29" s="277" t="s">
        <v>21</v>
      </c>
      <c r="O29" s="230" t="s">
        <v>21</v>
      </c>
      <c r="P29" s="114"/>
      <c r="Q29" s="113"/>
      <c r="R29" s="113"/>
      <c r="S29" s="113"/>
      <c r="T29" s="94"/>
    </row>
    <row r="30" spans="1:20" s="97" customFormat="1" ht="4" customHeight="1" x14ac:dyDescent="0.25">
      <c r="A30" s="282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8"/>
      <c r="P30" s="114"/>
      <c r="Q30" s="113"/>
      <c r="R30" s="113"/>
      <c r="S30" s="113"/>
      <c r="T30" s="94"/>
    </row>
    <row r="31" spans="1:20" s="97" customFormat="1" ht="18" customHeight="1" x14ac:dyDescent="0.25">
      <c r="A31" s="275" t="s">
        <v>115</v>
      </c>
      <c r="B31" s="276"/>
      <c r="C31" s="289"/>
      <c r="D31" s="276"/>
      <c r="E31" s="289"/>
      <c r="F31" s="276"/>
      <c r="G31" s="276"/>
      <c r="H31" s="276"/>
      <c r="I31" s="289"/>
      <c r="J31" s="276"/>
      <c r="K31" s="289"/>
      <c r="L31" s="276"/>
      <c r="M31" s="289"/>
      <c r="N31" s="276"/>
      <c r="O31" s="290">
        <f>ROUND(D31,2)+ROUND(F31,2)+ROUND(G31,2)+ROUND(H31,2)+ROUND(J31,2)+ROUND(L31,2)-ROUND(N31,2)</f>
        <v>0</v>
      </c>
      <c r="P31" s="114"/>
      <c r="Q31" s="113"/>
      <c r="R31" s="113"/>
      <c r="S31" s="113"/>
      <c r="T31" s="94"/>
    </row>
    <row r="32" spans="1:20" s="97" customFormat="1" ht="18" customHeight="1" x14ac:dyDescent="0.25">
      <c r="A32" s="275" t="s">
        <v>116</v>
      </c>
      <c r="B32" s="276"/>
      <c r="C32" s="289"/>
      <c r="D32" s="276"/>
      <c r="E32" s="289"/>
      <c r="F32" s="276"/>
      <c r="G32" s="276"/>
      <c r="H32" s="276"/>
      <c r="I32" s="289"/>
      <c r="J32" s="276"/>
      <c r="K32" s="289"/>
      <c r="L32" s="276"/>
      <c r="M32" s="289"/>
      <c r="N32" s="276"/>
      <c r="O32" s="290">
        <f t="shared" ref="O32:O42" si="0">ROUND(D32,2)+ROUND(F32,2)+ROUND(G32,2)+ROUND(H32,2)+ROUND(J32,2)+ROUND(L32,2)-ROUND(N32,2)</f>
        <v>0</v>
      </c>
      <c r="P32" s="114"/>
      <c r="Q32" s="113"/>
      <c r="R32" s="113"/>
      <c r="S32" s="113"/>
      <c r="T32" s="94"/>
    </row>
    <row r="33" spans="1:20" s="97" customFormat="1" ht="18" customHeight="1" x14ac:dyDescent="0.25">
      <c r="A33" s="275" t="s">
        <v>117</v>
      </c>
      <c r="B33" s="276"/>
      <c r="C33" s="289"/>
      <c r="D33" s="276"/>
      <c r="E33" s="289"/>
      <c r="F33" s="276"/>
      <c r="G33" s="276"/>
      <c r="H33" s="276"/>
      <c r="I33" s="289"/>
      <c r="J33" s="276"/>
      <c r="K33" s="289"/>
      <c r="L33" s="276"/>
      <c r="M33" s="289"/>
      <c r="N33" s="276"/>
      <c r="O33" s="290">
        <f t="shared" si="0"/>
        <v>0</v>
      </c>
      <c r="P33" s="114"/>
      <c r="Q33" s="113"/>
      <c r="R33" s="113"/>
      <c r="S33" s="113"/>
      <c r="T33" s="94"/>
    </row>
    <row r="34" spans="1:20" s="97" customFormat="1" ht="18" customHeight="1" x14ac:dyDescent="0.25">
      <c r="A34" s="275" t="s">
        <v>118</v>
      </c>
      <c r="B34" s="276"/>
      <c r="C34" s="289"/>
      <c r="D34" s="276"/>
      <c r="E34" s="289"/>
      <c r="F34" s="276"/>
      <c r="G34" s="276"/>
      <c r="H34" s="276"/>
      <c r="I34" s="289"/>
      <c r="J34" s="276"/>
      <c r="K34" s="289"/>
      <c r="L34" s="276"/>
      <c r="M34" s="289"/>
      <c r="N34" s="276"/>
      <c r="O34" s="290">
        <f t="shared" si="0"/>
        <v>0</v>
      </c>
      <c r="P34" s="114"/>
      <c r="Q34" s="113"/>
      <c r="R34" s="113"/>
      <c r="S34" s="113"/>
      <c r="T34" s="94"/>
    </row>
    <row r="35" spans="1:20" s="97" customFormat="1" ht="18" customHeight="1" x14ac:dyDescent="0.25">
      <c r="A35" s="275" t="s">
        <v>119</v>
      </c>
      <c r="B35" s="276"/>
      <c r="C35" s="289"/>
      <c r="D35" s="276"/>
      <c r="E35" s="289"/>
      <c r="F35" s="276"/>
      <c r="G35" s="276"/>
      <c r="H35" s="276"/>
      <c r="I35" s="289"/>
      <c r="J35" s="276"/>
      <c r="K35" s="289"/>
      <c r="L35" s="276"/>
      <c r="M35" s="289"/>
      <c r="N35" s="276"/>
      <c r="O35" s="290">
        <f t="shared" si="0"/>
        <v>0</v>
      </c>
      <c r="P35" s="114"/>
      <c r="Q35" s="113"/>
      <c r="R35" s="113"/>
      <c r="S35" s="113"/>
      <c r="T35" s="94"/>
    </row>
    <row r="36" spans="1:20" s="97" customFormat="1" ht="18" customHeight="1" x14ac:dyDescent="0.25">
      <c r="A36" s="275" t="s">
        <v>120</v>
      </c>
      <c r="B36" s="276"/>
      <c r="C36" s="289"/>
      <c r="D36" s="276"/>
      <c r="E36" s="289"/>
      <c r="F36" s="276"/>
      <c r="G36" s="276"/>
      <c r="H36" s="276"/>
      <c r="I36" s="289"/>
      <c r="J36" s="276"/>
      <c r="K36" s="289"/>
      <c r="L36" s="276"/>
      <c r="M36" s="289"/>
      <c r="N36" s="276"/>
      <c r="O36" s="290">
        <f t="shared" si="0"/>
        <v>0</v>
      </c>
      <c r="P36" s="114"/>
      <c r="Q36" s="113"/>
      <c r="R36" s="113"/>
      <c r="S36" s="113"/>
      <c r="T36" s="94"/>
    </row>
    <row r="37" spans="1:20" s="97" customFormat="1" ht="18" customHeight="1" x14ac:dyDescent="0.25">
      <c r="A37" s="275" t="s">
        <v>121</v>
      </c>
      <c r="B37" s="276"/>
      <c r="C37" s="289"/>
      <c r="D37" s="276"/>
      <c r="E37" s="289"/>
      <c r="F37" s="276"/>
      <c r="G37" s="276"/>
      <c r="H37" s="276"/>
      <c r="I37" s="289"/>
      <c r="J37" s="276"/>
      <c r="K37" s="289"/>
      <c r="L37" s="276"/>
      <c r="M37" s="289"/>
      <c r="N37" s="276"/>
      <c r="O37" s="290">
        <f t="shared" si="0"/>
        <v>0</v>
      </c>
      <c r="P37" s="114"/>
      <c r="Q37" s="113"/>
      <c r="R37" s="113"/>
      <c r="S37" s="113"/>
      <c r="T37" s="94"/>
    </row>
    <row r="38" spans="1:20" s="97" customFormat="1" ht="18" customHeight="1" x14ac:dyDescent="0.25">
      <c r="A38" s="275" t="s">
        <v>122</v>
      </c>
      <c r="B38" s="276"/>
      <c r="C38" s="289"/>
      <c r="D38" s="276"/>
      <c r="E38" s="289"/>
      <c r="F38" s="276"/>
      <c r="G38" s="276"/>
      <c r="H38" s="276"/>
      <c r="I38" s="289"/>
      <c r="J38" s="276"/>
      <c r="K38" s="289"/>
      <c r="L38" s="276"/>
      <c r="M38" s="289"/>
      <c r="N38" s="276"/>
      <c r="O38" s="290">
        <f t="shared" si="0"/>
        <v>0</v>
      </c>
      <c r="P38" s="114"/>
      <c r="Q38" s="113"/>
      <c r="R38" s="113"/>
      <c r="S38" s="113"/>
      <c r="T38" s="94"/>
    </row>
    <row r="39" spans="1:20" s="97" customFormat="1" ht="18" customHeight="1" x14ac:dyDescent="0.25">
      <c r="A39" s="275" t="s">
        <v>123</v>
      </c>
      <c r="B39" s="276"/>
      <c r="C39" s="289"/>
      <c r="D39" s="276"/>
      <c r="E39" s="289"/>
      <c r="F39" s="276"/>
      <c r="G39" s="276"/>
      <c r="H39" s="276"/>
      <c r="I39" s="289"/>
      <c r="J39" s="276"/>
      <c r="K39" s="289"/>
      <c r="L39" s="276"/>
      <c r="M39" s="289"/>
      <c r="N39" s="276"/>
      <c r="O39" s="290">
        <f t="shared" si="0"/>
        <v>0</v>
      </c>
      <c r="P39" s="114"/>
      <c r="Q39" s="113"/>
      <c r="R39" s="113"/>
      <c r="S39" s="113"/>
      <c r="T39" s="94"/>
    </row>
    <row r="40" spans="1:20" s="97" customFormat="1" ht="18" customHeight="1" x14ac:dyDescent="0.25">
      <c r="A40" s="275" t="s">
        <v>124</v>
      </c>
      <c r="B40" s="276"/>
      <c r="C40" s="289"/>
      <c r="D40" s="276"/>
      <c r="E40" s="289"/>
      <c r="F40" s="276"/>
      <c r="G40" s="276"/>
      <c r="H40" s="276"/>
      <c r="I40" s="289"/>
      <c r="J40" s="276"/>
      <c r="K40" s="289"/>
      <c r="L40" s="276"/>
      <c r="M40" s="289"/>
      <c r="N40" s="276"/>
      <c r="O40" s="290">
        <f t="shared" si="0"/>
        <v>0</v>
      </c>
      <c r="P40" s="114"/>
      <c r="Q40" s="113"/>
      <c r="R40" s="113"/>
      <c r="S40" s="113"/>
      <c r="T40" s="94"/>
    </row>
    <row r="41" spans="1:20" s="97" customFormat="1" ht="18" customHeight="1" x14ac:dyDescent="0.25">
      <c r="A41" s="275" t="s">
        <v>125</v>
      </c>
      <c r="B41" s="276"/>
      <c r="C41" s="289"/>
      <c r="D41" s="276"/>
      <c r="E41" s="289"/>
      <c r="F41" s="276"/>
      <c r="G41" s="276"/>
      <c r="H41" s="276"/>
      <c r="I41" s="289"/>
      <c r="J41" s="276"/>
      <c r="K41" s="289"/>
      <c r="L41" s="276"/>
      <c r="M41" s="289"/>
      <c r="N41" s="276"/>
      <c r="O41" s="290">
        <f t="shared" si="0"/>
        <v>0</v>
      </c>
      <c r="P41" s="114"/>
      <c r="Q41" s="113"/>
      <c r="R41" s="113"/>
      <c r="S41" s="113"/>
      <c r="T41" s="94"/>
    </row>
    <row r="42" spans="1:20" s="97" customFormat="1" ht="18" customHeight="1" x14ac:dyDescent="0.25">
      <c r="A42" s="275" t="s">
        <v>126</v>
      </c>
      <c r="B42" s="276"/>
      <c r="C42" s="289"/>
      <c r="D42" s="276"/>
      <c r="E42" s="289"/>
      <c r="F42" s="276"/>
      <c r="G42" s="276"/>
      <c r="H42" s="276"/>
      <c r="I42" s="289"/>
      <c r="J42" s="276"/>
      <c r="K42" s="289"/>
      <c r="L42" s="276"/>
      <c r="M42" s="289"/>
      <c r="N42" s="276"/>
      <c r="O42" s="290">
        <f t="shared" si="0"/>
        <v>0</v>
      </c>
      <c r="P42" s="114"/>
      <c r="Q42" s="113"/>
      <c r="R42" s="113"/>
      <c r="S42" s="113"/>
      <c r="T42" s="94"/>
    </row>
    <row r="43" spans="1:20" s="97" customFormat="1" ht="18" customHeight="1" x14ac:dyDescent="0.25">
      <c r="A43" s="291" t="s">
        <v>127</v>
      </c>
      <c r="B43" s="293"/>
      <c r="C43" s="293"/>
      <c r="D43" s="294">
        <f>SUMPRODUCT(ROUND(D31:D42,2))</f>
        <v>0</v>
      </c>
      <c r="E43" s="293"/>
      <c r="F43" s="294">
        <f>SUMPRODUCT(ROUND(F31:F42,2))</f>
        <v>0</v>
      </c>
      <c r="G43" s="294">
        <f t="shared" ref="G43:J43" si="1">SUMPRODUCT(ROUND(G31:G42,2))</f>
        <v>0</v>
      </c>
      <c r="H43" s="294">
        <f t="shared" si="1"/>
        <v>0</v>
      </c>
      <c r="I43" s="293"/>
      <c r="J43" s="294">
        <f t="shared" si="1"/>
        <v>0</v>
      </c>
      <c r="K43" s="293"/>
      <c r="L43" s="294">
        <f t="shared" ref="L43" si="2">SUMPRODUCT(ROUND(L31:L42,2))</f>
        <v>0</v>
      </c>
      <c r="M43" s="293"/>
      <c r="N43" s="295">
        <f t="shared" ref="N43" si="3">SUMPRODUCT(ROUND(N31:N42,2))</f>
        <v>0</v>
      </c>
      <c r="O43" s="294">
        <f>SUM(O31:O42)</f>
        <v>0</v>
      </c>
      <c r="P43" s="114"/>
      <c r="Q43" s="113"/>
      <c r="R43" s="113"/>
      <c r="S43" s="113"/>
      <c r="T43" s="94"/>
    </row>
    <row r="44" spans="1:20" ht="4" customHeight="1" x14ac:dyDescent="0.25">
      <c r="P44" s="114"/>
      <c r="Q44" s="113"/>
      <c r="R44" s="113"/>
      <c r="S44" s="113"/>
    </row>
    <row r="45" spans="1:20" s="97" customFormat="1" ht="18" customHeight="1" x14ac:dyDescent="0.25">
      <c r="A45" s="265" t="s">
        <v>128</v>
      </c>
      <c r="B45" s="297"/>
      <c r="C45" s="298"/>
      <c r="D45" s="299"/>
      <c r="E45" s="298"/>
      <c r="F45" s="299"/>
      <c r="G45" s="299"/>
      <c r="H45" s="299"/>
      <c r="I45" s="298"/>
      <c r="J45" s="298"/>
      <c r="K45" s="298"/>
      <c r="L45" s="298"/>
      <c r="M45" s="289"/>
      <c r="N45" s="302"/>
      <c r="O45" s="290">
        <f>ROUND(N45,2)</f>
        <v>0</v>
      </c>
      <c r="P45" s="114"/>
      <c r="Q45" s="113"/>
      <c r="R45" s="113"/>
      <c r="S45" s="113"/>
      <c r="T45" s="94"/>
    </row>
    <row r="46" spans="1:20" s="97" customFormat="1" ht="4" customHeight="1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4"/>
      <c r="Q46" s="113"/>
      <c r="R46" s="113"/>
      <c r="S46" s="113"/>
      <c r="T46" s="94"/>
    </row>
    <row r="47" spans="1:20" s="97" customFormat="1" ht="18" customHeight="1" x14ac:dyDescent="0.25">
      <c r="A47" s="291" t="s">
        <v>129</v>
      </c>
      <c r="B47" s="292"/>
      <c r="C47" s="300"/>
      <c r="D47" s="301"/>
      <c r="E47" s="300"/>
      <c r="F47" s="301"/>
      <c r="G47" s="301"/>
      <c r="H47" s="301"/>
      <c r="I47" s="300"/>
      <c r="J47" s="301"/>
      <c r="K47" s="300"/>
      <c r="L47" s="300"/>
      <c r="M47" s="300"/>
      <c r="N47" s="300"/>
      <c r="O47" s="371">
        <f>O43+O45</f>
        <v>0</v>
      </c>
      <c r="P47" s="114"/>
      <c r="Q47" s="113"/>
      <c r="R47" s="113"/>
      <c r="S47" s="113"/>
      <c r="T47" s="94"/>
    </row>
    <row r="48" spans="1:20" x14ac:dyDescent="0.25">
      <c r="P48" s="114"/>
      <c r="Q48" s="113"/>
      <c r="R48" s="113"/>
      <c r="S48" s="113"/>
    </row>
    <row r="49" spans="1:20" x14ac:dyDescent="0.25">
      <c r="P49" s="114"/>
      <c r="Q49" s="113"/>
      <c r="R49" s="113"/>
      <c r="S49" s="113"/>
    </row>
    <row r="50" spans="1:20" s="97" customFormat="1" ht="18" customHeight="1" x14ac:dyDescent="0.25">
      <c r="A50" s="261" t="s">
        <v>130</v>
      </c>
      <c r="B50" s="262"/>
      <c r="C50" s="262"/>
      <c r="D50" s="262"/>
      <c r="E50" s="262"/>
      <c r="F50" s="262"/>
      <c r="G50" s="262"/>
      <c r="H50" s="263"/>
      <c r="I50" s="263"/>
      <c r="J50" s="263"/>
      <c r="K50" s="263"/>
      <c r="L50" s="263"/>
      <c r="M50" s="263"/>
      <c r="N50" s="263"/>
      <c r="O50" s="264"/>
      <c r="P50" s="114"/>
      <c r="Q50" s="113"/>
      <c r="R50" s="113"/>
      <c r="S50" s="113"/>
      <c r="T50" s="94"/>
    </row>
    <row r="51" spans="1:20" ht="12" customHeight="1" x14ac:dyDescent="0.25">
      <c r="A51" s="214" t="s">
        <v>131</v>
      </c>
      <c r="B51" s="215"/>
      <c r="C51" s="215"/>
      <c r="D51" s="215"/>
      <c r="E51" s="215"/>
      <c r="F51" s="215"/>
      <c r="G51" s="215"/>
      <c r="H51" s="207"/>
      <c r="I51" s="207"/>
      <c r="J51" s="208"/>
      <c r="K51" s="37"/>
      <c r="P51" s="114"/>
      <c r="Q51" s="113"/>
      <c r="R51" s="113"/>
      <c r="S51" s="113"/>
    </row>
    <row r="52" spans="1:20" ht="12" customHeight="1" x14ac:dyDescent="0.25">
      <c r="A52" s="215"/>
      <c r="B52" s="215"/>
      <c r="C52" s="215"/>
      <c r="D52" s="215"/>
      <c r="E52" s="215"/>
      <c r="F52" s="215"/>
      <c r="G52" s="215"/>
      <c r="H52" s="207"/>
      <c r="I52" s="207"/>
      <c r="J52" s="208"/>
      <c r="K52" s="208"/>
      <c r="P52" s="114"/>
      <c r="Q52" s="113"/>
      <c r="R52" s="113"/>
      <c r="S52" s="113"/>
    </row>
    <row r="53" spans="1:20" s="97" customFormat="1" ht="8.15" customHeight="1" x14ac:dyDescent="0.25">
      <c r="A53" s="318"/>
      <c r="B53" s="319"/>
      <c r="C53" s="319"/>
      <c r="D53" s="319"/>
      <c r="E53" s="329"/>
      <c r="F53" s="319"/>
      <c r="G53" s="319"/>
      <c r="H53" s="320"/>
      <c r="I53" s="208"/>
      <c r="J53" s="208"/>
      <c r="K53" s="208"/>
      <c r="L53" s="208"/>
      <c r="M53" s="208"/>
      <c r="N53" s="208"/>
      <c r="O53" s="209"/>
      <c r="P53" s="114"/>
      <c r="Q53" s="113"/>
      <c r="R53" s="113"/>
      <c r="S53" s="113"/>
      <c r="T53" s="94"/>
    </row>
    <row r="54" spans="1:20" s="97" customFormat="1" ht="18" customHeight="1" x14ac:dyDescent="0.25">
      <c r="A54" s="321">
        <f>$A$12</f>
        <v>1</v>
      </c>
      <c r="B54" s="468" t="str">
        <f>$B$12</f>
        <v>Name, Vorname Mitarbeiter:in</v>
      </c>
      <c r="C54" s="307"/>
      <c r="D54" s="308"/>
      <c r="E54" s="265" t="str">
        <f>IF($E$12="","",$E$12)</f>
        <v/>
      </c>
      <c r="F54" s="272"/>
      <c r="G54" s="303"/>
      <c r="H54" s="323"/>
      <c r="O54" s="211"/>
      <c r="P54" s="114"/>
      <c r="Q54" s="113"/>
      <c r="R54" s="113"/>
      <c r="S54" s="113"/>
      <c r="T54" s="94"/>
    </row>
    <row r="55" spans="1:20" s="213" customFormat="1" ht="4" customHeight="1" x14ac:dyDescent="0.25">
      <c r="A55" s="306"/>
      <c r="B55" s="307"/>
      <c r="C55" s="307"/>
      <c r="D55" s="311"/>
      <c r="E55" s="330"/>
      <c r="F55" s="311"/>
      <c r="G55" s="311"/>
      <c r="H55" s="308"/>
      <c r="I55" s="211"/>
      <c r="J55" s="211"/>
      <c r="K55" s="211"/>
      <c r="L55" s="211"/>
      <c r="M55" s="211"/>
      <c r="N55" s="211"/>
      <c r="O55" s="211"/>
      <c r="P55" s="114"/>
      <c r="Q55" s="113"/>
      <c r="R55" s="113"/>
      <c r="S55" s="113"/>
      <c r="T55" s="94"/>
    </row>
    <row r="56" spans="1:20" s="213" customFormat="1" ht="18" customHeight="1" x14ac:dyDescent="0.25">
      <c r="A56" s="333"/>
      <c r="B56" s="468" t="str">
        <f>$B$14</f>
        <v>Beschäftigungszeitraum im Projekt vom</v>
      </c>
      <c r="C56" s="307"/>
      <c r="D56" s="308"/>
      <c r="E56" s="305" t="str">
        <f>IF($E$14="","",$E$14)</f>
        <v/>
      </c>
      <c r="F56" s="328" t="str">
        <f>F14</f>
        <v>bis</v>
      </c>
      <c r="G56" s="305" t="str">
        <f>IF($G$14="","",$G$14)</f>
        <v/>
      </c>
      <c r="H56" s="324"/>
      <c r="K56" s="211"/>
      <c r="P56" s="114"/>
      <c r="Q56" s="113"/>
      <c r="R56" s="113"/>
      <c r="S56" s="113"/>
      <c r="T56" s="94"/>
    </row>
    <row r="57" spans="1:20" s="213" customFormat="1" ht="4" customHeight="1" x14ac:dyDescent="0.25">
      <c r="A57" s="333"/>
      <c r="B57" s="307"/>
      <c r="C57" s="307"/>
      <c r="D57" s="311"/>
      <c r="E57" s="311"/>
      <c r="F57" s="311"/>
      <c r="G57" s="311"/>
      <c r="H57" s="324"/>
      <c r="K57" s="211"/>
      <c r="P57" s="114"/>
      <c r="Q57" s="113"/>
      <c r="R57" s="113"/>
      <c r="S57" s="113"/>
      <c r="T57" s="94"/>
    </row>
    <row r="58" spans="1:20" s="213" customFormat="1" ht="18" customHeight="1" x14ac:dyDescent="0.25">
      <c r="A58" s="333"/>
      <c r="B58" s="468" t="str">
        <f>$B$16</f>
        <v>Berufsausbildung/Qualifikation</v>
      </c>
      <c r="C58" s="307"/>
      <c r="D58" s="311"/>
      <c r="E58" s="265" t="str">
        <f>IF($E$16="","",$E$16)</f>
        <v/>
      </c>
      <c r="F58" s="272"/>
      <c r="G58" s="303"/>
      <c r="H58" s="324"/>
      <c r="K58" s="211"/>
      <c r="P58" s="114"/>
      <c r="Q58" s="113"/>
      <c r="R58" s="113"/>
      <c r="S58" s="113"/>
      <c r="T58" s="94"/>
    </row>
    <row r="59" spans="1:20" s="213" customFormat="1" ht="4" customHeight="1" x14ac:dyDescent="0.25">
      <c r="A59" s="333"/>
      <c r="B59" s="307"/>
      <c r="C59" s="307"/>
      <c r="D59" s="311"/>
      <c r="E59" s="311"/>
      <c r="F59" s="311"/>
      <c r="G59" s="311"/>
      <c r="H59" s="311"/>
      <c r="K59" s="211"/>
      <c r="P59" s="114"/>
      <c r="Q59" s="113"/>
      <c r="R59" s="113"/>
      <c r="S59" s="113"/>
      <c r="T59" s="94"/>
    </row>
    <row r="60" spans="1:20" s="213" customFormat="1" ht="18" customHeight="1" x14ac:dyDescent="0.25">
      <c r="A60" s="333"/>
      <c r="B60" s="468" t="str">
        <f>$B$18</f>
        <v>Funktion im Betreuungsverein</v>
      </c>
      <c r="C60" s="307"/>
      <c r="D60" s="311"/>
      <c r="E60" s="265" t="str">
        <f>IF($E$18="","",$E$18)</f>
        <v/>
      </c>
      <c r="F60" s="272"/>
      <c r="G60" s="303"/>
      <c r="H60" s="324"/>
      <c r="K60" s="211"/>
      <c r="P60" s="114"/>
      <c r="Q60" s="113"/>
      <c r="R60" s="113"/>
      <c r="S60" s="113"/>
      <c r="T60" s="94"/>
    </row>
    <row r="61" spans="1:20" s="213" customFormat="1" ht="8.15" customHeight="1" x14ac:dyDescent="0.25">
      <c r="A61" s="322"/>
      <c r="B61" s="309"/>
      <c r="C61" s="309"/>
      <c r="D61" s="325"/>
      <c r="E61" s="330"/>
      <c r="F61" s="325"/>
      <c r="G61" s="325"/>
      <c r="H61" s="310"/>
      <c r="I61" s="211"/>
      <c r="J61" s="211"/>
      <c r="K61" s="211"/>
      <c r="L61" s="211"/>
      <c r="M61" s="211"/>
      <c r="N61" s="211"/>
      <c r="O61" s="211"/>
      <c r="P61" s="114"/>
      <c r="Q61" s="113"/>
      <c r="R61" s="113"/>
      <c r="S61" s="113"/>
      <c r="T61" s="94"/>
    </row>
    <row r="62" spans="1:20" ht="12" customHeight="1" x14ac:dyDescent="0.25">
      <c r="P62" s="114"/>
      <c r="Q62" s="113"/>
      <c r="R62" s="113"/>
      <c r="S62" s="113"/>
    </row>
    <row r="63" spans="1:20" s="213" customFormat="1" ht="4" customHeight="1" x14ac:dyDescent="0.25">
      <c r="A63" s="269"/>
      <c r="B63" s="270"/>
      <c r="C63" s="278"/>
      <c r="D63" s="279"/>
      <c r="E63" s="278"/>
      <c r="F63" s="285"/>
      <c r="G63" s="285"/>
      <c r="H63" s="279"/>
      <c r="I63" s="278"/>
      <c r="J63" s="279"/>
      <c r="K63" s="278"/>
      <c r="L63" s="279"/>
      <c r="M63" s="278"/>
      <c r="N63" s="279"/>
      <c r="O63" s="280"/>
      <c r="P63" s="114"/>
      <c r="Q63" s="113"/>
      <c r="R63" s="113"/>
      <c r="S63" s="113"/>
      <c r="T63" s="94"/>
    </row>
    <row r="64" spans="1:20" s="97" customFormat="1" ht="12" customHeight="1" x14ac:dyDescent="0.25">
      <c r="A64" s="274" t="s">
        <v>112</v>
      </c>
      <c r="B64" s="277" t="s">
        <v>157</v>
      </c>
      <c r="C64" s="274" t="s">
        <v>159</v>
      </c>
      <c r="D64" s="281"/>
      <c r="E64" s="274" t="s">
        <v>169</v>
      </c>
      <c r="F64" s="286"/>
      <c r="G64" s="286"/>
      <c r="H64" s="281"/>
      <c r="I64" s="274" t="s">
        <v>171</v>
      </c>
      <c r="J64" s="281"/>
      <c r="K64" s="274" t="s">
        <v>113</v>
      </c>
      <c r="L64" s="281"/>
      <c r="M64" s="274" t="s">
        <v>114</v>
      </c>
      <c r="N64" s="281"/>
      <c r="O64" s="230" t="s">
        <v>173</v>
      </c>
      <c r="P64" s="114"/>
      <c r="Q64" s="113"/>
      <c r="R64" s="113"/>
      <c r="S64" s="113"/>
      <c r="T64" s="94"/>
    </row>
    <row r="65" spans="1:20" s="97" customFormat="1" ht="12" customHeight="1" x14ac:dyDescent="0.25">
      <c r="A65" s="273"/>
      <c r="B65" s="277" t="s">
        <v>158</v>
      </c>
      <c r="C65" s="274" t="s">
        <v>165</v>
      </c>
      <c r="D65" s="281"/>
      <c r="E65" s="296" t="s">
        <v>170</v>
      </c>
      <c r="F65" s="286"/>
      <c r="G65" s="286"/>
      <c r="H65" s="281"/>
      <c r="I65" s="296" t="s">
        <v>172</v>
      </c>
      <c r="J65" s="281"/>
      <c r="K65" s="273"/>
      <c r="L65" s="281"/>
      <c r="M65" s="273"/>
      <c r="N65" s="281"/>
      <c r="O65" s="230"/>
      <c r="P65" s="114"/>
      <c r="Q65" s="113"/>
      <c r="R65" s="113"/>
      <c r="S65" s="113"/>
      <c r="T65" s="94"/>
    </row>
    <row r="66" spans="1:20" s="97" customFormat="1" ht="12" customHeight="1" x14ac:dyDescent="0.25">
      <c r="A66" s="273"/>
      <c r="B66" s="277" t="s">
        <v>174</v>
      </c>
      <c r="C66" s="296" t="s">
        <v>211</v>
      </c>
      <c r="D66" s="281"/>
      <c r="E66" s="273"/>
      <c r="F66" s="286"/>
      <c r="G66" s="286"/>
      <c r="H66" s="281"/>
      <c r="I66" s="273"/>
      <c r="J66" s="281"/>
      <c r="K66" s="273"/>
      <c r="L66" s="281"/>
      <c r="M66" s="273"/>
      <c r="N66" s="281"/>
      <c r="O66" s="230"/>
      <c r="P66" s="114"/>
      <c r="Q66" s="113"/>
      <c r="R66" s="113"/>
      <c r="S66" s="113"/>
      <c r="T66" s="94"/>
    </row>
    <row r="67" spans="1:20" s="97" customFormat="1" ht="4" customHeight="1" x14ac:dyDescent="0.25">
      <c r="A67" s="273"/>
      <c r="B67" s="277"/>
      <c r="C67" s="315"/>
      <c r="D67" s="283"/>
      <c r="E67" s="282"/>
      <c r="F67" s="287"/>
      <c r="G67" s="287"/>
      <c r="H67" s="283"/>
      <c r="I67" s="282"/>
      <c r="J67" s="283"/>
      <c r="K67" s="282"/>
      <c r="L67" s="283"/>
      <c r="M67" s="282"/>
      <c r="N67" s="283"/>
      <c r="O67" s="230"/>
      <c r="P67" s="114"/>
      <c r="Q67" s="113"/>
      <c r="R67" s="113"/>
      <c r="S67" s="113"/>
      <c r="T67" s="94"/>
    </row>
    <row r="68" spans="1:20" s="97" customFormat="1" ht="4" customHeight="1" x14ac:dyDescent="0.25">
      <c r="A68" s="273"/>
      <c r="B68" s="277"/>
      <c r="C68" s="316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230"/>
      <c r="P68" s="114"/>
      <c r="Q68" s="113"/>
      <c r="R68" s="113"/>
      <c r="S68" s="113"/>
      <c r="T68" s="94"/>
    </row>
    <row r="69" spans="1:20" s="97" customFormat="1" ht="12" customHeight="1" x14ac:dyDescent="0.25">
      <c r="A69" s="273"/>
      <c r="B69" s="277"/>
      <c r="C69" s="277" t="s">
        <v>163</v>
      </c>
      <c r="D69" s="277" t="s">
        <v>99</v>
      </c>
      <c r="E69" s="277" t="s">
        <v>163</v>
      </c>
      <c r="F69" s="277" t="s">
        <v>166</v>
      </c>
      <c r="G69" s="277" t="s">
        <v>167</v>
      </c>
      <c r="H69" s="277" t="s">
        <v>168</v>
      </c>
      <c r="I69" s="277" t="s">
        <v>163</v>
      </c>
      <c r="J69" s="277" t="s">
        <v>99</v>
      </c>
      <c r="K69" s="277" t="s">
        <v>163</v>
      </c>
      <c r="L69" s="277" t="s">
        <v>99</v>
      </c>
      <c r="M69" s="277" t="s">
        <v>163</v>
      </c>
      <c r="N69" s="277" t="s">
        <v>99</v>
      </c>
      <c r="O69" s="230"/>
      <c r="P69" s="114"/>
      <c r="Q69" s="113"/>
      <c r="R69" s="113"/>
      <c r="S69" s="113"/>
      <c r="T69" s="94"/>
    </row>
    <row r="70" spans="1:20" s="97" customFormat="1" ht="12" customHeight="1" x14ac:dyDescent="0.25">
      <c r="A70" s="273"/>
      <c r="B70" s="277"/>
      <c r="C70" s="277" t="s">
        <v>164</v>
      </c>
      <c r="D70" s="277"/>
      <c r="E70" s="277" t="s">
        <v>164</v>
      </c>
      <c r="F70" s="277"/>
      <c r="G70" s="277"/>
      <c r="H70" s="277"/>
      <c r="I70" s="277" t="s">
        <v>164</v>
      </c>
      <c r="J70" s="277"/>
      <c r="K70" s="277" t="s">
        <v>164</v>
      </c>
      <c r="L70" s="277"/>
      <c r="M70" s="277" t="s">
        <v>164</v>
      </c>
      <c r="N70" s="277"/>
      <c r="O70" s="230"/>
      <c r="P70" s="114"/>
      <c r="Q70" s="113"/>
      <c r="R70" s="472" t="s">
        <v>199</v>
      </c>
      <c r="S70" s="472" t="s">
        <v>199</v>
      </c>
      <c r="T70" s="94"/>
    </row>
    <row r="71" spans="1:20" s="97" customFormat="1" ht="12" customHeight="1" x14ac:dyDescent="0.25">
      <c r="A71" s="273"/>
      <c r="B71" s="277" t="s">
        <v>162</v>
      </c>
      <c r="C71" s="277"/>
      <c r="D71" s="277" t="s">
        <v>21</v>
      </c>
      <c r="E71" s="277"/>
      <c r="F71" s="277" t="s">
        <v>21</v>
      </c>
      <c r="G71" s="277" t="s">
        <v>21</v>
      </c>
      <c r="H71" s="277" t="s">
        <v>21</v>
      </c>
      <c r="I71" s="277"/>
      <c r="J71" s="277" t="s">
        <v>21</v>
      </c>
      <c r="K71" s="277"/>
      <c r="L71" s="277" t="s">
        <v>21</v>
      </c>
      <c r="M71" s="277"/>
      <c r="N71" s="277" t="s">
        <v>21</v>
      </c>
      <c r="O71" s="230" t="s">
        <v>21</v>
      </c>
      <c r="P71" s="114"/>
      <c r="Q71" s="113"/>
      <c r="R71" s="472" t="s">
        <v>112</v>
      </c>
      <c r="S71" s="472" t="s">
        <v>195</v>
      </c>
      <c r="T71" s="94"/>
    </row>
    <row r="72" spans="1:20" s="97" customFormat="1" ht="4" customHeight="1" x14ac:dyDescent="0.25">
      <c r="A72" s="282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8"/>
      <c r="P72" s="114"/>
      <c r="Q72" s="113"/>
      <c r="R72" s="113"/>
      <c r="S72" s="113"/>
      <c r="T72" s="94"/>
    </row>
    <row r="73" spans="1:20" s="97" customFormat="1" ht="18" customHeight="1" x14ac:dyDescent="0.25">
      <c r="A73" s="275" t="s">
        <v>115</v>
      </c>
      <c r="B73" s="312"/>
      <c r="C73" s="313">
        <f t="shared" ref="C73:C84" si="4">C31</f>
        <v>0</v>
      </c>
      <c r="D73" s="290">
        <f>IFERROR(ROUND(ROUND(D31,2)/ROUND($B31,2)*ROUND($B73,2),2),0)</f>
        <v>0</v>
      </c>
      <c r="E73" s="313">
        <f t="shared" ref="E73:E84" si="5">E31</f>
        <v>0</v>
      </c>
      <c r="F73" s="290">
        <f>IFERROR(ROUND(ROUND(F31,2)/ROUND($B31,2)*ROUND($B73,2),2),0)</f>
        <v>0</v>
      </c>
      <c r="G73" s="290">
        <f>IFERROR(ROUND(ROUND(G31,2)/ROUND($B31,2)*ROUND($B73,2),2),0)</f>
        <v>0</v>
      </c>
      <c r="H73" s="290">
        <f>IFERROR(ROUND(ROUND(H31,2)/ROUND($B31,2)*ROUND($B73,2),2),0)</f>
        <v>0</v>
      </c>
      <c r="I73" s="313">
        <f>I31</f>
        <v>0</v>
      </c>
      <c r="J73" s="290">
        <f>IFERROR(ROUND(ROUND(J31,2)/ROUND($B31,2)*ROUND($B73,2),2),0)</f>
        <v>0</v>
      </c>
      <c r="K73" s="313">
        <f>K31</f>
        <v>0</v>
      </c>
      <c r="L73" s="290">
        <f>IFERROR(ROUND(ROUND(L31,2)/ROUND($B31,2)*ROUND($B73,2),2),0)</f>
        <v>0</v>
      </c>
      <c r="M73" s="313">
        <f>M31</f>
        <v>0</v>
      </c>
      <c r="N73" s="314">
        <f>IFERROR(ROUND(ROUND(N31,2)/ROUND($B31,2)*ROUND($B73,2),2),0)</f>
        <v>0</v>
      </c>
      <c r="O73" s="290">
        <f>ROUND(D73,2)+ROUND(F73,2)+ROUND(G73,2)+ROUND(H73,2)+ROUND(J73,2)+ROUND(L73,2)-ROUND(N73,2)</f>
        <v>0</v>
      </c>
      <c r="P73" s="114"/>
      <c r="Q73" s="113"/>
      <c r="R73" s="471">
        <f>ROUND(B73,2)/40</f>
        <v>0</v>
      </c>
      <c r="S73" s="471">
        <f>R73/12</f>
        <v>0</v>
      </c>
      <c r="T73" s="94"/>
    </row>
    <row r="74" spans="1:20" s="97" customFormat="1" ht="18" customHeight="1" x14ac:dyDescent="0.25">
      <c r="A74" s="275" t="s">
        <v>116</v>
      </c>
      <c r="B74" s="312"/>
      <c r="C74" s="313">
        <f t="shared" si="4"/>
        <v>0</v>
      </c>
      <c r="D74" s="290">
        <f t="shared" ref="D74:D84" si="6">IFERROR(ROUND(ROUND(D32,2)/ROUND($B32,2)*ROUND($B74,2),2),0)</f>
        <v>0</v>
      </c>
      <c r="E74" s="313">
        <f t="shared" si="5"/>
        <v>0</v>
      </c>
      <c r="F74" s="290">
        <f t="shared" ref="F74:G84" si="7">IFERROR(ROUND(ROUND(F32,2)/ROUND($B32,2)*ROUND($B74,2),2),0)</f>
        <v>0</v>
      </c>
      <c r="G74" s="290">
        <f t="shared" si="7"/>
        <v>0</v>
      </c>
      <c r="H74" s="290">
        <f t="shared" ref="H74:H84" si="8">IFERROR(ROUND(ROUND(H32,2)/ROUND($B32,2)*ROUND($B74,2),2),0)</f>
        <v>0</v>
      </c>
      <c r="I74" s="313">
        <f t="shared" ref="I74:K74" si="9">I32</f>
        <v>0</v>
      </c>
      <c r="J74" s="290">
        <f t="shared" ref="J74:J84" si="10">IFERROR(ROUND(ROUND(J32,2)/ROUND($B32,2)*ROUND($B74,2),2),0)</f>
        <v>0</v>
      </c>
      <c r="K74" s="313">
        <f t="shared" si="9"/>
        <v>0</v>
      </c>
      <c r="L74" s="290">
        <f t="shared" ref="L74:L84" si="11">IFERROR(ROUND(ROUND(L32,2)/ROUND($B32,2)*ROUND($B74,2),2),0)</f>
        <v>0</v>
      </c>
      <c r="M74" s="313">
        <f t="shared" ref="M74" si="12">M32</f>
        <v>0</v>
      </c>
      <c r="N74" s="314">
        <f t="shared" ref="N74:N84" si="13">IFERROR(ROUND(ROUND(N32,2)/ROUND($B32,2)*ROUND($B74,2),2),0)</f>
        <v>0</v>
      </c>
      <c r="O74" s="290">
        <f t="shared" ref="O74:O84" si="14">ROUND(D74,2)+ROUND(F74,2)+ROUND(G74,2)+ROUND(H74,2)+ROUND(J74,2)+ROUND(L74,2)-ROUND(N74,2)</f>
        <v>0</v>
      </c>
      <c r="P74" s="114"/>
      <c r="Q74" s="113"/>
      <c r="R74" s="471">
        <f t="shared" ref="R74:R84" si="15">ROUND(B74,2)/40</f>
        <v>0</v>
      </c>
      <c r="S74" s="471">
        <f t="shared" ref="S74:S84" si="16">R74/12</f>
        <v>0</v>
      </c>
      <c r="T74" s="94"/>
    </row>
    <row r="75" spans="1:20" s="97" customFormat="1" ht="18" customHeight="1" x14ac:dyDescent="0.25">
      <c r="A75" s="275" t="s">
        <v>117</v>
      </c>
      <c r="B75" s="312"/>
      <c r="C75" s="313">
        <f t="shared" si="4"/>
        <v>0</v>
      </c>
      <c r="D75" s="290">
        <f t="shared" si="6"/>
        <v>0</v>
      </c>
      <c r="E75" s="313">
        <f t="shared" si="5"/>
        <v>0</v>
      </c>
      <c r="F75" s="290">
        <f t="shared" si="7"/>
        <v>0</v>
      </c>
      <c r="G75" s="290">
        <f t="shared" si="7"/>
        <v>0</v>
      </c>
      <c r="H75" s="290">
        <f t="shared" si="8"/>
        <v>0</v>
      </c>
      <c r="I75" s="313">
        <f t="shared" ref="I75:K75" si="17">I33</f>
        <v>0</v>
      </c>
      <c r="J75" s="290">
        <f t="shared" si="10"/>
        <v>0</v>
      </c>
      <c r="K75" s="313">
        <f t="shared" si="17"/>
        <v>0</v>
      </c>
      <c r="L75" s="290">
        <f t="shared" si="11"/>
        <v>0</v>
      </c>
      <c r="M75" s="313">
        <f t="shared" ref="M75" si="18">M33</f>
        <v>0</v>
      </c>
      <c r="N75" s="314">
        <f t="shared" si="13"/>
        <v>0</v>
      </c>
      <c r="O75" s="290">
        <f t="shared" si="14"/>
        <v>0</v>
      </c>
      <c r="P75" s="114"/>
      <c r="Q75" s="113"/>
      <c r="R75" s="471">
        <f t="shared" si="15"/>
        <v>0</v>
      </c>
      <c r="S75" s="471">
        <f t="shared" si="16"/>
        <v>0</v>
      </c>
      <c r="T75" s="94"/>
    </row>
    <row r="76" spans="1:20" s="97" customFormat="1" ht="18" customHeight="1" x14ac:dyDescent="0.25">
      <c r="A76" s="275" t="s">
        <v>118</v>
      </c>
      <c r="B76" s="312"/>
      <c r="C76" s="313">
        <f t="shared" si="4"/>
        <v>0</v>
      </c>
      <c r="D76" s="290">
        <f t="shared" si="6"/>
        <v>0</v>
      </c>
      <c r="E76" s="313">
        <f t="shared" si="5"/>
        <v>0</v>
      </c>
      <c r="F76" s="290">
        <f t="shared" si="7"/>
        <v>0</v>
      </c>
      <c r="G76" s="290">
        <f t="shared" si="7"/>
        <v>0</v>
      </c>
      <c r="H76" s="290">
        <f t="shared" si="8"/>
        <v>0</v>
      </c>
      <c r="I76" s="313">
        <f t="shared" ref="I76:K76" si="19">I34</f>
        <v>0</v>
      </c>
      <c r="J76" s="290">
        <f t="shared" si="10"/>
        <v>0</v>
      </c>
      <c r="K76" s="313">
        <f t="shared" si="19"/>
        <v>0</v>
      </c>
      <c r="L76" s="290">
        <f t="shared" si="11"/>
        <v>0</v>
      </c>
      <c r="M76" s="313">
        <f t="shared" ref="M76" si="20">M34</f>
        <v>0</v>
      </c>
      <c r="N76" s="314">
        <f t="shared" si="13"/>
        <v>0</v>
      </c>
      <c r="O76" s="290">
        <f t="shared" si="14"/>
        <v>0</v>
      </c>
      <c r="P76" s="114"/>
      <c r="Q76" s="113"/>
      <c r="R76" s="471">
        <f t="shared" si="15"/>
        <v>0</v>
      </c>
      <c r="S76" s="471">
        <f t="shared" si="16"/>
        <v>0</v>
      </c>
      <c r="T76" s="94"/>
    </row>
    <row r="77" spans="1:20" s="97" customFormat="1" ht="18" customHeight="1" x14ac:dyDescent="0.25">
      <c r="A77" s="275" t="s">
        <v>119</v>
      </c>
      <c r="B77" s="312"/>
      <c r="C77" s="313">
        <f t="shared" si="4"/>
        <v>0</v>
      </c>
      <c r="D77" s="290">
        <f t="shared" si="6"/>
        <v>0</v>
      </c>
      <c r="E77" s="313">
        <f t="shared" si="5"/>
        <v>0</v>
      </c>
      <c r="F77" s="290">
        <f t="shared" si="7"/>
        <v>0</v>
      </c>
      <c r="G77" s="290">
        <f t="shared" si="7"/>
        <v>0</v>
      </c>
      <c r="H77" s="290">
        <f t="shared" si="8"/>
        <v>0</v>
      </c>
      <c r="I77" s="313">
        <f t="shared" ref="I77:K77" si="21">I35</f>
        <v>0</v>
      </c>
      <c r="J77" s="290">
        <f t="shared" si="10"/>
        <v>0</v>
      </c>
      <c r="K77" s="313">
        <f t="shared" si="21"/>
        <v>0</v>
      </c>
      <c r="L77" s="290">
        <f t="shared" si="11"/>
        <v>0</v>
      </c>
      <c r="M77" s="313">
        <f t="shared" ref="M77" si="22">M35</f>
        <v>0</v>
      </c>
      <c r="N77" s="314">
        <f t="shared" si="13"/>
        <v>0</v>
      </c>
      <c r="O77" s="290">
        <f t="shared" si="14"/>
        <v>0</v>
      </c>
      <c r="P77" s="114"/>
      <c r="Q77" s="113"/>
      <c r="R77" s="471">
        <f t="shared" si="15"/>
        <v>0</v>
      </c>
      <c r="S77" s="471">
        <f t="shared" si="16"/>
        <v>0</v>
      </c>
      <c r="T77" s="94"/>
    </row>
    <row r="78" spans="1:20" s="97" customFormat="1" ht="18" customHeight="1" x14ac:dyDescent="0.25">
      <c r="A78" s="275" t="s">
        <v>120</v>
      </c>
      <c r="B78" s="312"/>
      <c r="C78" s="313">
        <f t="shared" si="4"/>
        <v>0</v>
      </c>
      <c r="D78" s="290">
        <f t="shared" si="6"/>
        <v>0</v>
      </c>
      <c r="E78" s="313">
        <f t="shared" si="5"/>
        <v>0</v>
      </c>
      <c r="F78" s="290">
        <f t="shared" si="7"/>
        <v>0</v>
      </c>
      <c r="G78" s="290">
        <f t="shared" si="7"/>
        <v>0</v>
      </c>
      <c r="H78" s="290">
        <f t="shared" si="8"/>
        <v>0</v>
      </c>
      <c r="I78" s="313">
        <f t="shared" ref="I78:K78" si="23">I36</f>
        <v>0</v>
      </c>
      <c r="J78" s="290">
        <f t="shared" si="10"/>
        <v>0</v>
      </c>
      <c r="K78" s="313">
        <f t="shared" si="23"/>
        <v>0</v>
      </c>
      <c r="L78" s="290">
        <f t="shared" si="11"/>
        <v>0</v>
      </c>
      <c r="M78" s="313">
        <f t="shared" ref="M78" si="24">M36</f>
        <v>0</v>
      </c>
      <c r="N78" s="314">
        <f t="shared" si="13"/>
        <v>0</v>
      </c>
      <c r="O78" s="290">
        <f t="shared" si="14"/>
        <v>0</v>
      </c>
      <c r="P78" s="114"/>
      <c r="Q78" s="113"/>
      <c r="R78" s="471">
        <f t="shared" si="15"/>
        <v>0</v>
      </c>
      <c r="S78" s="471">
        <f t="shared" si="16"/>
        <v>0</v>
      </c>
      <c r="T78" s="94"/>
    </row>
    <row r="79" spans="1:20" s="97" customFormat="1" ht="18" customHeight="1" x14ac:dyDescent="0.25">
      <c r="A79" s="275" t="s">
        <v>121</v>
      </c>
      <c r="B79" s="312"/>
      <c r="C79" s="313">
        <f t="shared" si="4"/>
        <v>0</v>
      </c>
      <c r="D79" s="290">
        <f t="shared" si="6"/>
        <v>0</v>
      </c>
      <c r="E79" s="313">
        <f t="shared" si="5"/>
        <v>0</v>
      </c>
      <c r="F79" s="290">
        <f t="shared" si="7"/>
        <v>0</v>
      </c>
      <c r="G79" s="290">
        <f t="shared" si="7"/>
        <v>0</v>
      </c>
      <c r="H79" s="290">
        <f t="shared" si="8"/>
        <v>0</v>
      </c>
      <c r="I79" s="313">
        <f t="shared" ref="I79:K79" si="25">I37</f>
        <v>0</v>
      </c>
      <c r="J79" s="290">
        <f t="shared" si="10"/>
        <v>0</v>
      </c>
      <c r="K79" s="313">
        <f t="shared" si="25"/>
        <v>0</v>
      </c>
      <c r="L79" s="290">
        <f t="shared" si="11"/>
        <v>0</v>
      </c>
      <c r="M79" s="313">
        <f t="shared" ref="M79" si="26">M37</f>
        <v>0</v>
      </c>
      <c r="N79" s="314">
        <f t="shared" si="13"/>
        <v>0</v>
      </c>
      <c r="O79" s="290">
        <f t="shared" si="14"/>
        <v>0</v>
      </c>
      <c r="P79" s="114"/>
      <c r="Q79" s="113"/>
      <c r="R79" s="471">
        <f t="shared" si="15"/>
        <v>0</v>
      </c>
      <c r="S79" s="471">
        <f t="shared" si="16"/>
        <v>0</v>
      </c>
      <c r="T79" s="94"/>
    </row>
    <row r="80" spans="1:20" s="97" customFormat="1" ht="18" customHeight="1" x14ac:dyDescent="0.25">
      <c r="A80" s="275" t="s">
        <v>122</v>
      </c>
      <c r="B80" s="312"/>
      <c r="C80" s="313">
        <f t="shared" si="4"/>
        <v>0</v>
      </c>
      <c r="D80" s="290">
        <f t="shared" si="6"/>
        <v>0</v>
      </c>
      <c r="E80" s="313">
        <f t="shared" si="5"/>
        <v>0</v>
      </c>
      <c r="F80" s="290">
        <f t="shared" si="7"/>
        <v>0</v>
      </c>
      <c r="G80" s="290">
        <f t="shared" si="7"/>
        <v>0</v>
      </c>
      <c r="H80" s="290">
        <f t="shared" si="8"/>
        <v>0</v>
      </c>
      <c r="I80" s="313">
        <f t="shared" ref="I80:K80" si="27">I38</f>
        <v>0</v>
      </c>
      <c r="J80" s="290">
        <f t="shared" si="10"/>
        <v>0</v>
      </c>
      <c r="K80" s="313">
        <f t="shared" si="27"/>
        <v>0</v>
      </c>
      <c r="L80" s="290">
        <f t="shared" si="11"/>
        <v>0</v>
      </c>
      <c r="M80" s="313">
        <f t="shared" ref="M80" si="28">M38</f>
        <v>0</v>
      </c>
      <c r="N80" s="314">
        <f t="shared" si="13"/>
        <v>0</v>
      </c>
      <c r="O80" s="290">
        <f t="shared" si="14"/>
        <v>0</v>
      </c>
      <c r="P80" s="114"/>
      <c r="Q80" s="113"/>
      <c r="R80" s="471">
        <f t="shared" si="15"/>
        <v>0</v>
      </c>
      <c r="S80" s="471">
        <f t="shared" si="16"/>
        <v>0</v>
      </c>
      <c r="T80" s="94"/>
    </row>
    <row r="81" spans="1:20" s="97" customFormat="1" ht="18" customHeight="1" x14ac:dyDescent="0.25">
      <c r="A81" s="275" t="s">
        <v>123</v>
      </c>
      <c r="B81" s="312"/>
      <c r="C81" s="313">
        <f t="shared" si="4"/>
        <v>0</v>
      </c>
      <c r="D81" s="290">
        <f t="shared" si="6"/>
        <v>0</v>
      </c>
      <c r="E81" s="313">
        <f t="shared" si="5"/>
        <v>0</v>
      </c>
      <c r="F81" s="290">
        <f t="shared" si="7"/>
        <v>0</v>
      </c>
      <c r="G81" s="290">
        <f t="shared" si="7"/>
        <v>0</v>
      </c>
      <c r="H81" s="290">
        <f t="shared" si="8"/>
        <v>0</v>
      </c>
      <c r="I81" s="313">
        <f t="shared" ref="I81:K81" si="29">I39</f>
        <v>0</v>
      </c>
      <c r="J81" s="290">
        <f t="shared" si="10"/>
        <v>0</v>
      </c>
      <c r="K81" s="313">
        <f t="shared" si="29"/>
        <v>0</v>
      </c>
      <c r="L81" s="290">
        <f t="shared" si="11"/>
        <v>0</v>
      </c>
      <c r="M81" s="313">
        <f t="shared" ref="M81" si="30">M39</f>
        <v>0</v>
      </c>
      <c r="N81" s="314">
        <f t="shared" si="13"/>
        <v>0</v>
      </c>
      <c r="O81" s="290">
        <f t="shared" si="14"/>
        <v>0</v>
      </c>
      <c r="P81" s="114"/>
      <c r="Q81" s="113"/>
      <c r="R81" s="471">
        <f t="shared" si="15"/>
        <v>0</v>
      </c>
      <c r="S81" s="471">
        <f t="shared" si="16"/>
        <v>0</v>
      </c>
      <c r="T81" s="94"/>
    </row>
    <row r="82" spans="1:20" s="97" customFormat="1" ht="18" customHeight="1" x14ac:dyDescent="0.25">
      <c r="A82" s="275" t="s">
        <v>124</v>
      </c>
      <c r="B82" s="312"/>
      <c r="C82" s="313">
        <f t="shared" si="4"/>
        <v>0</v>
      </c>
      <c r="D82" s="290">
        <f t="shared" si="6"/>
        <v>0</v>
      </c>
      <c r="E82" s="313">
        <f t="shared" si="5"/>
        <v>0</v>
      </c>
      <c r="F82" s="290">
        <f t="shared" si="7"/>
        <v>0</v>
      </c>
      <c r="G82" s="290">
        <f t="shared" si="7"/>
        <v>0</v>
      </c>
      <c r="H82" s="290">
        <f t="shared" si="8"/>
        <v>0</v>
      </c>
      <c r="I82" s="313">
        <f t="shared" ref="I82:K82" si="31">I40</f>
        <v>0</v>
      </c>
      <c r="J82" s="290">
        <f t="shared" si="10"/>
        <v>0</v>
      </c>
      <c r="K82" s="313">
        <f t="shared" si="31"/>
        <v>0</v>
      </c>
      <c r="L82" s="290">
        <f t="shared" si="11"/>
        <v>0</v>
      </c>
      <c r="M82" s="313">
        <f t="shared" ref="M82" si="32">M40</f>
        <v>0</v>
      </c>
      <c r="N82" s="314">
        <f t="shared" si="13"/>
        <v>0</v>
      </c>
      <c r="O82" s="290">
        <f t="shared" si="14"/>
        <v>0</v>
      </c>
      <c r="P82" s="114"/>
      <c r="Q82" s="113"/>
      <c r="R82" s="471">
        <f t="shared" si="15"/>
        <v>0</v>
      </c>
      <c r="S82" s="471">
        <f t="shared" si="16"/>
        <v>0</v>
      </c>
      <c r="T82" s="94"/>
    </row>
    <row r="83" spans="1:20" s="97" customFormat="1" ht="18" customHeight="1" x14ac:dyDescent="0.25">
      <c r="A83" s="275" t="s">
        <v>125</v>
      </c>
      <c r="B83" s="312"/>
      <c r="C83" s="313">
        <f t="shared" si="4"/>
        <v>0</v>
      </c>
      <c r="D83" s="290">
        <f t="shared" si="6"/>
        <v>0</v>
      </c>
      <c r="E83" s="313">
        <f t="shared" si="5"/>
        <v>0</v>
      </c>
      <c r="F83" s="290">
        <f t="shared" si="7"/>
        <v>0</v>
      </c>
      <c r="G83" s="290">
        <f t="shared" si="7"/>
        <v>0</v>
      </c>
      <c r="H83" s="290">
        <f t="shared" si="8"/>
        <v>0</v>
      </c>
      <c r="I83" s="313">
        <f t="shared" ref="I83:K83" si="33">I41</f>
        <v>0</v>
      </c>
      <c r="J83" s="290">
        <f t="shared" si="10"/>
        <v>0</v>
      </c>
      <c r="K83" s="313">
        <f t="shared" si="33"/>
        <v>0</v>
      </c>
      <c r="L83" s="290">
        <f t="shared" si="11"/>
        <v>0</v>
      </c>
      <c r="M83" s="313">
        <f t="shared" ref="M83" si="34">M41</f>
        <v>0</v>
      </c>
      <c r="N83" s="314">
        <f t="shared" si="13"/>
        <v>0</v>
      </c>
      <c r="O83" s="290">
        <f t="shared" si="14"/>
        <v>0</v>
      </c>
      <c r="P83" s="114"/>
      <c r="Q83" s="113"/>
      <c r="R83" s="471">
        <f t="shared" si="15"/>
        <v>0</v>
      </c>
      <c r="S83" s="471">
        <f t="shared" si="16"/>
        <v>0</v>
      </c>
      <c r="T83" s="94"/>
    </row>
    <row r="84" spans="1:20" s="97" customFormat="1" ht="18" customHeight="1" x14ac:dyDescent="0.25">
      <c r="A84" s="275" t="s">
        <v>126</v>
      </c>
      <c r="B84" s="312"/>
      <c r="C84" s="313">
        <f t="shared" si="4"/>
        <v>0</v>
      </c>
      <c r="D84" s="290">
        <f t="shared" si="6"/>
        <v>0</v>
      </c>
      <c r="E84" s="313">
        <f t="shared" si="5"/>
        <v>0</v>
      </c>
      <c r="F84" s="290">
        <f t="shared" si="7"/>
        <v>0</v>
      </c>
      <c r="G84" s="290">
        <f t="shared" si="7"/>
        <v>0</v>
      </c>
      <c r="H84" s="290">
        <f t="shared" si="8"/>
        <v>0</v>
      </c>
      <c r="I84" s="313">
        <f t="shared" ref="I84:K84" si="35">I42</f>
        <v>0</v>
      </c>
      <c r="J84" s="290">
        <f t="shared" si="10"/>
        <v>0</v>
      </c>
      <c r="K84" s="313">
        <f t="shared" si="35"/>
        <v>0</v>
      </c>
      <c r="L84" s="290">
        <f t="shared" si="11"/>
        <v>0</v>
      </c>
      <c r="M84" s="313">
        <f t="shared" ref="M84" si="36">M42</f>
        <v>0</v>
      </c>
      <c r="N84" s="314">
        <f t="shared" si="13"/>
        <v>0</v>
      </c>
      <c r="O84" s="290">
        <f t="shared" si="14"/>
        <v>0</v>
      </c>
      <c r="P84" s="114"/>
      <c r="Q84" s="113"/>
      <c r="R84" s="471">
        <f t="shared" si="15"/>
        <v>0</v>
      </c>
      <c r="S84" s="471">
        <f t="shared" si="16"/>
        <v>0</v>
      </c>
      <c r="T84" s="94"/>
    </row>
    <row r="85" spans="1:20" s="97" customFormat="1" ht="18" customHeight="1" x14ac:dyDescent="0.25">
      <c r="A85" s="291" t="s">
        <v>127</v>
      </c>
      <c r="B85" s="293"/>
      <c r="C85" s="293"/>
      <c r="D85" s="294">
        <f>SUMPRODUCT(ROUND(D73:D84,2))</f>
        <v>0</v>
      </c>
      <c r="E85" s="293"/>
      <c r="F85" s="294">
        <f>SUMPRODUCT(ROUND(F73:F84,2))</f>
        <v>0</v>
      </c>
      <c r="G85" s="294">
        <f t="shared" ref="G85" si="37">SUMPRODUCT(ROUND(G73:G84,2))</f>
        <v>0</v>
      </c>
      <c r="H85" s="294">
        <f t="shared" ref="H85" si="38">SUMPRODUCT(ROUND(H73:H84,2))</f>
        <v>0</v>
      </c>
      <c r="I85" s="293"/>
      <c r="J85" s="294">
        <f t="shared" ref="J85" si="39">SUMPRODUCT(ROUND(J73:J84,2))</f>
        <v>0</v>
      </c>
      <c r="K85" s="293"/>
      <c r="L85" s="294">
        <f t="shared" ref="L85" si="40">SUMPRODUCT(ROUND(L73:L84,2))</f>
        <v>0</v>
      </c>
      <c r="M85" s="293"/>
      <c r="N85" s="295">
        <f t="shared" ref="N85" si="41">SUMPRODUCT(ROUND(N73:N84,2))</f>
        <v>0</v>
      </c>
      <c r="O85" s="294">
        <f>SUM(O73:O84)</f>
        <v>0</v>
      </c>
      <c r="P85" s="114"/>
      <c r="Q85" s="113"/>
      <c r="R85" s="113"/>
      <c r="S85" s="473">
        <f>SUM(S73:S84)</f>
        <v>0</v>
      </c>
      <c r="T85" s="94"/>
    </row>
    <row r="86" spans="1:20" ht="4" customHeight="1" x14ac:dyDescent="0.25">
      <c r="P86" s="114"/>
      <c r="Q86" s="113"/>
      <c r="R86" s="113"/>
      <c r="S86" s="113"/>
    </row>
    <row r="87" spans="1:20" s="97" customFormat="1" ht="18" customHeight="1" x14ac:dyDescent="0.25">
      <c r="A87" s="265" t="s">
        <v>128</v>
      </c>
      <c r="B87" s="297"/>
      <c r="C87" s="298"/>
      <c r="D87" s="299"/>
      <c r="E87" s="298"/>
      <c r="F87" s="299"/>
      <c r="G87" s="299"/>
      <c r="H87" s="299"/>
      <c r="I87" s="298"/>
      <c r="J87" s="298"/>
      <c r="K87" s="298"/>
      <c r="L87" s="298"/>
      <c r="M87" s="313">
        <f>M45</f>
        <v>0</v>
      </c>
      <c r="N87" s="290">
        <f>IF(O43=0,0,ROUND(N45/O43*O85,2))</f>
        <v>0</v>
      </c>
      <c r="O87" s="370">
        <f>ROUND(N87,2)</f>
        <v>0</v>
      </c>
      <c r="P87" s="114"/>
      <c r="Q87" s="113"/>
      <c r="R87" s="113"/>
      <c r="S87" s="113"/>
      <c r="T87" s="94"/>
    </row>
    <row r="88" spans="1:20" s="97" customFormat="1" ht="4" customHeight="1" x14ac:dyDescent="0.2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334"/>
      <c r="N88" s="335"/>
      <c r="O88" s="335"/>
      <c r="P88" s="114"/>
      <c r="Q88" s="113"/>
      <c r="R88" s="113"/>
      <c r="S88" s="113"/>
      <c r="T88" s="94"/>
    </row>
    <row r="89" spans="1:20" s="97" customFormat="1" ht="18" customHeight="1" x14ac:dyDescent="0.25">
      <c r="A89" s="291" t="s">
        <v>129</v>
      </c>
      <c r="B89" s="292"/>
      <c r="C89" s="300"/>
      <c r="D89" s="301"/>
      <c r="E89" s="300"/>
      <c r="F89" s="301"/>
      <c r="G89" s="301"/>
      <c r="H89" s="301"/>
      <c r="I89" s="300"/>
      <c r="J89" s="301"/>
      <c r="K89" s="300"/>
      <c r="L89" s="300"/>
      <c r="M89" s="300"/>
      <c r="N89" s="300"/>
      <c r="O89" s="371">
        <f>O85+O87</f>
        <v>0</v>
      </c>
      <c r="P89" s="114"/>
      <c r="Q89" s="345" t="s">
        <v>132</v>
      </c>
      <c r="R89" s="113"/>
      <c r="S89" s="113"/>
    </row>
    <row r="90" spans="1:20" ht="12" customHeight="1" x14ac:dyDescent="0.25">
      <c r="P90" s="114"/>
      <c r="Q90" s="113"/>
      <c r="R90" s="113"/>
      <c r="S90" s="113"/>
    </row>
    <row r="91" spans="1:20" s="213" customFormat="1" ht="18" customHeight="1" x14ac:dyDescent="0.25">
      <c r="A91" s="265" t="s">
        <v>179</v>
      </c>
      <c r="B91" s="266"/>
      <c r="C91" s="304"/>
      <c r="D91" s="304"/>
      <c r="E91" s="268"/>
      <c r="F91" s="268"/>
      <c r="G91" s="268"/>
      <c r="H91" s="268"/>
      <c r="I91" s="268"/>
      <c r="J91" s="268"/>
      <c r="K91" s="268"/>
      <c r="L91" s="268"/>
      <c r="M91" s="268"/>
      <c r="N91" s="336"/>
      <c r="O91" s="338" t="s">
        <v>133</v>
      </c>
      <c r="P91" s="114"/>
      <c r="Q91" s="113"/>
      <c r="R91" s="113"/>
      <c r="S91" s="113"/>
    </row>
    <row r="92" spans="1:20" s="213" customFormat="1" ht="4" customHeight="1" x14ac:dyDescent="0.25">
      <c r="A92" s="212"/>
      <c r="B92" s="212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114"/>
      <c r="Q92" s="113"/>
      <c r="R92" s="113"/>
      <c r="S92" s="113"/>
    </row>
    <row r="93" spans="1:20" s="213" customFormat="1" ht="18" customHeight="1" x14ac:dyDescent="0.25">
      <c r="A93" s="337" t="s">
        <v>175</v>
      </c>
      <c r="B93" s="266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267"/>
      <c r="O93" s="339"/>
      <c r="P93" s="346">
        <f t="shared" ref="P93:P137" si="42">IF($O$91="nein",1,0)</f>
        <v>0</v>
      </c>
      <c r="Q93" s="345" t="s">
        <v>134</v>
      </c>
      <c r="R93" s="113"/>
      <c r="S93" s="113"/>
    </row>
    <row r="94" spans="1:20" s="213" customFormat="1" ht="4" customHeight="1" x14ac:dyDescent="0.25">
      <c r="A94" s="212"/>
      <c r="B94" s="212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346">
        <f t="shared" si="42"/>
        <v>0</v>
      </c>
      <c r="Q94" s="113"/>
      <c r="R94" s="113"/>
      <c r="S94" s="113"/>
    </row>
    <row r="95" spans="1:20" s="213" customFormat="1" ht="18" customHeight="1" x14ac:dyDescent="0.25">
      <c r="A95" s="337" t="s">
        <v>176</v>
      </c>
      <c r="B95" s="266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267"/>
      <c r="O95" s="339"/>
      <c r="P95" s="346">
        <f t="shared" si="42"/>
        <v>0</v>
      </c>
      <c r="Q95" s="345" t="s">
        <v>135</v>
      </c>
      <c r="R95" s="113"/>
      <c r="S95" s="113"/>
    </row>
    <row r="96" spans="1:20" x14ac:dyDescent="0.25">
      <c r="P96" s="346">
        <f t="shared" si="42"/>
        <v>0</v>
      </c>
      <c r="Q96" s="113"/>
      <c r="R96" s="113"/>
      <c r="S96" s="113"/>
    </row>
    <row r="97" spans="1:20" x14ac:dyDescent="0.25">
      <c r="P97" s="346">
        <f t="shared" si="42"/>
        <v>0</v>
      </c>
      <c r="Q97" s="113"/>
      <c r="R97" s="113"/>
      <c r="S97" s="113"/>
    </row>
    <row r="98" spans="1:20" s="97" customFormat="1" ht="18" customHeight="1" x14ac:dyDescent="0.25">
      <c r="A98" s="261" t="s">
        <v>212</v>
      </c>
      <c r="B98" s="262"/>
      <c r="C98" s="262"/>
      <c r="D98" s="262"/>
      <c r="E98" s="262"/>
      <c r="F98" s="262"/>
      <c r="G98" s="262"/>
      <c r="H98" s="263"/>
      <c r="I98" s="263"/>
      <c r="J98" s="263"/>
      <c r="K98" s="263"/>
      <c r="L98" s="263"/>
      <c r="M98" s="263"/>
      <c r="N98" s="263"/>
      <c r="O98" s="264"/>
      <c r="P98" s="346">
        <f t="shared" si="42"/>
        <v>0</v>
      </c>
      <c r="Q98" s="113"/>
      <c r="R98" s="113"/>
      <c r="S98" s="113"/>
      <c r="T98" s="94"/>
    </row>
    <row r="99" spans="1:20" ht="12" customHeight="1" x14ac:dyDescent="0.25">
      <c r="A99" s="214" t="s">
        <v>136</v>
      </c>
      <c r="B99" s="210"/>
      <c r="C99" s="210"/>
      <c r="D99" s="210"/>
      <c r="E99" s="210"/>
      <c r="F99" s="210"/>
      <c r="G99" s="210"/>
      <c r="H99" s="207"/>
      <c r="I99" s="207"/>
      <c r="J99" s="208"/>
      <c r="K99" s="37"/>
      <c r="P99" s="346">
        <f t="shared" si="42"/>
        <v>0</v>
      </c>
      <c r="Q99" s="113"/>
      <c r="R99" s="113"/>
      <c r="S99" s="113"/>
    </row>
    <row r="100" spans="1:20" ht="12" customHeight="1" x14ac:dyDescent="0.25">
      <c r="A100" s="210"/>
      <c r="B100" s="210"/>
      <c r="C100" s="210"/>
      <c r="D100" s="210"/>
      <c r="E100" s="210"/>
      <c r="F100" s="210"/>
      <c r="G100" s="210"/>
      <c r="H100" s="207"/>
      <c r="I100" s="207"/>
      <c r="J100" s="208"/>
      <c r="K100" s="208"/>
      <c r="P100" s="346">
        <f t="shared" si="42"/>
        <v>0</v>
      </c>
      <c r="Q100" s="113"/>
      <c r="R100" s="113"/>
      <c r="S100" s="113"/>
    </row>
    <row r="101" spans="1:20" ht="8.15" customHeight="1" x14ac:dyDescent="0.25">
      <c r="A101" s="318"/>
      <c r="B101" s="319"/>
      <c r="C101" s="319"/>
      <c r="D101" s="319"/>
      <c r="E101" s="329"/>
      <c r="F101" s="319"/>
      <c r="G101" s="319"/>
      <c r="H101" s="320"/>
      <c r="I101" s="207"/>
      <c r="J101" s="208"/>
      <c r="K101" s="208"/>
      <c r="P101" s="346">
        <f t="shared" si="42"/>
        <v>0</v>
      </c>
      <c r="Q101" s="113"/>
      <c r="R101" s="113"/>
      <c r="S101" s="113"/>
    </row>
    <row r="102" spans="1:20" s="97" customFormat="1" ht="18" customHeight="1" x14ac:dyDescent="0.25">
      <c r="A102" s="321">
        <f>$A$12</f>
        <v>1</v>
      </c>
      <c r="B102" s="468" t="str">
        <f>$B$12</f>
        <v>Name, Vorname Mitarbeiter:in</v>
      </c>
      <c r="C102" s="307"/>
      <c r="D102" s="308"/>
      <c r="E102" s="265" t="str">
        <f>IF($E$12="","",$E$12)</f>
        <v/>
      </c>
      <c r="F102" s="272"/>
      <c r="G102" s="303"/>
      <c r="H102" s="323"/>
      <c r="O102" s="211"/>
      <c r="P102" s="346">
        <f t="shared" si="42"/>
        <v>0</v>
      </c>
      <c r="Q102" s="113"/>
      <c r="R102" s="113"/>
      <c r="S102" s="113"/>
    </row>
    <row r="103" spans="1:20" s="213" customFormat="1" ht="4" customHeight="1" x14ac:dyDescent="0.25">
      <c r="A103" s="306"/>
      <c r="B103" s="307"/>
      <c r="C103" s="307"/>
      <c r="D103" s="311"/>
      <c r="E103" s="330"/>
      <c r="F103" s="311"/>
      <c r="G103" s="311"/>
      <c r="H103" s="308"/>
      <c r="I103" s="211"/>
      <c r="J103" s="211"/>
      <c r="K103" s="211"/>
      <c r="L103" s="211"/>
      <c r="M103" s="211"/>
      <c r="N103" s="211"/>
      <c r="O103" s="211"/>
      <c r="P103" s="346">
        <f t="shared" si="42"/>
        <v>0</v>
      </c>
      <c r="Q103" s="113"/>
      <c r="R103" s="113"/>
      <c r="S103" s="113"/>
    </row>
    <row r="104" spans="1:20" s="213" customFormat="1" ht="18" customHeight="1" x14ac:dyDescent="0.25">
      <c r="A104" s="333"/>
      <c r="B104" s="468" t="str">
        <f>$B$14</f>
        <v>Beschäftigungszeitraum im Projekt vom</v>
      </c>
      <c r="C104" s="307"/>
      <c r="D104" s="308"/>
      <c r="E104" s="305" t="str">
        <f>IF($E$14="","",$E$14)</f>
        <v/>
      </c>
      <c r="F104" s="328" t="s">
        <v>1</v>
      </c>
      <c r="G104" s="305" t="str">
        <f>IF($G$14="","",$G$14)</f>
        <v/>
      </c>
      <c r="H104" s="324"/>
      <c r="O104" s="211"/>
      <c r="P104" s="346">
        <f t="shared" si="42"/>
        <v>0</v>
      </c>
      <c r="Q104" s="113"/>
      <c r="R104" s="113"/>
      <c r="S104" s="113"/>
    </row>
    <row r="105" spans="1:20" s="213" customFormat="1" ht="4" customHeight="1" x14ac:dyDescent="0.25">
      <c r="A105" s="333"/>
      <c r="B105" s="307"/>
      <c r="C105" s="307"/>
      <c r="D105" s="311"/>
      <c r="E105" s="311"/>
      <c r="F105" s="311"/>
      <c r="G105" s="311"/>
      <c r="H105" s="324"/>
      <c r="O105" s="211"/>
      <c r="P105" s="346">
        <f t="shared" si="42"/>
        <v>0</v>
      </c>
      <c r="Q105" s="113"/>
      <c r="R105" s="113"/>
      <c r="S105" s="113"/>
    </row>
    <row r="106" spans="1:20" s="213" customFormat="1" ht="18" customHeight="1" x14ac:dyDescent="0.25">
      <c r="A106" s="333"/>
      <c r="B106" s="468" t="str">
        <f>$B$16</f>
        <v>Berufsausbildung/Qualifikation</v>
      </c>
      <c r="C106" s="307"/>
      <c r="D106" s="311"/>
      <c r="E106" s="265" t="str">
        <f>IF($E$16="","",$E$16)</f>
        <v/>
      </c>
      <c r="F106" s="272"/>
      <c r="G106" s="303"/>
      <c r="H106" s="324"/>
      <c r="O106" s="211"/>
      <c r="P106" s="346">
        <f t="shared" si="42"/>
        <v>0</v>
      </c>
      <c r="Q106" s="113"/>
      <c r="R106" s="113"/>
      <c r="S106" s="113"/>
    </row>
    <row r="107" spans="1:20" s="213" customFormat="1" ht="4" customHeight="1" x14ac:dyDescent="0.25">
      <c r="A107" s="333"/>
      <c r="B107" s="307"/>
      <c r="C107" s="307"/>
      <c r="D107" s="311"/>
      <c r="E107" s="311"/>
      <c r="F107" s="311"/>
      <c r="G107" s="311"/>
      <c r="H107" s="324"/>
      <c r="O107" s="211"/>
      <c r="P107" s="346">
        <f t="shared" si="42"/>
        <v>0</v>
      </c>
      <c r="Q107" s="113"/>
      <c r="R107" s="113"/>
      <c r="S107" s="113"/>
    </row>
    <row r="108" spans="1:20" s="213" customFormat="1" ht="18" customHeight="1" x14ac:dyDescent="0.25">
      <c r="A108" s="333"/>
      <c r="B108" s="468" t="str">
        <f>$B$18</f>
        <v>Funktion im Betreuungsverein</v>
      </c>
      <c r="C108" s="307"/>
      <c r="D108" s="311"/>
      <c r="E108" s="265" t="str">
        <f>IF($E$18="","",$E$18)</f>
        <v/>
      </c>
      <c r="F108" s="272"/>
      <c r="G108" s="303"/>
      <c r="H108" s="324"/>
      <c r="J108" s="340" t="str">
        <f>IF(OR(O93=0,O95=0,O89=0),"Bitte füllen Sie die Felder zu den Personalausgaben auf Seite 2 aus.",CONCATENATE("Die prozentuale Kürzung der Personalausgaben erfolgt um ",TEXT(1-S121,"0,00%"),"."))</f>
        <v>Bitte füllen Sie die Felder zu den Personalausgaben auf Seite 2 aus.</v>
      </c>
      <c r="K108" s="341"/>
      <c r="L108" s="341"/>
      <c r="M108" s="341"/>
      <c r="N108" s="342"/>
      <c r="O108" s="211"/>
      <c r="P108" s="346">
        <f t="shared" si="42"/>
        <v>0</v>
      </c>
      <c r="Q108" s="113"/>
      <c r="R108" s="113"/>
      <c r="S108" s="113"/>
    </row>
    <row r="109" spans="1:20" ht="8.15" customHeight="1" x14ac:dyDescent="0.25">
      <c r="A109" s="322"/>
      <c r="B109" s="309"/>
      <c r="C109" s="309"/>
      <c r="D109" s="325"/>
      <c r="E109" s="330"/>
      <c r="F109" s="325"/>
      <c r="G109" s="325"/>
      <c r="H109" s="310"/>
      <c r="P109" s="346">
        <f t="shared" si="42"/>
        <v>0</v>
      </c>
      <c r="Q109" s="347"/>
      <c r="R109" s="113"/>
      <c r="S109" s="113"/>
    </row>
    <row r="110" spans="1:20" ht="12" customHeight="1" x14ac:dyDescent="0.25">
      <c r="P110" s="346">
        <f t="shared" si="42"/>
        <v>0</v>
      </c>
      <c r="Q110" s="347"/>
      <c r="R110" s="113"/>
      <c r="S110" s="113"/>
    </row>
    <row r="111" spans="1:20" s="213" customFormat="1" ht="4" customHeight="1" x14ac:dyDescent="0.25">
      <c r="A111" s="269"/>
      <c r="B111" s="270"/>
      <c r="C111" s="278"/>
      <c r="D111" s="279"/>
      <c r="E111" s="278"/>
      <c r="F111" s="285"/>
      <c r="G111" s="285"/>
      <c r="H111" s="279"/>
      <c r="I111" s="278"/>
      <c r="J111" s="279"/>
      <c r="K111" s="278"/>
      <c r="L111" s="279"/>
      <c r="M111" s="278"/>
      <c r="N111" s="279"/>
      <c r="O111" s="280"/>
      <c r="P111" s="346">
        <f t="shared" si="42"/>
        <v>0</v>
      </c>
      <c r="Q111" s="348"/>
      <c r="R111" s="349"/>
      <c r="S111" s="350"/>
      <c r="T111" s="94"/>
    </row>
    <row r="112" spans="1:20" s="97" customFormat="1" ht="12" customHeight="1" x14ac:dyDescent="0.25">
      <c r="A112" s="274" t="s">
        <v>112</v>
      </c>
      <c r="B112" s="277" t="s">
        <v>157</v>
      </c>
      <c r="C112" s="274" t="s">
        <v>159</v>
      </c>
      <c r="D112" s="281"/>
      <c r="E112" s="274" t="s">
        <v>169</v>
      </c>
      <c r="F112" s="286"/>
      <c r="G112" s="286"/>
      <c r="H112" s="281"/>
      <c r="I112" s="274" t="s">
        <v>171</v>
      </c>
      <c r="J112" s="281"/>
      <c r="K112" s="274" t="s">
        <v>113</v>
      </c>
      <c r="L112" s="281"/>
      <c r="M112" s="274" t="s">
        <v>114</v>
      </c>
      <c r="N112" s="281"/>
      <c r="O112" s="230" t="s">
        <v>173</v>
      </c>
      <c r="P112" s="346">
        <f t="shared" si="42"/>
        <v>0</v>
      </c>
      <c r="Q112" s="351" t="s">
        <v>137</v>
      </c>
      <c r="R112" s="114"/>
      <c r="S112" s="352"/>
    </row>
    <row r="113" spans="1:19" s="97" customFormat="1" ht="12" customHeight="1" x14ac:dyDescent="0.25">
      <c r="A113" s="273"/>
      <c r="B113" s="277" t="s">
        <v>158</v>
      </c>
      <c r="C113" s="274" t="s">
        <v>165</v>
      </c>
      <c r="D113" s="281"/>
      <c r="E113" s="296" t="s">
        <v>170</v>
      </c>
      <c r="F113" s="286"/>
      <c r="G113" s="286"/>
      <c r="H113" s="281"/>
      <c r="I113" s="296" t="s">
        <v>172</v>
      </c>
      <c r="J113" s="281"/>
      <c r="K113" s="273"/>
      <c r="L113" s="281"/>
      <c r="M113" s="273"/>
      <c r="N113" s="281"/>
      <c r="O113" s="230"/>
      <c r="P113" s="346">
        <f t="shared" si="42"/>
        <v>0</v>
      </c>
      <c r="Q113" s="353" t="s">
        <v>139</v>
      </c>
      <c r="R113" s="354" t="s">
        <v>138</v>
      </c>
      <c r="S113" s="355">
        <f>IF(O89&gt;=O93,IF(O89=0,0,O95/O89),0)</f>
        <v>0</v>
      </c>
    </row>
    <row r="114" spans="1:19" s="97" customFormat="1" ht="12" customHeight="1" x14ac:dyDescent="0.25">
      <c r="A114" s="273"/>
      <c r="B114" s="277" t="s">
        <v>174</v>
      </c>
      <c r="C114" s="296" t="s">
        <v>211</v>
      </c>
      <c r="D114" s="281"/>
      <c r="E114" s="273"/>
      <c r="F114" s="286"/>
      <c r="G114" s="286"/>
      <c r="H114" s="281"/>
      <c r="I114" s="273"/>
      <c r="J114" s="281"/>
      <c r="K114" s="273"/>
      <c r="L114" s="281"/>
      <c r="M114" s="273"/>
      <c r="N114" s="281"/>
      <c r="O114" s="230"/>
      <c r="P114" s="346">
        <f t="shared" si="42"/>
        <v>0</v>
      </c>
      <c r="Q114" s="356" t="s">
        <v>177</v>
      </c>
      <c r="R114" s="354"/>
      <c r="S114" s="355"/>
    </row>
    <row r="115" spans="1:19" s="97" customFormat="1" ht="4" customHeight="1" x14ac:dyDescent="0.25">
      <c r="A115" s="273"/>
      <c r="B115" s="277"/>
      <c r="C115" s="315"/>
      <c r="D115" s="283"/>
      <c r="E115" s="282"/>
      <c r="F115" s="287"/>
      <c r="G115" s="287"/>
      <c r="H115" s="283"/>
      <c r="I115" s="282"/>
      <c r="J115" s="283"/>
      <c r="K115" s="282"/>
      <c r="L115" s="283"/>
      <c r="M115" s="282"/>
      <c r="N115" s="283"/>
      <c r="O115" s="230"/>
      <c r="P115" s="346">
        <f t="shared" si="42"/>
        <v>0</v>
      </c>
      <c r="Q115" s="357"/>
      <c r="R115" s="358"/>
      <c r="S115" s="359"/>
    </row>
    <row r="116" spans="1:19" s="97" customFormat="1" ht="4" customHeight="1" x14ac:dyDescent="0.25">
      <c r="A116" s="273"/>
      <c r="B116" s="277"/>
      <c r="C116" s="316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230"/>
      <c r="P116" s="346">
        <f t="shared" si="42"/>
        <v>0</v>
      </c>
      <c r="Q116" s="360"/>
      <c r="R116" s="361"/>
      <c r="S116" s="362"/>
    </row>
    <row r="117" spans="1:19" s="97" customFormat="1" ht="12" customHeight="1" x14ac:dyDescent="0.25">
      <c r="A117" s="273"/>
      <c r="B117" s="277"/>
      <c r="C117" s="277" t="s">
        <v>163</v>
      </c>
      <c r="D117" s="277" t="s">
        <v>99</v>
      </c>
      <c r="E117" s="277" t="s">
        <v>163</v>
      </c>
      <c r="F117" s="277" t="s">
        <v>166</v>
      </c>
      <c r="G117" s="277" t="s">
        <v>167</v>
      </c>
      <c r="H117" s="277" t="s">
        <v>168</v>
      </c>
      <c r="I117" s="277" t="s">
        <v>163</v>
      </c>
      <c r="J117" s="277" t="s">
        <v>99</v>
      </c>
      <c r="K117" s="277" t="s">
        <v>163</v>
      </c>
      <c r="L117" s="277" t="s">
        <v>99</v>
      </c>
      <c r="M117" s="277" t="s">
        <v>163</v>
      </c>
      <c r="N117" s="277" t="s">
        <v>99</v>
      </c>
      <c r="O117" s="230"/>
      <c r="P117" s="346">
        <f t="shared" si="42"/>
        <v>0</v>
      </c>
      <c r="Q117" s="351" t="s">
        <v>140</v>
      </c>
      <c r="R117" s="114"/>
      <c r="S117" s="352"/>
    </row>
    <row r="118" spans="1:19" s="97" customFormat="1" ht="12" customHeight="1" x14ac:dyDescent="0.25">
      <c r="A118" s="273"/>
      <c r="B118" s="277"/>
      <c r="C118" s="277" t="s">
        <v>164</v>
      </c>
      <c r="D118" s="277"/>
      <c r="E118" s="277" t="s">
        <v>164</v>
      </c>
      <c r="F118" s="277"/>
      <c r="G118" s="277"/>
      <c r="H118" s="277"/>
      <c r="I118" s="277" t="s">
        <v>164</v>
      </c>
      <c r="J118" s="277"/>
      <c r="K118" s="277" t="s">
        <v>164</v>
      </c>
      <c r="L118" s="277"/>
      <c r="M118" s="277" t="s">
        <v>164</v>
      </c>
      <c r="N118" s="277"/>
      <c r="O118" s="230"/>
      <c r="P118" s="346">
        <f t="shared" si="42"/>
        <v>0</v>
      </c>
      <c r="Q118" s="353" t="s">
        <v>139</v>
      </c>
      <c r="R118" s="354" t="s">
        <v>141</v>
      </c>
      <c r="S118" s="355">
        <f>IF(O89&lt;O93,O95/O93,0)</f>
        <v>0</v>
      </c>
    </row>
    <row r="119" spans="1:19" s="97" customFormat="1" ht="12" customHeight="1" x14ac:dyDescent="0.25">
      <c r="A119" s="273"/>
      <c r="B119" s="277" t="s">
        <v>162</v>
      </c>
      <c r="C119" s="277"/>
      <c r="D119" s="277" t="s">
        <v>21</v>
      </c>
      <c r="E119" s="277"/>
      <c r="F119" s="277" t="s">
        <v>21</v>
      </c>
      <c r="G119" s="277" t="s">
        <v>21</v>
      </c>
      <c r="H119" s="277" t="s">
        <v>21</v>
      </c>
      <c r="I119" s="277"/>
      <c r="J119" s="277" t="s">
        <v>21</v>
      </c>
      <c r="K119" s="277"/>
      <c r="L119" s="277" t="s">
        <v>21</v>
      </c>
      <c r="M119" s="277"/>
      <c r="N119" s="277" t="s">
        <v>21</v>
      </c>
      <c r="O119" s="230" t="s">
        <v>21</v>
      </c>
      <c r="P119" s="346">
        <f t="shared" si="42"/>
        <v>0</v>
      </c>
      <c r="Q119" s="356" t="s">
        <v>178</v>
      </c>
      <c r="R119" s="354"/>
      <c r="S119" s="355"/>
    </row>
    <row r="120" spans="1:19" s="97" customFormat="1" ht="4" customHeight="1" x14ac:dyDescent="0.25">
      <c r="A120" s="282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8"/>
      <c r="P120" s="346">
        <f t="shared" si="42"/>
        <v>0</v>
      </c>
      <c r="Q120" s="363"/>
      <c r="R120" s="364"/>
      <c r="S120" s="365"/>
    </row>
    <row r="121" spans="1:19" s="97" customFormat="1" ht="18" customHeight="1" x14ac:dyDescent="0.25">
      <c r="A121" s="275" t="s">
        <v>115</v>
      </c>
      <c r="B121" s="290">
        <f t="shared" ref="B121:C132" si="43">B73</f>
        <v>0</v>
      </c>
      <c r="C121" s="313">
        <f t="shared" si="43"/>
        <v>0</v>
      </c>
      <c r="D121" s="369">
        <f>IFERROR(ROUND(D73*$S$121,2),0)</f>
        <v>0</v>
      </c>
      <c r="E121" s="313">
        <f>E73</f>
        <v>0</v>
      </c>
      <c r="F121" s="369">
        <f>IFERROR(ROUND(F73*$S$121,2),0)</f>
        <v>0</v>
      </c>
      <c r="G121" s="369">
        <f>IFERROR(ROUND(G73*$S$121,2),0)</f>
        <v>0</v>
      </c>
      <c r="H121" s="369">
        <f>IFERROR(ROUND(H73*$S$121,2),0)</f>
        <v>0</v>
      </c>
      <c r="I121" s="313">
        <f t="shared" ref="I121:I132" si="44">I73</f>
        <v>0</v>
      </c>
      <c r="J121" s="369">
        <f>IFERROR(ROUND(J73*$S$121,2),0)</f>
        <v>0</v>
      </c>
      <c r="K121" s="313">
        <f t="shared" ref="K121:K132" si="45">K73</f>
        <v>0</v>
      </c>
      <c r="L121" s="369">
        <f>IFERROR(ROUND(L73*$S$121,2),0)</f>
        <v>0</v>
      </c>
      <c r="M121" s="313">
        <f>M73</f>
        <v>0</v>
      </c>
      <c r="N121" s="369">
        <f>IFERROR(ROUND(N73*$S$121,2),0)</f>
        <v>0</v>
      </c>
      <c r="O121" s="369">
        <f>ROUND(D121,2)+ROUND(F121,2)+ROUND(G121,2)+ROUND(H121,2)+ROUND(J121,2)+ROUND(L121,2)-ROUND(N121,2)</f>
        <v>0</v>
      </c>
      <c r="P121" s="346">
        <f t="shared" si="42"/>
        <v>0</v>
      </c>
      <c r="Q121" s="366" t="s">
        <v>142</v>
      </c>
      <c r="R121" s="367" t="str">
        <f>IF(O89&gt;=O93,"Fall 1","Fall 2")</f>
        <v>Fall 1</v>
      </c>
      <c r="S121" s="368">
        <f>VLOOKUP(R121,R112:S119,2,FALSE)</f>
        <v>0</v>
      </c>
    </row>
    <row r="122" spans="1:19" s="97" customFormat="1" ht="18" customHeight="1" x14ac:dyDescent="0.25">
      <c r="A122" s="275" t="s">
        <v>116</v>
      </c>
      <c r="B122" s="290">
        <f t="shared" si="43"/>
        <v>0</v>
      </c>
      <c r="C122" s="313">
        <f t="shared" si="43"/>
        <v>0</v>
      </c>
      <c r="D122" s="369">
        <f t="shared" ref="D122:D132" si="46">IFERROR(ROUND(D74*$S$121,2),0)</f>
        <v>0</v>
      </c>
      <c r="E122" s="313">
        <f t="shared" ref="E122" si="47">E74</f>
        <v>0</v>
      </c>
      <c r="F122" s="369">
        <f t="shared" ref="F122:H132" si="48">IFERROR(ROUND(F74*$S$121,2),0)</f>
        <v>0</v>
      </c>
      <c r="G122" s="369">
        <f t="shared" si="48"/>
        <v>0</v>
      </c>
      <c r="H122" s="369">
        <f t="shared" si="48"/>
        <v>0</v>
      </c>
      <c r="I122" s="313">
        <f t="shared" si="44"/>
        <v>0</v>
      </c>
      <c r="J122" s="369">
        <f t="shared" ref="J122:J132" si="49">IFERROR(ROUND(J74*$S$121,2),0)</f>
        <v>0</v>
      </c>
      <c r="K122" s="313">
        <f t="shared" si="45"/>
        <v>0</v>
      </c>
      <c r="L122" s="369">
        <f t="shared" ref="L122:L132" si="50">IFERROR(ROUND(L74*$S$121,2),0)</f>
        <v>0</v>
      </c>
      <c r="M122" s="313">
        <f t="shared" ref="M122" si="51">M74</f>
        <v>0</v>
      </c>
      <c r="N122" s="369">
        <f t="shared" ref="N122:N132" si="52">IFERROR(ROUND(N74*$S$121,2),0)</f>
        <v>0</v>
      </c>
      <c r="O122" s="369">
        <f t="shared" ref="O122:O132" si="53">ROUND(D122,2)+ROUND(F122,2)+ROUND(G122,2)+ROUND(H122,2)+ROUND(J122,2)+ROUND(L122,2)-ROUND(N122,2)</f>
        <v>0</v>
      </c>
      <c r="P122" s="346">
        <f t="shared" si="42"/>
        <v>0</v>
      </c>
      <c r="Q122" s="113"/>
      <c r="R122" s="113"/>
      <c r="S122" s="113"/>
    </row>
    <row r="123" spans="1:19" s="97" customFormat="1" ht="18" customHeight="1" x14ac:dyDescent="0.25">
      <c r="A123" s="275" t="s">
        <v>117</v>
      </c>
      <c r="B123" s="290">
        <f t="shared" si="43"/>
        <v>0</v>
      </c>
      <c r="C123" s="313">
        <f t="shared" si="43"/>
        <v>0</v>
      </c>
      <c r="D123" s="369">
        <f t="shared" si="46"/>
        <v>0</v>
      </c>
      <c r="E123" s="313">
        <f t="shared" ref="E123" si="54">E75</f>
        <v>0</v>
      </c>
      <c r="F123" s="369">
        <f t="shared" si="48"/>
        <v>0</v>
      </c>
      <c r="G123" s="369">
        <f t="shared" si="48"/>
        <v>0</v>
      </c>
      <c r="H123" s="369">
        <f t="shared" si="48"/>
        <v>0</v>
      </c>
      <c r="I123" s="313">
        <f t="shared" si="44"/>
        <v>0</v>
      </c>
      <c r="J123" s="369">
        <f t="shared" si="49"/>
        <v>0</v>
      </c>
      <c r="K123" s="313">
        <f t="shared" si="45"/>
        <v>0</v>
      </c>
      <c r="L123" s="369">
        <f t="shared" si="50"/>
        <v>0</v>
      </c>
      <c r="M123" s="313">
        <f t="shared" ref="M123" si="55">M75</f>
        <v>0</v>
      </c>
      <c r="N123" s="369">
        <f t="shared" si="52"/>
        <v>0</v>
      </c>
      <c r="O123" s="369">
        <f t="shared" si="53"/>
        <v>0</v>
      </c>
      <c r="P123" s="346">
        <f t="shared" si="42"/>
        <v>0</v>
      </c>
      <c r="Q123" s="113"/>
      <c r="R123" s="113"/>
      <c r="S123" s="113"/>
    </row>
    <row r="124" spans="1:19" s="97" customFormat="1" ht="18" customHeight="1" x14ac:dyDescent="0.25">
      <c r="A124" s="275" t="s">
        <v>118</v>
      </c>
      <c r="B124" s="290">
        <f t="shared" si="43"/>
        <v>0</v>
      </c>
      <c r="C124" s="313">
        <f t="shared" si="43"/>
        <v>0</v>
      </c>
      <c r="D124" s="369">
        <f t="shared" si="46"/>
        <v>0</v>
      </c>
      <c r="E124" s="313">
        <f t="shared" ref="E124" si="56">E76</f>
        <v>0</v>
      </c>
      <c r="F124" s="369">
        <f t="shared" si="48"/>
        <v>0</v>
      </c>
      <c r="G124" s="369">
        <f t="shared" si="48"/>
        <v>0</v>
      </c>
      <c r="H124" s="369">
        <f t="shared" si="48"/>
        <v>0</v>
      </c>
      <c r="I124" s="313">
        <f t="shared" si="44"/>
        <v>0</v>
      </c>
      <c r="J124" s="369">
        <f t="shared" si="49"/>
        <v>0</v>
      </c>
      <c r="K124" s="313">
        <f t="shared" si="45"/>
        <v>0</v>
      </c>
      <c r="L124" s="369">
        <f t="shared" si="50"/>
        <v>0</v>
      </c>
      <c r="M124" s="313">
        <f t="shared" ref="M124" si="57">M76</f>
        <v>0</v>
      </c>
      <c r="N124" s="369">
        <f t="shared" si="52"/>
        <v>0</v>
      </c>
      <c r="O124" s="369">
        <f t="shared" si="53"/>
        <v>0</v>
      </c>
      <c r="P124" s="346">
        <f t="shared" si="42"/>
        <v>0</v>
      </c>
      <c r="Q124" s="113"/>
      <c r="R124" s="113"/>
      <c r="S124" s="113"/>
    </row>
    <row r="125" spans="1:19" s="97" customFormat="1" ht="18" customHeight="1" x14ac:dyDescent="0.25">
      <c r="A125" s="275" t="s">
        <v>119</v>
      </c>
      <c r="B125" s="290">
        <f t="shared" si="43"/>
        <v>0</v>
      </c>
      <c r="C125" s="313">
        <f t="shared" si="43"/>
        <v>0</v>
      </c>
      <c r="D125" s="369">
        <f t="shared" si="46"/>
        <v>0</v>
      </c>
      <c r="E125" s="313">
        <f t="shared" ref="E125" si="58">E77</f>
        <v>0</v>
      </c>
      <c r="F125" s="369">
        <f t="shared" si="48"/>
        <v>0</v>
      </c>
      <c r="G125" s="369">
        <f t="shared" si="48"/>
        <v>0</v>
      </c>
      <c r="H125" s="369">
        <f t="shared" si="48"/>
        <v>0</v>
      </c>
      <c r="I125" s="313">
        <f t="shared" si="44"/>
        <v>0</v>
      </c>
      <c r="J125" s="369">
        <f t="shared" si="49"/>
        <v>0</v>
      </c>
      <c r="K125" s="313">
        <f t="shared" si="45"/>
        <v>0</v>
      </c>
      <c r="L125" s="369">
        <f t="shared" si="50"/>
        <v>0</v>
      </c>
      <c r="M125" s="313">
        <f t="shared" ref="M125" si="59">M77</f>
        <v>0</v>
      </c>
      <c r="N125" s="369">
        <f t="shared" si="52"/>
        <v>0</v>
      </c>
      <c r="O125" s="369">
        <f t="shared" si="53"/>
        <v>0</v>
      </c>
      <c r="P125" s="346">
        <f t="shared" si="42"/>
        <v>0</v>
      </c>
      <c r="Q125" s="113"/>
      <c r="R125" s="113"/>
      <c r="S125" s="113"/>
    </row>
    <row r="126" spans="1:19" s="97" customFormat="1" ht="18" customHeight="1" x14ac:dyDescent="0.25">
      <c r="A126" s="275" t="s">
        <v>120</v>
      </c>
      <c r="B126" s="290">
        <f t="shared" si="43"/>
        <v>0</v>
      </c>
      <c r="C126" s="313">
        <f t="shared" si="43"/>
        <v>0</v>
      </c>
      <c r="D126" s="369">
        <f t="shared" si="46"/>
        <v>0</v>
      </c>
      <c r="E126" s="313">
        <f t="shared" ref="E126" si="60">E78</f>
        <v>0</v>
      </c>
      <c r="F126" s="369">
        <f t="shared" si="48"/>
        <v>0</v>
      </c>
      <c r="G126" s="369">
        <f t="shared" si="48"/>
        <v>0</v>
      </c>
      <c r="H126" s="369">
        <f t="shared" si="48"/>
        <v>0</v>
      </c>
      <c r="I126" s="313">
        <f t="shared" si="44"/>
        <v>0</v>
      </c>
      <c r="J126" s="369">
        <f t="shared" si="49"/>
        <v>0</v>
      </c>
      <c r="K126" s="313">
        <f t="shared" si="45"/>
        <v>0</v>
      </c>
      <c r="L126" s="369">
        <f t="shared" si="50"/>
        <v>0</v>
      </c>
      <c r="M126" s="313">
        <f t="shared" ref="M126" si="61">M78</f>
        <v>0</v>
      </c>
      <c r="N126" s="369">
        <f t="shared" si="52"/>
        <v>0</v>
      </c>
      <c r="O126" s="369">
        <f t="shared" si="53"/>
        <v>0</v>
      </c>
      <c r="P126" s="346">
        <f t="shared" si="42"/>
        <v>0</v>
      </c>
      <c r="Q126" s="113"/>
      <c r="R126" s="113"/>
      <c r="S126" s="113"/>
    </row>
    <row r="127" spans="1:19" s="97" customFormat="1" ht="18" customHeight="1" x14ac:dyDescent="0.25">
      <c r="A127" s="275" t="s">
        <v>121</v>
      </c>
      <c r="B127" s="290">
        <f t="shared" si="43"/>
        <v>0</v>
      </c>
      <c r="C127" s="313">
        <f t="shared" si="43"/>
        <v>0</v>
      </c>
      <c r="D127" s="369">
        <f t="shared" si="46"/>
        <v>0</v>
      </c>
      <c r="E127" s="313">
        <f t="shared" ref="E127" si="62">E79</f>
        <v>0</v>
      </c>
      <c r="F127" s="369">
        <f t="shared" si="48"/>
        <v>0</v>
      </c>
      <c r="G127" s="369">
        <f t="shared" si="48"/>
        <v>0</v>
      </c>
      <c r="H127" s="369">
        <f t="shared" si="48"/>
        <v>0</v>
      </c>
      <c r="I127" s="313">
        <f t="shared" si="44"/>
        <v>0</v>
      </c>
      <c r="J127" s="369">
        <f t="shared" si="49"/>
        <v>0</v>
      </c>
      <c r="K127" s="313">
        <f t="shared" si="45"/>
        <v>0</v>
      </c>
      <c r="L127" s="369">
        <f t="shared" si="50"/>
        <v>0</v>
      </c>
      <c r="M127" s="313">
        <f t="shared" ref="M127" si="63">M79</f>
        <v>0</v>
      </c>
      <c r="N127" s="369">
        <f t="shared" si="52"/>
        <v>0</v>
      </c>
      <c r="O127" s="369">
        <f t="shared" si="53"/>
        <v>0</v>
      </c>
      <c r="P127" s="346">
        <f t="shared" si="42"/>
        <v>0</v>
      </c>
      <c r="Q127" s="113"/>
      <c r="R127" s="113"/>
      <c r="S127" s="113"/>
    </row>
    <row r="128" spans="1:19" s="97" customFormat="1" ht="18" customHeight="1" x14ac:dyDescent="0.25">
      <c r="A128" s="275" t="s">
        <v>122</v>
      </c>
      <c r="B128" s="290">
        <f t="shared" si="43"/>
        <v>0</v>
      </c>
      <c r="C128" s="313">
        <f t="shared" si="43"/>
        <v>0</v>
      </c>
      <c r="D128" s="369">
        <f t="shared" si="46"/>
        <v>0</v>
      </c>
      <c r="E128" s="313">
        <f t="shared" ref="E128" si="64">E80</f>
        <v>0</v>
      </c>
      <c r="F128" s="369">
        <f t="shared" si="48"/>
        <v>0</v>
      </c>
      <c r="G128" s="369">
        <f t="shared" si="48"/>
        <v>0</v>
      </c>
      <c r="H128" s="369">
        <f t="shared" si="48"/>
        <v>0</v>
      </c>
      <c r="I128" s="313">
        <f t="shared" si="44"/>
        <v>0</v>
      </c>
      <c r="J128" s="369">
        <f t="shared" si="49"/>
        <v>0</v>
      </c>
      <c r="K128" s="313">
        <f t="shared" si="45"/>
        <v>0</v>
      </c>
      <c r="L128" s="369">
        <f t="shared" si="50"/>
        <v>0</v>
      </c>
      <c r="M128" s="313">
        <f t="shared" ref="M128" si="65">M80</f>
        <v>0</v>
      </c>
      <c r="N128" s="369">
        <f t="shared" si="52"/>
        <v>0</v>
      </c>
      <c r="O128" s="369">
        <f t="shared" si="53"/>
        <v>0</v>
      </c>
      <c r="P128" s="346">
        <f t="shared" si="42"/>
        <v>0</v>
      </c>
      <c r="Q128" s="113"/>
      <c r="R128" s="113"/>
      <c r="S128" s="113"/>
    </row>
    <row r="129" spans="1:20" s="97" customFormat="1" ht="18" customHeight="1" x14ac:dyDescent="0.25">
      <c r="A129" s="275" t="s">
        <v>123</v>
      </c>
      <c r="B129" s="290">
        <f t="shared" si="43"/>
        <v>0</v>
      </c>
      <c r="C129" s="313">
        <f t="shared" si="43"/>
        <v>0</v>
      </c>
      <c r="D129" s="369">
        <f t="shared" si="46"/>
        <v>0</v>
      </c>
      <c r="E129" s="313">
        <f t="shared" ref="E129" si="66">E81</f>
        <v>0</v>
      </c>
      <c r="F129" s="369">
        <f t="shared" si="48"/>
        <v>0</v>
      </c>
      <c r="G129" s="369">
        <f t="shared" si="48"/>
        <v>0</v>
      </c>
      <c r="H129" s="369">
        <f t="shared" si="48"/>
        <v>0</v>
      </c>
      <c r="I129" s="313">
        <f t="shared" si="44"/>
        <v>0</v>
      </c>
      <c r="J129" s="369">
        <f t="shared" si="49"/>
        <v>0</v>
      </c>
      <c r="K129" s="313">
        <f t="shared" si="45"/>
        <v>0</v>
      </c>
      <c r="L129" s="369">
        <f t="shared" si="50"/>
        <v>0</v>
      </c>
      <c r="M129" s="313">
        <f t="shared" ref="M129" si="67">M81</f>
        <v>0</v>
      </c>
      <c r="N129" s="369">
        <f t="shared" si="52"/>
        <v>0</v>
      </c>
      <c r="O129" s="369">
        <f t="shared" si="53"/>
        <v>0</v>
      </c>
      <c r="P129" s="346">
        <f t="shared" si="42"/>
        <v>0</v>
      </c>
      <c r="Q129" s="113"/>
      <c r="R129" s="113"/>
      <c r="S129" s="113"/>
    </row>
    <row r="130" spans="1:20" s="97" customFormat="1" ht="18" customHeight="1" x14ac:dyDescent="0.25">
      <c r="A130" s="275" t="s">
        <v>124</v>
      </c>
      <c r="B130" s="290">
        <f t="shared" si="43"/>
        <v>0</v>
      </c>
      <c r="C130" s="313">
        <f t="shared" si="43"/>
        <v>0</v>
      </c>
      <c r="D130" s="369">
        <f t="shared" si="46"/>
        <v>0</v>
      </c>
      <c r="E130" s="313">
        <f t="shared" ref="E130" si="68">E82</f>
        <v>0</v>
      </c>
      <c r="F130" s="369">
        <f t="shared" si="48"/>
        <v>0</v>
      </c>
      <c r="G130" s="369">
        <f t="shared" si="48"/>
        <v>0</v>
      </c>
      <c r="H130" s="369">
        <f t="shared" si="48"/>
        <v>0</v>
      </c>
      <c r="I130" s="313">
        <f t="shared" si="44"/>
        <v>0</v>
      </c>
      <c r="J130" s="369">
        <f t="shared" si="49"/>
        <v>0</v>
      </c>
      <c r="K130" s="313">
        <f t="shared" si="45"/>
        <v>0</v>
      </c>
      <c r="L130" s="369">
        <f t="shared" si="50"/>
        <v>0</v>
      </c>
      <c r="M130" s="313">
        <f t="shared" ref="M130" si="69">M82</f>
        <v>0</v>
      </c>
      <c r="N130" s="369">
        <f t="shared" si="52"/>
        <v>0</v>
      </c>
      <c r="O130" s="369">
        <f t="shared" si="53"/>
        <v>0</v>
      </c>
      <c r="P130" s="346">
        <f t="shared" si="42"/>
        <v>0</v>
      </c>
      <c r="Q130" s="113"/>
      <c r="R130" s="113"/>
      <c r="S130" s="113"/>
    </row>
    <row r="131" spans="1:20" s="97" customFormat="1" ht="18" customHeight="1" x14ac:dyDescent="0.25">
      <c r="A131" s="275" t="s">
        <v>125</v>
      </c>
      <c r="B131" s="290">
        <f t="shared" si="43"/>
        <v>0</v>
      </c>
      <c r="C131" s="313">
        <f t="shared" si="43"/>
        <v>0</v>
      </c>
      <c r="D131" s="369">
        <f t="shared" si="46"/>
        <v>0</v>
      </c>
      <c r="E131" s="313">
        <f t="shared" ref="E131" si="70">E83</f>
        <v>0</v>
      </c>
      <c r="F131" s="369">
        <f t="shared" si="48"/>
        <v>0</v>
      </c>
      <c r="G131" s="369">
        <f t="shared" si="48"/>
        <v>0</v>
      </c>
      <c r="H131" s="369">
        <f t="shared" si="48"/>
        <v>0</v>
      </c>
      <c r="I131" s="313">
        <f t="shared" si="44"/>
        <v>0</v>
      </c>
      <c r="J131" s="369">
        <f t="shared" si="49"/>
        <v>0</v>
      </c>
      <c r="K131" s="313">
        <f t="shared" si="45"/>
        <v>0</v>
      </c>
      <c r="L131" s="369">
        <f t="shared" si="50"/>
        <v>0</v>
      </c>
      <c r="M131" s="313">
        <f t="shared" ref="M131" si="71">M83</f>
        <v>0</v>
      </c>
      <c r="N131" s="369">
        <f t="shared" si="52"/>
        <v>0</v>
      </c>
      <c r="O131" s="369">
        <f t="shared" si="53"/>
        <v>0</v>
      </c>
      <c r="P131" s="346">
        <f t="shared" si="42"/>
        <v>0</v>
      </c>
      <c r="Q131" s="113"/>
      <c r="R131" s="113"/>
      <c r="S131" s="113"/>
    </row>
    <row r="132" spans="1:20" s="97" customFormat="1" ht="18" customHeight="1" x14ac:dyDescent="0.25">
      <c r="A132" s="275" t="s">
        <v>126</v>
      </c>
      <c r="B132" s="290">
        <f t="shared" si="43"/>
        <v>0</v>
      </c>
      <c r="C132" s="313">
        <f t="shared" si="43"/>
        <v>0</v>
      </c>
      <c r="D132" s="369">
        <f t="shared" si="46"/>
        <v>0</v>
      </c>
      <c r="E132" s="313">
        <f t="shared" ref="E132" si="72">E84</f>
        <v>0</v>
      </c>
      <c r="F132" s="369">
        <f t="shared" si="48"/>
        <v>0</v>
      </c>
      <c r="G132" s="369">
        <f t="shared" si="48"/>
        <v>0</v>
      </c>
      <c r="H132" s="369">
        <f t="shared" si="48"/>
        <v>0</v>
      </c>
      <c r="I132" s="313">
        <f t="shared" si="44"/>
        <v>0</v>
      </c>
      <c r="J132" s="369">
        <f t="shared" si="49"/>
        <v>0</v>
      </c>
      <c r="K132" s="313">
        <f t="shared" si="45"/>
        <v>0</v>
      </c>
      <c r="L132" s="369">
        <f t="shared" si="50"/>
        <v>0</v>
      </c>
      <c r="M132" s="313">
        <f t="shared" ref="M132" si="73">M84</f>
        <v>0</v>
      </c>
      <c r="N132" s="369">
        <f t="shared" si="52"/>
        <v>0</v>
      </c>
      <c r="O132" s="369">
        <f t="shared" si="53"/>
        <v>0</v>
      </c>
      <c r="P132" s="346">
        <f t="shared" si="42"/>
        <v>0</v>
      </c>
      <c r="Q132" s="113"/>
      <c r="R132" s="113"/>
      <c r="S132" s="113"/>
    </row>
    <row r="133" spans="1:20" s="97" customFormat="1" ht="18" customHeight="1" x14ac:dyDescent="0.25">
      <c r="A133" s="291" t="s">
        <v>127</v>
      </c>
      <c r="B133" s="293"/>
      <c r="C133" s="293"/>
      <c r="D133" s="294">
        <f>SUMPRODUCT(ROUND(D121:D132,2))</f>
        <v>0</v>
      </c>
      <c r="E133" s="293"/>
      <c r="F133" s="294">
        <f>SUMPRODUCT(ROUND(F121:F132,2))</f>
        <v>0</v>
      </c>
      <c r="G133" s="294">
        <f>SUMPRODUCT(ROUND(G121:G132,2))</f>
        <v>0</v>
      </c>
      <c r="H133" s="294">
        <f>SUMPRODUCT(ROUND(H121:H132,2))</f>
        <v>0</v>
      </c>
      <c r="I133" s="293"/>
      <c r="J133" s="294">
        <f>SUMPRODUCT(ROUND(J121:J132,2))</f>
        <v>0</v>
      </c>
      <c r="K133" s="293"/>
      <c r="L133" s="294">
        <f>SUMPRODUCT(ROUND(L121:L132,2))</f>
        <v>0</v>
      </c>
      <c r="M133" s="293"/>
      <c r="N133" s="295">
        <f>SUMPRODUCT(ROUND(N121:N132,2))</f>
        <v>0</v>
      </c>
      <c r="O133" s="294">
        <f>SUM(O121:O132)</f>
        <v>0</v>
      </c>
      <c r="P133" s="346">
        <f t="shared" si="42"/>
        <v>0</v>
      </c>
      <c r="Q133" s="113"/>
      <c r="R133" s="113"/>
      <c r="S133" s="113"/>
    </row>
    <row r="134" spans="1:20" s="97" customFormat="1" ht="4" customHeight="1" x14ac:dyDescent="0.25">
      <c r="A134" s="101"/>
      <c r="B134" s="101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346">
        <f t="shared" si="42"/>
        <v>0</v>
      </c>
      <c r="Q134" s="113"/>
      <c r="R134" s="113"/>
      <c r="S134" s="113"/>
      <c r="T134" s="94"/>
    </row>
    <row r="135" spans="1:20" s="97" customFormat="1" ht="18" customHeight="1" x14ac:dyDescent="0.25">
      <c r="A135" s="265" t="s">
        <v>128</v>
      </c>
      <c r="B135" s="297"/>
      <c r="C135" s="298"/>
      <c r="D135" s="299"/>
      <c r="E135" s="298"/>
      <c r="F135" s="299"/>
      <c r="G135" s="299"/>
      <c r="H135" s="299"/>
      <c r="I135" s="298"/>
      <c r="J135" s="298"/>
      <c r="K135" s="298"/>
      <c r="L135" s="298"/>
      <c r="M135" s="313">
        <f>M87</f>
        <v>0</v>
      </c>
      <c r="N135" s="290">
        <f>IF(N87=0,0,ROUND(N87*$S$121,2))</f>
        <v>0</v>
      </c>
      <c r="O135" s="370">
        <f>ROUND(N135,2)</f>
        <v>0</v>
      </c>
      <c r="P135" s="346">
        <f t="shared" si="42"/>
        <v>0</v>
      </c>
      <c r="Q135" s="113"/>
      <c r="R135" s="113"/>
      <c r="S135" s="113"/>
    </row>
    <row r="136" spans="1:20" s="97" customFormat="1" ht="4" customHeight="1" x14ac:dyDescent="0.2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334"/>
      <c r="N136" s="335"/>
      <c r="O136" s="335"/>
      <c r="P136" s="346">
        <f t="shared" si="42"/>
        <v>0</v>
      </c>
      <c r="Q136" s="113"/>
      <c r="R136" s="113"/>
      <c r="S136" s="113"/>
    </row>
    <row r="137" spans="1:20" s="97" customFormat="1" ht="18" customHeight="1" x14ac:dyDescent="0.25">
      <c r="A137" s="291" t="s">
        <v>129</v>
      </c>
      <c r="B137" s="292"/>
      <c r="C137" s="300"/>
      <c r="D137" s="301"/>
      <c r="E137" s="300"/>
      <c r="F137" s="301"/>
      <c r="G137" s="301"/>
      <c r="H137" s="301"/>
      <c r="I137" s="300"/>
      <c r="J137" s="301"/>
      <c r="K137" s="300"/>
      <c r="L137" s="300"/>
      <c r="M137" s="300"/>
      <c r="N137" s="300"/>
      <c r="O137" s="371">
        <f>O133+O135</f>
        <v>0</v>
      </c>
      <c r="P137" s="346">
        <f t="shared" si="42"/>
        <v>0</v>
      </c>
      <c r="Q137" s="113"/>
      <c r="R137" s="113"/>
      <c r="S137" s="113"/>
    </row>
    <row r="138" spans="1:20" s="97" customFormat="1" x14ac:dyDescent="0.25">
      <c r="A138" s="101"/>
      <c r="B138" s="101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216"/>
      <c r="T138" s="94"/>
    </row>
  </sheetData>
  <sheetProtection password="EDE9" sheet="1" objects="1" scenarios="1"/>
  <conditionalFormatting sqref="A93:O137">
    <cfRule type="expression" dxfId="11" priority="27" stopIfTrue="1">
      <formula>$P93=1</formula>
    </cfRule>
  </conditionalFormatting>
  <dataValidations count="1">
    <dataValidation type="list" allowBlank="1" showErrorMessage="1" errorTitle="Ergebnis" error="Bitte auswählen!" sqref="O91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6" fitToHeight="0" orientation="landscape" useFirstPageNumber="1" r:id="rId1"/>
  <headerFooter alignWithMargins="0">
    <oddFooter>&amp;C&amp;9&amp;A - Seite &amp;P</oddFooter>
  </headerFooter>
  <rowBreaks count="2" manualBreakCount="2">
    <brk id="49" max="16383" man="1"/>
    <brk id="97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T138"/>
  <sheetViews>
    <sheetView showGridLines="0" zoomScaleNormal="100" workbookViewId="0">
      <selection activeCell="E12" sqref="E12"/>
    </sheetView>
  </sheetViews>
  <sheetFormatPr baseColWidth="10" defaultColWidth="11.453125" defaultRowHeight="11.5" x14ac:dyDescent="0.25"/>
  <cols>
    <col min="1" max="2" width="12.54296875" style="101" customWidth="1"/>
    <col min="3" max="14" width="12.54296875" style="94" customWidth="1"/>
    <col min="15" max="15" width="15.54296875" style="94" customWidth="1"/>
    <col min="16" max="16" width="12.54296875" style="94" hidden="1" customWidth="1"/>
    <col min="17" max="17" width="60.54296875" style="216" hidden="1" customWidth="1"/>
    <col min="18" max="19" width="10.54296875" style="97" hidden="1" customWidth="1"/>
    <col min="20" max="21" width="11.453125" style="94" customWidth="1"/>
    <col min="22" max="16384" width="11.453125" style="94"/>
  </cols>
  <sheetData>
    <row r="1" spans="1:20" ht="15" customHeight="1" x14ac:dyDescent="0.25">
      <c r="A1" s="458" t="str">
        <f>CONCATENATE('Anlage 1 | Ausgaben'!A1,".",$A$12)</f>
        <v>Anlage 1.2</v>
      </c>
      <c r="B1" s="96"/>
      <c r="C1" s="38"/>
      <c r="D1" s="38"/>
      <c r="E1" s="93"/>
      <c r="F1" s="37"/>
      <c r="G1" s="37"/>
      <c r="H1" s="37"/>
      <c r="I1" s="37"/>
      <c r="J1" s="37"/>
      <c r="K1" s="37"/>
      <c r="M1" s="206"/>
      <c r="P1" s="343" t="str">
        <f>"$A$1:$O$"&amp;IF(O91="nein",ROW($P$91),ROW($P$137))</f>
        <v>$A$1:$O$137</v>
      </c>
      <c r="Q1" s="113"/>
      <c r="R1" s="113"/>
      <c r="S1" s="113"/>
    </row>
    <row r="2" spans="1:20" ht="15" customHeight="1" x14ac:dyDescent="0.2">
      <c r="A2" s="96" t="s">
        <v>50</v>
      </c>
      <c r="B2" s="94"/>
      <c r="H2" s="207"/>
      <c r="I2" s="207"/>
      <c r="J2" s="208"/>
      <c r="K2" s="37"/>
      <c r="M2" s="197"/>
      <c r="P2" s="344"/>
      <c r="Q2" s="113"/>
      <c r="R2" s="113"/>
      <c r="S2" s="113"/>
    </row>
    <row r="3" spans="1:20" ht="15" customHeight="1" x14ac:dyDescent="0.2">
      <c r="A3" s="411" t="str">
        <f>CONCATENATE("Aktenzeichen ",IF('Seite 1'!$G$17="F-BV","F-BV____________",'Seite 1'!$G$17))</f>
        <v>Aktenzeichen F-BV____________</v>
      </c>
      <c r="B3" s="94"/>
      <c r="H3" s="207"/>
      <c r="I3" s="207"/>
      <c r="J3" s="208"/>
      <c r="K3" s="208"/>
      <c r="L3" s="208"/>
      <c r="M3" s="208"/>
      <c r="P3" s="344"/>
      <c r="Q3" s="113"/>
      <c r="R3" s="113"/>
      <c r="S3" s="113"/>
    </row>
    <row r="4" spans="1:20" ht="15" customHeight="1" x14ac:dyDescent="0.2">
      <c r="A4" s="95" t="str">
        <f ca="1">CONCATENATE("Verwendungsnachweis vom ",IF('Seite 1'!$G$16="","__.__.____",TEXT('Seite 1'!$G$16,"TT.MM.JJJJ")))</f>
        <v>Verwendungsnachweis vom 31.01.2024</v>
      </c>
      <c r="B4" s="94"/>
      <c r="H4" s="207"/>
      <c r="I4" s="207"/>
      <c r="J4" s="208"/>
      <c r="K4" s="208"/>
      <c r="L4" s="208"/>
      <c r="M4" s="208"/>
      <c r="P4" s="344"/>
      <c r="Q4" s="113"/>
      <c r="R4" s="113"/>
      <c r="S4" s="113"/>
    </row>
    <row r="5" spans="1:20" ht="15" customHeight="1" x14ac:dyDescent="0.2">
      <c r="A5" s="464" t="str">
        <f>'Seite 1'!$A$63</f>
        <v>VWN Förderung von Betreuungsvereinen</v>
      </c>
      <c r="B5" s="100"/>
      <c r="C5" s="100"/>
      <c r="D5" s="100"/>
      <c r="E5" s="100"/>
      <c r="F5" s="100"/>
      <c r="G5" s="100"/>
      <c r="H5" s="207"/>
      <c r="I5" s="207"/>
      <c r="J5" s="208"/>
      <c r="K5" s="208"/>
      <c r="L5" s="208"/>
      <c r="M5" s="208"/>
      <c r="N5" s="100"/>
      <c r="O5" s="100"/>
      <c r="P5" s="344"/>
      <c r="Q5" s="113"/>
      <c r="R5" s="113"/>
      <c r="S5" s="113"/>
    </row>
    <row r="6" spans="1:20" ht="15" customHeight="1" thickBot="1" x14ac:dyDescent="0.25">
      <c r="A6" s="408" t="str">
        <f>'Seite 1'!$A$64</f>
        <v>Formularversion: V 2.1 vom 31.01.24 - öffentlich -</v>
      </c>
      <c r="B6" s="409"/>
      <c r="C6" s="409"/>
      <c r="D6" s="409"/>
      <c r="E6" s="409"/>
      <c r="F6" s="409"/>
      <c r="G6" s="409"/>
      <c r="H6" s="466"/>
      <c r="I6" s="466"/>
      <c r="J6" s="467"/>
      <c r="K6" s="467"/>
      <c r="L6" s="467"/>
      <c r="M6" s="467"/>
      <c r="N6" s="409"/>
      <c r="O6" s="409"/>
      <c r="P6" s="344"/>
      <c r="Q6" s="113"/>
      <c r="R6" s="113"/>
      <c r="S6" s="113"/>
    </row>
    <row r="7" spans="1:20" s="97" customFormat="1" ht="12" customHeight="1" thickTop="1" x14ac:dyDescent="0.25">
      <c r="B7" s="207"/>
      <c r="C7" s="207"/>
      <c r="D7" s="207"/>
      <c r="E7" s="207"/>
      <c r="F7" s="207"/>
      <c r="G7" s="207"/>
      <c r="H7" s="208"/>
      <c r="I7" s="208"/>
      <c r="J7" s="208"/>
      <c r="K7" s="208"/>
      <c r="L7" s="208"/>
      <c r="M7" s="208"/>
      <c r="P7" s="114"/>
      <c r="Q7" s="113"/>
      <c r="R7" s="113"/>
      <c r="S7" s="113"/>
      <c r="T7" s="94"/>
    </row>
    <row r="8" spans="1:20" s="97" customFormat="1" ht="18" customHeight="1" x14ac:dyDescent="0.25">
      <c r="A8" s="261" t="s">
        <v>203</v>
      </c>
      <c r="B8" s="262"/>
      <c r="C8" s="262"/>
      <c r="D8" s="262"/>
      <c r="E8" s="262"/>
      <c r="F8" s="262"/>
      <c r="G8" s="262"/>
      <c r="H8" s="263"/>
      <c r="I8" s="263"/>
      <c r="J8" s="263"/>
      <c r="K8" s="263"/>
      <c r="L8" s="263"/>
      <c r="M8" s="263"/>
      <c r="N8" s="263"/>
      <c r="O8" s="264"/>
      <c r="P8" s="114"/>
      <c r="Q8" s="113"/>
      <c r="R8" s="113"/>
      <c r="S8" s="113"/>
      <c r="T8" s="94"/>
    </row>
    <row r="9" spans="1:20" s="97" customFormat="1" ht="12" customHeight="1" x14ac:dyDescent="0.25">
      <c r="A9" s="214" t="s">
        <v>156</v>
      </c>
      <c r="B9" s="210"/>
      <c r="C9" s="210"/>
      <c r="D9" s="210"/>
      <c r="E9" s="210"/>
      <c r="F9" s="210"/>
      <c r="G9" s="210"/>
      <c r="H9" s="208"/>
      <c r="I9" s="208"/>
      <c r="J9" s="208"/>
      <c r="K9" s="208"/>
      <c r="L9" s="208"/>
      <c r="M9" s="208"/>
      <c r="N9" s="208"/>
      <c r="O9" s="209"/>
      <c r="P9" s="114"/>
      <c r="Q9" s="113"/>
      <c r="R9" s="113"/>
      <c r="S9" s="113"/>
      <c r="T9" s="94"/>
    </row>
    <row r="10" spans="1:20" s="97" customFormat="1" ht="12" customHeight="1" x14ac:dyDescent="0.25">
      <c r="A10" s="210"/>
      <c r="B10" s="210"/>
      <c r="C10" s="210"/>
      <c r="D10" s="210"/>
      <c r="E10" s="210"/>
      <c r="F10" s="210"/>
      <c r="G10" s="210"/>
      <c r="H10" s="208"/>
      <c r="I10" s="208"/>
      <c r="J10" s="208"/>
      <c r="K10" s="208"/>
      <c r="L10" s="208"/>
      <c r="M10" s="208"/>
      <c r="N10" s="208"/>
      <c r="O10" s="209"/>
      <c r="P10" s="114"/>
      <c r="Q10" s="113"/>
      <c r="R10" s="113"/>
      <c r="S10" s="113"/>
      <c r="T10" s="94"/>
    </row>
    <row r="11" spans="1:20" s="97" customFormat="1" ht="8.15" customHeight="1" x14ac:dyDescent="0.25">
      <c r="A11" s="318"/>
      <c r="B11" s="319"/>
      <c r="C11" s="319"/>
      <c r="D11" s="319"/>
      <c r="E11" s="329"/>
      <c r="F11" s="319"/>
      <c r="G11" s="319"/>
      <c r="H11" s="320"/>
      <c r="I11" s="208"/>
      <c r="J11" s="208"/>
      <c r="K11" s="208"/>
      <c r="L11" s="208"/>
      <c r="M11" s="208"/>
      <c r="N11" s="208"/>
      <c r="O11" s="209"/>
      <c r="P11" s="114"/>
      <c r="Q11" s="113"/>
      <c r="R11" s="113"/>
      <c r="S11" s="113"/>
      <c r="T11" s="94"/>
    </row>
    <row r="12" spans="1:20" s="97" customFormat="1" ht="18" customHeight="1" x14ac:dyDescent="0.25">
      <c r="A12" s="321">
        <v>2</v>
      </c>
      <c r="B12" s="468" t="s">
        <v>160</v>
      </c>
      <c r="C12" s="307"/>
      <c r="D12" s="308"/>
      <c r="E12" s="326"/>
      <c r="F12" s="331"/>
      <c r="G12" s="332"/>
      <c r="H12" s="323"/>
      <c r="O12" s="211"/>
      <c r="P12" s="114"/>
      <c r="Q12" s="113"/>
      <c r="R12" s="113"/>
      <c r="S12" s="113"/>
      <c r="T12" s="94"/>
    </row>
    <row r="13" spans="1:20" s="213" customFormat="1" ht="4" customHeight="1" x14ac:dyDescent="0.25">
      <c r="A13" s="306"/>
      <c r="B13" s="307"/>
      <c r="C13" s="307"/>
      <c r="D13" s="311"/>
      <c r="E13" s="330"/>
      <c r="F13" s="311"/>
      <c r="G13" s="311"/>
      <c r="H13" s="308"/>
      <c r="I13" s="211"/>
      <c r="J13" s="211"/>
      <c r="K13" s="211"/>
      <c r="L13" s="211"/>
      <c r="M13" s="211"/>
      <c r="N13" s="211"/>
      <c r="O13" s="211"/>
      <c r="P13" s="114"/>
      <c r="Q13" s="113"/>
      <c r="R13" s="113"/>
      <c r="S13" s="113"/>
      <c r="T13" s="94"/>
    </row>
    <row r="14" spans="1:20" s="213" customFormat="1" ht="18" customHeight="1" x14ac:dyDescent="0.25">
      <c r="A14" s="333"/>
      <c r="B14" s="468" t="s">
        <v>161</v>
      </c>
      <c r="C14" s="307"/>
      <c r="D14" s="308"/>
      <c r="E14" s="327"/>
      <c r="F14" s="328" t="s">
        <v>45</v>
      </c>
      <c r="G14" s="327"/>
      <c r="H14" s="324"/>
      <c r="K14" s="211"/>
      <c r="P14" s="114"/>
      <c r="Q14" s="113"/>
      <c r="R14" s="113"/>
      <c r="S14" s="113"/>
      <c r="T14" s="94"/>
    </row>
    <row r="15" spans="1:20" s="213" customFormat="1" ht="4" customHeight="1" x14ac:dyDescent="0.25">
      <c r="A15" s="333"/>
      <c r="B15" s="307"/>
      <c r="C15" s="307"/>
      <c r="D15" s="307"/>
      <c r="E15" s="307"/>
      <c r="F15" s="307"/>
      <c r="G15" s="307"/>
      <c r="H15" s="324"/>
      <c r="K15" s="211"/>
      <c r="P15" s="114"/>
      <c r="Q15" s="113"/>
      <c r="R15" s="113"/>
      <c r="S15" s="113"/>
      <c r="T15" s="94"/>
    </row>
    <row r="16" spans="1:20" s="213" customFormat="1" ht="18" customHeight="1" x14ac:dyDescent="0.25">
      <c r="A16" s="333"/>
      <c r="B16" s="468" t="s">
        <v>196</v>
      </c>
      <c r="C16" s="307"/>
      <c r="D16" s="307"/>
      <c r="E16" s="326"/>
      <c r="F16" s="331"/>
      <c r="G16" s="332"/>
      <c r="H16" s="324"/>
      <c r="K16" s="211"/>
      <c r="P16" s="114"/>
      <c r="Q16" s="113"/>
      <c r="R16" s="113"/>
      <c r="S16" s="113"/>
      <c r="T16" s="94"/>
    </row>
    <row r="17" spans="1:20" s="213" customFormat="1" ht="4" customHeight="1" x14ac:dyDescent="0.25">
      <c r="A17" s="333"/>
      <c r="B17" s="307"/>
      <c r="C17" s="307"/>
      <c r="D17" s="307"/>
      <c r="E17" s="307"/>
      <c r="F17" s="307"/>
      <c r="G17" s="307"/>
      <c r="H17" s="324"/>
      <c r="K17" s="211"/>
      <c r="P17" s="114"/>
      <c r="Q17" s="113"/>
      <c r="R17" s="113"/>
      <c r="S17" s="113"/>
      <c r="T17" s="94"/>
    </row>
    <row r="18" spans="1:20" s="213" customFormat="1" ht="18" customHeight="1" x14ac:dyDescent="0.25">
      <c r="A18" s="333"/>
      <c r="B18" s="468" t="s">
        <v>197</v>
      </c>
      <c r="C18" s="307"/>
      <c r="D18" s="307"/>
      <c r="E18" s="326"/>
      <c r="F18" s="331"/>
      <c r="G18" s="332"/>
      <c r="H18" s="324"/>
      <c r="K18" s="211"/>
      <c r="P18" s="114"/>
      <c r="Q18" s="113"/>
      <c r="R18" s="113"/>
      <c r="S18" s="113"/>
      <c r="T18" s="94"/>
    </row>
    <row r="19" spans="1:20" s="213" customFormat="1" ht="8.15" customHeight="1" x14ac:dyDescent="0.25">
      <c r="A19" s="322"/>
      <c r="B19" s="309"/>
      <c r="C19" s="309"/>
      <c r="D19" s="325"/>
      <c r="E19" s="330"/>
      <c r="F19" s="325"/>
      <c r="G19" s="325"/>
      <c r="H19" s="310"/>
      <c r="I19" s="211"/>
      <c r="J19" s="211"/>
      <c r="K19" s="211"/>
      <c r="L19" s="211"/>
      <c r="M19" s="211"/>
      <c r="N19" s="211"/>
      <c r="O19" s="211"/>
      <c r="P19" s="114"/>
      <c r="Q19" s="113"/>
      <c r="R19" s="113"/>
      <c r="S19" s="113"/>
      <c r="T19" s="94"/>
    </row>
    <row r="20" spans="1:20" s="213" customFormat="1" ht="12" customHeight="1" x14ac:dyDescent="0.25">
      <c r="A20" s="212"/>
      <c r="B20" s="212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114"/>
      <c r="Q20" s="113"/>
      <c r="R20" s="113"/>
      <c r="S20" s="113"/>
      <c r="T20" s="94"/>
    </row>
    <row r="21" spans="1:20" s="213" customFormat="1" ht="4" customHeight="1" x14ac:dyDescent="0.25">
      <c r="A21" s="269"/>
      <c r="B21" s="270"/>
      <c r="C21" s="278"/>
      <c r="D21" s="279"/>
      <c r="E21" s="278"/>
      <c r="F21" s="285"/>
      <c r="G21" s="285"/>
      <c r="H21" s="279"/>
      <c r="I21" s="278"/>
      <c r="J21" s="279"/>
      <c r="K21" s="278"/>
      <c r="L21" s="279"/>
      <c r="M21" s="278"/>
      <c r="N21" s="279"/>
      <c r="O21" s="280"/>
      <c r="P21" s="114"/>
      <c r="Q21" s="113"/>
      <c r="R21" s="113"/>
      <c r="S21" s="113"/>
      <c r="T21" s="94"/>
    </row>
    <row r="22" spans="1:20" s="97" customFormat="1" ht="12" customHeight="1" x14ac:dyDescent="0.25">
      <c r="A22" s="274" t="s">
        <v>112</v>
      </c>
      <c r="B22" s="277" t="s">
        <v>157</v>
      </c>
      <c r="C22" s="274" t="s">
        <v>159</v>
      </c>
      <c r="D22" s="281"/>
      <c r="E22" s="274" t="s">
        <v>169</v>
      </c>
      <c r="F22" s="286"/>
      <c r="G22" s="286"/>
      <c r="H22" s="281"/>
      <c r="I22" s="274" t="s">
        <v>171</v>
      </c>
      <c r="J22" s="281"/>
      <c r="K22" s="274" t="s">
        <v>113</v>
      </c>
      <c r="L22" s="281"/>
      <c r="M22" s="274" t="s">
        <v>114</v>
      </c>
      <c r="N22" s="281"/>
      <c r="O22" s="230" t="s">
        <v>173</v>
      </c>
      <c r="P22" s="114"/>
      <c r="Q22" s="113"/>
      <c r="R22" s="113"/>
      <c r="S22" s="113"/>
      <c r="T22" s="94"/>
    </row>
    <row r="23" spans="1:20" s="97" customFormat="1" ht="12" customHeight="1" x14ac:dyDescent="0.25">
      <c r="A23" s="273"/>
      <c r="B23" s="277" t="s">
        <v>158</v>
      </c>
      <c r="C23" s="274" t="s">
        <v>165</v>
      </c>
      <c r="D23" s="281"/>
      <c r="E23" s="296" t="s">
        <v>170</v>
      </c>
      <c r="F23" s="286"/>
      <c r="G23" s="286"/>
      <c r="H23" s="281"/>
      <c r="I23" s="296" t="s">
        <v>172</v>
      </c>
      <c r="J23" s="281"/>
      <c r="K23" s="273"/>
      <c r="L23" s="281"/>
      <c r="M23" s="273"/>
      <c r="N23" s="281"/>
      <c r="O23" s="230"/>
      <c r="P23" s="114"/>
      <c r="Q23" s="113"/>
      <c r="R23" s="113"/>
      <c r="S23" s="113"/>
      <c r="T23" s="94"/>
    </row>
    <row r="24" spans="1:20" s="97" customFormat="1" ht="12" customHeight="1" x14ac:dyDescent="0.25">
      <c r="A24" s="273"/>
      <c r="B24" s="277" t="s">
        <v>174</v>
      </c>
      <c r="C24" s="296" t="s">
        <v>211</v>
      </c>
      <c r="D24" s="281"/>
      <c r="E24" s="273"/>
      <c r="F24" s="286"/>
      <c r="G24" s="286"/>
      <c r="H24" s="281"/>
      <c r="I24" s="273"/>
      <c r="J24" s="281"/>
      <c r="K24" s="273"/>
      <c r="L24" s="281"/>
      <c r="M24" s="273"/>
      <c r="N24" s="281"/>
      <c r="O24" s="230"/>
      <c r="P24" s="114"/>
      <c r="Q24" s="113"/>
      <c r="R24" s="113"/>
      <c r="S24" s="113"/>
      <c r="T24" s="94"/>
    </row>
    <row r="25" spans="1:20" s="97" customFormat="1" ht="4" customHeight="1" x14ac:dyDescent="0.25">
      <c r="A25" s="273"/>
      <c r="B25" s="277"/>
      <c r="C25" s="315"/>
      <c r="D25" s="283"/>
      <c r="E25" s="282"/>
      <c r="F25" s="287"/>
      <c r="G25" s="287"/>
      <c r="H25" s="283"/>
      <c r="I25" s="282"/>
      <c r="J25" s="283"/>
      <c r="K25" s="282"/>
      <c r="L25" s="283"/>
      <c r="M25" s="282"/>
      <c r="N25" s="283"/>
      <c r="O25" s="230"/>
      <c r="P25" s="114"/>
      <c r="Q25" s="113"/>
      <c r="R25" s="113"/>
      <c r="S25" s="113"/>
      <c r="T25" s="94"/>
    </row>
    <row r="26" spans="1:20" s="97" customFormat="1" ht="4" customHeight="1" x14ac:dyDescent="0.25">
      <c r="A26" s="273"/>
      <c r="B26" s="277"/>
      <c r="C26" s="316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230"/>
      <c r="P26" s="114"/>
      <c r="Q26" s="113"/>
      <c r="R26" s="113"/>
      <c r="S26" s="113"/>
      <c r="T26" s="94"/>
    </row>
    <row r="27" spans="1:20" s="97" customFormat="1" ht="12" customHeight="1" x14ac:dyDescent="0.25">
      <c r="A27" s="273"/>
      <c r="B27" s="277"/>
      <c r="C27" s="277" t="s">
        <v>163</v>
      </c>
      <c r="D27" s="277" t="s">
        <v>99</v>
      </c>
      <c r="E27" s="277" t="s">
        <v>163</v>
      </c>
      <c r="F27" s="277" t="s">
        <v>166</v>
      </c>
      <c r="G27" s="277" t="s">
        <v>167</v>
      </c>
      <c r="H27" s="277" t="s">
        <v>168</v>
      </c>
      <c r="I27" s="277" t="s">
        <v>163</v>
      </c>
      <c r="J27" s="277" t="s">
        <v>99</v>
      </c>
      <c r="K27" s="277" t="s">
        <v>163</v>
      </c>
      <c r="L27" s="277" t="s">
        <v>99</v>
      </c>
      <c r="M27" s="277" t="s">
        <v>163</v>
      </c>
      <c r="N27" s="277" t="s">
        <v>99</v>
      </c>
      <c r="O27" s="230"/>
      <c r="P27" s="114"/>
      <c r="Q27" s="113"/>
      <c r="R27" s="113"/>
      <c r="S27" s="113"/>
      <c r="T27" s="94"/>
    </row>
    <row r="28" spans="1:20" s="97" customFormat="1" ht="12" customHeight="1" x14ac:dyDescent="0.25">
      <c r="A28" s="273"/>
      <c r="B28" s="277"/>
      <c r="C28" s="277" t="s">
        <v>164</v>
      </c>
      <c r="D28" s="277"/>
      <c r="E28" s="277" t="s">
        <v>164</v>
      </c>
      <c r="F28" s="277"/>
      <c r="G28" s="277"/>
      <c r="H28" s="277"/>
      <c r="I28" s="277" t="s">
        <v>164</v>
      </c>
      <c r="J28" s="277"/>
      <c r="K28" s="277" t="s">
        <v>164</v>
      </c>
      <c r="L28" s="277"/>
      <c r="M28" s="277" t="s">
        <v>164</v>
      </c>
      <c r="N28" s="277"/>
      <c r="O28" s="230"/>
      <c r="P28" s="114"/>
      <c r="Q28" s="113"/>
      <c r="R28" s="113"/>
      <c r="S28" s="113"/>
      <c r="T28" s="94"/>
    </row>
    <row r="29" spans="1:20" s="97" customFormat="1" ht="12" customHeight="1" x14ac:dyDescent="0.25">
      <c r="A29" s="273"/>
      <c r="B29" s="277" t="s">
        <v>162</v>
      </c>
      <c r="C29" s="277"/>
      <c r="D29" s="277" t="s">
        <v>21</v>
      </c>
      <c r="E29" s="277"/>
      <c r="F29" s="277" t="s">
        <v>21</v>
      </c>
      <c r="G29" s="277" t="s">
        <v>21</v>
      </c>
      <c r="H29" s="277" t="s">
        <v>21</v>
      </c>
      <c r="I29" s="277"/>
      <c r="J29" s="277" t="s">
        <v>21</v>
      </c>
      <c r="K29" s="277"/>
      <c r="L29" s="277" t="s">
        <v>21</v>
      </c>
      <c r="M29" s="277"/>
      <c r="N29" s="277" t="s">
        <v>21</v>
      </c>
      <c r="O29" s="230" t="s">
        <v>21</v>
      </c>
      <c r="P29" s="114"/>
      <c r="Q29" s="113"/>
      <c r="R29" s="113"/>
      <c r="S29" s="113"/>
      <c r="T29" s="94"/>
    </row>
    <row r="30" spans="1:20" s="97" customFormat="1" ht="4" customHeight="1" x14ac:dyDescent="0.25">
      <c r="A30" s="282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8"/>
      <c r="P30" s="114"/>
      <c r="Q30" s="113"/>
      <c r="R30" s="113"/>
      <c r="S30" s="113"/>
      <c r="T30" s="94"/>
    </row>
    <row r="31" spans="1:20" s="97" customFormat="1" ht="18" customHeight="1" x14ac:dyDescent="0.25">
      <c r="A31" s="275" t="s">
        <v>115</v>
      </c>
      <c r="B31" s="276"/>
      <c r="C31" s="289"/>
      <c r="D31" s="276"/>
      <c r="E31" s="289"/>
      <c r="F31" s="276"/>
      <c r="G31" s="276"/>
      <c r="H31" s="276"/>
      <c r="I31" s="289"/>
      <c r="J31" s="276"/>
      <c r="K31" s="289"/>
      <c r="L31" s="276"/>
      <c r="M31" s="289"/>
      <c r="N31" s="276"/>
      <c r="O31" s="290">
        <f>ROUND(D31,2)+ROUND(F31,2)+ROUND(G31,2)+ROUND(H31,2)+ROUND(J31,2)+ROUND(L31,2)-ROUND(N31,2)</f>
        <v>0</v>
      </c>
      <c r="P31" s="114"/>
      <c r="Q31" s="113"/>
      <c r="R31" s="113"/>
      <c r="S31" s="113"/>
      <c r="T31" s="94"/>
    </row>
    <row r="32" spans="1:20" s="97" customFormat="1" ht="18" customHeight="1" x14ac:dyDescent="0.25">
      <c r="A32" s="275" t="s">
        <v>116</v>
      </c>
      <c r="B32" s="276"/>
      <c r="C32" s="289"/>
      <c r="D32" s="276"/>
      <c r="E32" s="289"/>
      <c r="F32" s="276"/>
      <c r="G32" s="276"/>
      <c r="H32" s="276"/>
      <c r="I32" s="289"/>
      <c r="J32" s="276"/>
      <c r="K32" s="289"/>
      <c r="L32" s="276"/>
      <c r="M32" s="289"/>
      <c r="N32" s="276"/>
      <c r="O32" s="290">
        <f t="shared" ref="O32:O42" si="0">ROUND(D32,2)+ROUND(F32,2)+ROUND(G32,2)+ROUND(H32,2)+ROUND(J32,2)+ROUND(L32,2)-ROUND(N32,2)</f>
        <v>0</v>
      </c>
      <c r="P32" s="114"/>
      <c r="Q32" s="113"/>
      <c r="R32" s="113"/>
      <c r="S32" s="113"/>
      <c r="T32" s="94"/>
    </row>
    <row r="33" spans="1:20" s="97" customFormat="1" ht="18" customHeight="1" x14ac:dyDescent="0.25">
      <c r="A33" s="275" t="s">
        <v>117</v>
      </c>
      <c r="B33" s="276"/>
      <c r="C33" s="289"/>
      <c r="D33" s="276"/>
      <c r="E33" s="289"/>
      <c r="F33" s="276"/>
      <c r="G33" s="276"/>
      <c r="H33" s="276"/>
      <c r="I33" s="289"/>
      <c r="J33" s="276"/>
      <c r="K33" s="289"/>
      <c r="L33" s="276"/>
      <c r="M33" s="289"/>
      <c r="N33" s="276"/>
      <c r="O33" s="290">
        <f t="shared" si="0"/>
        <v>0</v>
      </c>
      <c r="P33" s="114"/>
      <c r="Q33" s="113"/>
      <c r="R33" s="113"/>
      <c r="S33" s="113"/>
      <c r="T33" s="94"/>
    </row>
    <row r="34" spans="1:20" s="97" customFormat="1" ht="18" customHeight="1" x14ac:dyDescent="0.25">
      <c r="A34" s="275" t="s">
        <v>118</v>
      </c>
      <c r="B34" s="276"/>
      <c r="C34" s="289"/>
      <c r="D34" s="276"/>
      <c r="E34" s="289"/>
      <c r="F34" s="276"/>
      <c r="G34" s="276"/>
      <c r="H34" s="276"/>
      <c r="I34" s="289"/>
      <c r="J34" s="276"/>
      <c r="K34" s="289"/>
      <c r="L34" s="276"/>
      <c r="M34" s="289"/>
      <c r="N34" s="276"/>
      <c r="O34" s="290">
        <f t="shared" si="0"/>
        <v>0</v>
      </c>
      <c r="P34" s="114"/>
      <c r="Q34" s="113"/>
      <c r="R34" s="113"/>
      <c r="S34" s="113"/>
      <c r="T34" s="94"/>
    </row>
    <row r="35" spans="1:20" s="97" customFormat="1" ht="18" customHeight="1" x14ac:dyDescent="0.25">
      <c r="A35" s="275" t="s">
        <v>119</v>
      </c>
      <c r="B35" s="276"/>
      <c r="C35" s="289"/>
      <c r="D35" s="276"/>
      <c r="E35" s="289"/>
      <c r="F35" s="276"/>
      <c r="G35" s="276"/>
      <c r="H35" s="276"/>
      <c r="I35" s="289"/>
      <c r="J35" s="276"/>
      <c r="K35" s="289"/>
      <c r="L35" s="276"/>
      <c r="M35" s="289"/>
      <c r="N35" s="276"/>
      <c r="O35" s="290">
        <f t="shared" si="0"/>
        <v>0</v>
      </c>
      <c r="P35" s="114"/>
      <c r="Q35" s="113"/>
      <c r="R35" s="113"/>
      <c r="S35" s="113"/>
      <c r="T35" s="94"/>
    </row>
    <row r="36" spans="1:20" s="97" customFormat="1" ht="18" customHeight="1" x14ac:dyDescent="0.25">
      <c r="A36" s="275" t="s">
        <v>120</v>
      </c>
      <c r="B36" s="276"/>
      <c r="C36" s="289"/>
      <c r="D36" s="276"/>
      <c r="E36" s="289"/>
      <c r="F36" s="276"/>
      <c r="G36" s="276"/>
      <c r="H36" s="276"/>
      <c r="I36" s="289"/>
      <c r="J36" s="276"/>
      <c r="K36" s="289"/>
      <c r="L36" s="276"/>
      <c r="M36" s="289"/>
      <c r="N36" s="276"/>
      <c r="O36" s="290">
        <f t="shared" si="0"/>
        <v>0</v>
      </c>
      <c r="P36" s="114"/>
      <c r="Q36" s="113"/>
      <c r="R36" s="113"/>
      <c r="S36" s="113"/>
      <c r="T36" s="94"/>
    </row>
    <row r="37" spans="1:20" s="97" customFormat="1" ht="18" customHeight="1" x14ac:dyDescent="0.25">
      <c r="A37" s="275" t="s">
        <v>121</v>
      </c>
      <c r="B37" s="276"/>
      <c r="C37" s="289"/>
      <c r="D37" s="276"/>
      <c r="E37" s="289"/>
      <c r="F37" s="276"/>
      <c r="G37" s="276"/>
      <c r="H37" s="276"/>
      <c r="I37" s="289"/>
      <c r="J37" s="276"/>
      <c r="K37" s="289"/>
      <c r="L37" s="276"/>
      <c r="M37" s="289"/>
      <c r="N37" s="276"/>
      <c r="O37" s="290">
        <f t="shared" si="0"/>
        <v>0</v>
      </c>
      <c r="P37" s="114"/>
      <c r="Q37" s="113"/>
      <c r="R37" s="113"/>
      <c r="S37" s="113"/>
      <c r="T37" s="94"/>
    </row>
    <row r="38" spans="1:20" s="97" customFormat="1" ht="18" customHeight="1" x14ac:dyDescent="0.25">
      <c r="A38" s="275" t="s">
        <v>122</v>
      </c>
      <c r="B38" s="276"/>
      <c r="C38" s="289"/>
      <c r="D38" s="276"/>
      <c r="E38" s="289"/>
      <c r="F38" s="276"/>
      <c r="G38" s="276"/>
      <c r="H38" s="276"/>
      <c r="I38" s="289"/>
      <c r="J38" s="276"/>
      <c r="K38" s="289"/>
      <c r="L38" s="276"/>
      <c r="M38" s="289"/>
      <c r="N38" s="276"/>
      <c r="O38" s="290">
        <f t="shared" si="0"/>
        <v>0</v>
      </c>
      <c r="P38" s="114"/>
      <c r="Q38" s="113"/>
      <c r="R38" s="113"/>
      <c r="S38" s="113"/>
      <c r="T38" s="94"/>
    </row>
    <row r="39" spans="1:20" s="97" customFormat="1" ht="18" customHeight="1" x14ac:dyDescent="0.25">
      <c r="A39" s="275" t="s">
        <v>123</v>
      </c>
      <c r="B39" s="276"/>
      <c r="C39" s="289"/>
      <c r="D39" s="276"/>
      <c r="E39" s="289"/>
      <c r="F39" s="276"/>
      <c r="G39" s="276"/>
      <c r="H39" s="276"/>
      <c r="I39" s="289"/>
      <c r="J39" s="276"/>
      <c r="K39" s="289"/>
      <c r="L39" s="276"/>
      <c r="M39" s="289"/>
      <c r="N39" s="276"/>
      <c r="O39" s="290">
        <f t="shared" si="0"/>
        <v>0</v>
      </c>
      <c r="P39" s="114"/>
      <c r="Q39" s="113"/>
      <c r="R39" s="113"/>
      <c r="S39" s="113"/>
      <c r="T39" s="94"/>
    </row>
    <row r="40" spans="1:20" s="97" customFormat="1" ht="18" customHeight="1" x14ac:dyDescent="0.25">
      <c r="A40" s="275" t="s">
        <v>124</v>
      </c>
      <c r="B40" s="276"/>
      <c r="C40" s="289"/>
      <c r="D40" s="276"/>
      <c r="E40" s="289"/>
      <c r="F40" s="276"/>
      <c r="G40" s="276"/>
      <c r="H40" s="276"/>
      <c r="I40" s="289"/>
      <c r="J40" s="276"/>
      <c r="K40" s="289"/>
      <c r="L40" s="276"/>
      <c r="M40" s="289"/>
      <c r="N40" s="276"/>
      <c r="O40" s="290">
        <f t="shared" si="0"/>
        <v>0</v>
      </c>
      <c r="P40" s="114"/>
      <c r="Q40" s="113"/>
      <c r="R40" s="113"/>
      <c r="S40" s="113"/>
      <c r="T40" s="94"/>
    </row>
    <row r="41" spans="1:20" s="97" customFormat="1" ht="18" customHeight="1" x14ac:dyDescent="0.25">
      <c r="A41" s="275" t="s">
        <v>125</v>
      </c>
      <c r="B41" s="276"/>
      <c r="C41" s="289"/>
      <c r="D41" s="276"/>
      <c r="E41" s="289"/>
      <c r="F41" s="276"/>
      <c r="G41" s="276"/>
      <c r="H41" s="276"/>
      <c r="I41" s="289"/>
      <c r="J41" s="276"/>
      <c r="K41" s="289"/>
      <c r="L41" s="276"/>
      <c r="M41" s="289"/>
      <c r="N41" s="276"/>
      <c r="O41" s="290">
        <f t="shared" si="0"/>
        <v>0</v>
      </c>
      <c r="P41" s="114"/>
      <c r="Q41" s="113"/>
      <c r="R41" s="113"/>
      <c r="S41" s="113"/>
      <c r="T41" s="94"/>
    </row>
    <row r="42" spans="1:20" s="97" customFormat="1" ht="18" customHeight="1" x14ac:dyDescent="0.25">
      <c r="A42" s="275" t="s">
        <v>126</v>
      </c>
      <c r="B42" s="276"/>
      <c r="C42" s="289"/>
      <c r="D42" s="276"/>
      <c r="E42" s="289"/>
      <c r="F42" s="276"/>
      <c r="G42" s="276"/>
      <c r="H42" s="276"/>
      <c r="I42" s="289"/>
      <c r="J42" s="276"/>
      <c r="K42" s="289"/>
      <c r="L42" s="276"/>
      <c r="M42" s="289"/>
      <c r="N42" s="276"/>
      <c r="O42" s="290">
        <f t="shared" si="0"/>
        <v>0</v>
      </c>
      <c r="P42" s="114"/>
      <c r="Q42" s="113"/>
      <c r="R42" s="113"/>
      <c r="S42" s="113"/>
      <c r="T42" s="94"/>
    </row>
    <row r="43" spans="1:20" s="97" customFormat="1" ht="18" customHeight="1" x14ac:dyDescent="0.25">
      <c r="A43" s="291" t="s">
        <v>127</v>
      </c>
      <c r="B43" s="293"/>
      <c r="C43" s="293"/>
      <c r="D43" s="294">
        <f>SUMPRODUCT(ROUND(D31:D42,2))</f>
        <v>0</v>
      </c>
      <c r="E43" s="293"/>
      <c r="F43" s="294">
        <f>SUMPRODUCT(ROUND(F31:F42,2))</f>
        <v>0</v>
      </c>
      <c r="G43" s="294">
        <f t="shared" ref="G43:J43" si="1">SUMPRODUCT(ROUND(G31:G42,2))</f>
        <v>0</v>
      </c>
      <c r="H43" s="294">
        <f t="shared" si="1"/>
        <v>0</v>
      </c>
      <c r="I43" s="293"/>
      <c r="J43" s="294">
        <f t="shared" si="1"/>
        <v>0</v>
      </c>
      <c r="K43" s="293"/>
      <c r="L43" s="294">
        <f t="shared" ref="L43" si="2">SUMPRODUCT(ROUND(L31:L42,2))</f>
        <v>0</v>
      </c>
      <c r="M43" s="293"/>
      <c r="N43" s="295">
        <f t="shared" ref="N43" si="3">SUMPRODUCT(ROUND(N31:N42,2))</f>
        <v>0</v>
      </c>
      <c r="O43" s="294">
        <f>SUM(O31:O42)</f>
        <v>0</v>
      </c>
      <c r="P43" s="114"/>
      <c r="Q43" s="113"/>
      <c r="R43" s="113"/>
      <c r="S43" s="113"/>
      <c r="T43" s="94"/>
    </row>
    <row r="44" spans="1:20" ht="4" customHeight="1" x14ac:dyDescent="0.25">
      <c r="P44" s="114"/>
      <c r="Q44" s="113"/>
      <c r="R44" s="113"/>
      <c r="S44" s="113"/>
    </row>
    <row r="45" spans="1:20" s="97" customFormat="1" ht="18" customHeight="1" x14ac:dyDescent="0.25">
      <c r="A45" s="265" t="s">
        <v>128</v>
      </c>
      <c r="B45" s="297"/>
      <c r="C45" s="298"/>
      <c r="D45" s="299"/>
      <c r="E45" s="298"/>
      <c r="F45" s="299"/>
      <c r="G45" s="299"/>
      <c r="H45" s="299"/>
      <c r="I45" s="298"/>
      <c r="J45" s="298"/>
      <c r="K45" s="298"/>
      <c r="L45" s="298"/>
      <c r="M45" s="289"/>
      <c r="N45" s="302"/>
      <c r="O45" s="290">
        <f>ROUND(N45,2)</f>
        <v>0</v>
      </c>
      <c r="P45" s="114"/>
      <c r="Q45" s="113"/>
      <c r="R45" s="113"/>
      <c r="S45" s="113"/>
      <c r="T45" s="94"/>
    </row>
    <row r="46" spans="1:20" s="97" customFormat="1" ht="4" customHeight="1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4"/>
      <c r="Q46" s="113"/>
      <c r="R46" s="113"/>
      <c r="S46" s="113"/>
      <c r="T46" s="94"/>
    </row>
    <row r="47" spans="1:20" s="97" customFormat="1" ht="18" customHeight="1" x14ac:dyDescent="0.25">
      <c r="A47" s="291" t="s">
        <v>129</v>
      </c>
      <c r="B47" s="292"/>
      <c r="C47" s="300"/>
      <c r="D47" s="301"/>
      <c r="E47" s="300"/>
      <c r="F47" s="301"/>
      <c r="G47" s="301"/>
      <c r="H47" s="301"/>
      <c r="I47" s="300"/>
      <c r="J47" s="301"/>
      <c r="K47" s="300"/>
      <c r="L47" s="300"/>
      <c r="M47" s="300"/>
      <c r="N47" s="300"/>
      <c r="O47" s="371">
        <f>O43+O45</f>
        <v>0</v>
      </c>
      <c r="P47" s="114"/>
      <c r="Q47" s="113"/>
      <c r="R47" s="113"/>
      <c r="S47" s="113"/>
      <c r="T47" s="94"/>
    </row>
    <row r="48" spans="1:20" x14ac:dyDescent="0.25">
      <c r="P48" s="114"/>
      <c r="Q48" s="113"/>
      <c r="R48" s="113"/>
      <c r="S48" s="113"/>
    </row>
    <row r="49" spans="1:20" x14ac:dyDescent="0.25">
      <c r="P49" s="114"/>
      <c r="Q49" s="113"/>
      <c r="R49" s="113"/>
      <c r="S49" s="113"/>
    </row>
    <row r="50" spans="1:20" s="97" customFormat="1" ht="18" customHeight="1" x14ac:dyDescent="0.25">
      <c r="A50" s="261" t="s">
        <v>130</v>
      </c>
      <c r="B50" s="262"/>
      <c r="C50" s="262"/>
      <c r="D50" s="262"/>
      <c r="E50" s="262"/>
      <c r="F50" s="262"/>
      <c r="G50" s="262"/>
      <c r="H50" s="263"/>
      <c r="I50" s="263"/>
      <c r="J50" s="263"/>
      <c r="K50" s="263"/>
      <c r="L50" s="263"/>
      <c r="M50" s="263"/>
      <c r="N50" s="263"/>
      <c r="O50" s="264"/>
      <c r="P50" s="114"/>
      <c r="Q50" s="113"/>
      <c r="R50" s="113"/>
      <c r="S50" s="113"/>
      <c r="T50" s="94"/>
    </row>
    <row r="51" spans="1:20" ht="12" customHeight="1" x14ac:dyDescent="0.25">
      <c r="A51" s="214" t="s">
        <v>131</v>
      </c>
      <c r="B51" s="215"/>
      <c r="C51" s="215"/>
      <c r="D51" s="215"/>
      <c r="E51" s="215"/>
      <c r="F51" s="215"/>
      <c r="G51" s="215"/>
      <c r="H51" s="207"/>
      <c r="I51" s="207"/>
      <c r="J51" s="208"/>
      <c r="K51" s="37"/>
      <c r="P51" s="114"/>
      <c r="Q51" s="113"/>
      <c r="R51" s="113"/>
      <c r="S51" s="113"/>
    </row>
    <row r="52" spans="1:20" ht="12" customHeight="1" x14ac:dyDescent="0.25">
      <c r="A52" s="215"/>
      <c r="B52" s="215"/>
      <c r="C52" s="215"/>
      <c r="D52" s="215"/>
      <c r="E52" s="215"/>
      <c r="F52" s="215"/>
      <c r="G52" s="215"/>
      <c r="H52" s="207"/>
      <c r="I52" s="207"/>
      <c r="J52" s="208"/>
      <c r="K52" s="208"/>
      <c r="P52" s="114"/>
      <c r="Q52" s="113"/>
      <c r="R52" s="113"/>
      <c r="S52" s="113"/>
    </row>
    <row r="53" spans="1:20" s="97" customFormat="1" ht="8.15" customHeight="1" x14ac:dyDescent="0.25">
      <c r="A53" s="318"/>
      <c r="B53" s="319"/>
      <c r="C53" s="319"/>
      <c r="D53" s="319"/>
      <c r="E53" s="329"/>
      <c r="F53" s="319"/>
      <c r="G53" s="319"/>
      <c r="H53" s="320"/>
      <c r="I53" s="208"/>
      <c r="J53" s="208"/>
      <c r="K53" s="208"/>
      <c r="L53" s="208"/>
      <c r="M53" s="208"/>
      <c r="N53" s="208"/>
      <c r="O53" s="209"/>
      <c r="P53" s="114"/>
      <c r="Q53" s="113"/>
      <c r="R53" s="113"/>
      <c r="S53" s="113"/>
      <c r="T53" s="94"/>
    </row>
    <row r="54" spans="1:20" s="97" customFormat="1" ht="18" customHeight="1" x14ac:dyDescent="0.25">
      <c r="A54" s="321">
        <f>$A$12</f>
        <v>2</v>
      </c>
      <c r="B54" s="468" t="str">
        <f>$B$12</f>
        <v>Name, Vorname Mitarbeiter:in</v>
      </c>
      <c r="C54" s="307"/>
      <c r="D54" s="308"/>
      <c r="E54" s="265" t="str">
        <f>IF($E$12="","",$E$12)</f>
        <v/>
      </c>
      <c r="F54" s="272"/>
      <c r="G54" s="303"/>
      <c r="H54" s="323"/>
      <c r="O54" s="211"/>
      <c r="P54" s="114"/>
      <c r="Q54" s="113"/>
      <c r="R54" s="113"/>
      <c r="S54" s="113"/>
      <c r="T54" s="94"/>
    </row>
    <row r="55" spans="1:20" s="213" customFormat="1" ht="4" customHeight="1" x14ac:dyDescent="0.25">
      <c r="A55" s="306"/>
      <c r="B55" s="307"/>
      <c r="C55" s="307"/>
      <c r="D55" s="311"/>
      <c r="E55" s="330"/>
      <c r="F55" s="311"/>
      <c r="G55" s="311"/>
      <c r="H55" s="308"/>
      <c r="I55" s="211"/>
      <c r="J55" s="211"/>
      <c r="K55" s="211"/>
      <c r="L55" s="211"/>
      <c r="M55" s="211"/>
      <c r="N55" s="211"/>
      <c r="O55" s="211"/>
      <c r="P55" s="114"/>
      <c r="Q55" s="113"/>
      <c r="R55" s="113"/>
      <c r="S55" s="113"/>
      <c r="T55" s="94"/>
    </row>
    <row r="56" spans="1:20" s="213" customFormat="1" ht="18" customHeight="1" x14ac:dyDescent="0.25">
      <c r="A56" s="333"/>
      <c r="B56" s="468" t="str">
        <f>$B$14</f>
        <v>Beschäftigungszeitraum im Projekt vom</v>
      </c>
      <c r="C56" s="307"/>
      <c r="D56" s="308"/>
      <c r="E56" s="305" t="str">
        <f>IF($E$14="","",$E$14)</f>
        <v/>
      </c>
      <c r="F56" s="328" t="str">
        <f>F14</f>
        <v>bis</v>
      </c>
      <c r="G56" s="305" t="str">
        <f>IF($G$14="","",$G$14)</f>
        <v/>
      </c>
      <c r="H56" s="324"/>
      <c r="K56" s="211"/>
      <c r="P56" s="114"/>
      <c r="Q56" s="113"/>
      <c r="R56" s="113"/>
      <c r="S56" s="113"/>
      <c r="T56" s="94"/>
    </row>
    <row r="57" spans="1:20" s="213" customFormat="1" ht="4" customHeight="1" x14ac:dyDescent="0.25">
      <c r="A57" s="333"/>
      <c r="B57" s="307"/>
      <c r="C57" s="307"/>
      <c r="D57" s="311"/>
      <c r="E57" s="311"/>
      <c r="F57" s="311"/>
      <c r="G57" s="311"/>
      <c r="H57" s="324"/>
      <c r="K57" s="211"/>
      <c r="P57" s="114"/>
      <c r="Q57" s="113"/>
      <c r="R57" s="113"/>
      <c r="S57" s="113"/>
      <c r="T57" s="94"/>
    </row>
    <row r="58" spans="1:20" s="213" customFormat="1" ht="18" customHeight="1" x14ac:dyDescent="0.25">
      <c r="A58" s="333"/>
      <c r="B58" s="468" t="str">
        <f>$B$16</f>
        <v>Berufsausbildung/Qualifikation</v>
      </c>
      <c r="C58" s="307"/>
      <c r="D58" s="311"/>
      <c r="E58" s="265" t="str">
        <f>IF($E$16="","",$E$16)</f>
        <v/>
      </c>
      <c r="F58" s="272"/>
      <c r="G58" s="303"/>
      <c r="H58" s="324"/>
      <c r="K58" s="211"/>
      <c r="P58" s="114"/>
      <c r="Q58" s="113"/>
      <c r="R58" s="113"/>
      <c r="S58" s="113"/>
      <c r="T58" s="94"/>
    </row>
    <row r="59" spans="1:20" s="213" customFormat="1" ht="4" customHeight="1" x14ac:dyDescent="0.25">
      <c r="A59" s="333"/>
      <c r="B59" s="307"/>
      <c r="C59" s="307"/>
      <c r="D59" s="311"/>
      <c r="E59" s="311"/>
      <c r="F59" s="311"/>
      <c r="G59" s="311"/>
      <c r="H59" s="311"/>
      <c r="K59" s="211"/>
      <c r="P59" s="114"/>
      <c r="Q59" s="113"/>
      <c r="R59" s="113"/>
      <c r="S59" s="113"/>
      <c r="T59" s="94"/>
    </row>
    <row r="60" spans="1:20" s="213" customFormat="1" ht="18" customHeight="1" x14ac:dyDescent="0.25">
      <c r="A60" s="333"/>
      <c r="B60" s="468" t="str">
        <f>$B$18</f>
        <v>Funktion im Betreuungsverein</v>
      </c>
      <c r="C60" s="307"/>
      <c r="D60" s="311"/>
      <c r="E60" s="265" t="str">
        <f>IF($E$18="","",$E$18)</f>
        <v/>
      </c>
      <c r="F60" s="272"/>
      <c r="G60" s="303"/>
      <c r="H60" s="324"/>
      <c r="K60" s="211"/>
      <c r="P60" s="114"/>
      <c r="Q60" s="113"/>
      <c r="R60" s="113"/>
      <c r="S60" s="113"/>
      <c r="T60" s="94"/>
    </row>
    <row r="61" spans="1:20" s="213" customFormat="1" ht="8.15" customHeight="1" x14ac:dyDescent="0.25">
      <c r="A61" s="322"/>
      <c r="B61" s="309"/>
      <c r="C61" s="309"/>
      <c r="D61" s="325"/>
      <c r="E61" s="330"/>
      <c r="F61" s="325"/>
      <c r="G61" s="325"/>
      <c r="H61" s="310"/>
      <c r="I61" s="211"/>
      <c r="J61" s="211"/>
      <c r="K61" s="211"/>
      <c r="L61" s="211"/>
      <c r="M61" s="211"/>
      <c r="N61" s="211"/>
      <c r="O61" s="211"/>
      <c r="P61" s="114"/>
      <c r="Q61" s="113"/>
      <c r="R61" s="113"/>
      <c r="S61" s="113"/>
      <c r="T61" s="94"/>
    </row>
    <row r="62" spans="1:20" ht="12" customHeight="1" x14ac:dyDescent="0.25">
      <c r="P62" s="114"/>
      <c r="Q62" s="113"/>
      <c r="R62" s="113"/>
      <c r="S62" s="113"/>
    </row>
    <row r="63" spans="1:20" s="213" customFormat="1" ht="4" customHeight="1" x14ac:dyDescent="0.25">
      <c r="A63" s="269"/>
      <c r="B63" s="270"/>
      <c r="C63" s="278"/>
      <c r="D63" s="279"/>
      <c r="E63" s="278"/>
      <c r="F63" s="285"/>
      <c r="G63" s="285"/>
      <c r="H63" s="279"/>
      <c r="I63" s="278"/>
      <c r="J63" s="279"/>
      <c r="K63" s="278"/>
      <c r="L63" s="279"/>
      <c r="M63" s="278"/>
      <c r="N63" s="279"/>
      <c r="O63" s="280"/>
      <c r="P63" s="114"/>
      <c r="Q63" s="113"/>
      <c r="R63" s="113"/>
      <c r="S63" s="113"/>
      <c r="T63" s="94"/>
    </row>
    <row r="64" spans="1:20" s="97" customFormat="1" ht="12" customHeight="1" x14ac:dyDescent="0.25">
      <c r="A64" s="274" t="s">
        <v>112</v>
      </c>
      <c r="B64" s="277" t="s">
        <v>157</v>
      </c>
      <c r="C64" s="274" t="s">
        <v>159</v>
      </c>
      <c r="D64" s="281"/>
      <c r="E64" s="274" t="s">
        <v>169</v>
      </c>
      <c r="F64" s="286"/>
      <c r="G64" s="286"/>
      <c r="H64" s="281"/>
      <c r="I64" s="274" t="s">
        <v>171</v>
      </c>
      <c r="J64" s="281"/>
      <c r="K64" s="274" t="s">
        <v>113</v>
      </c>
      <c r="L64" s="281"/>
      <c r="M64" s="274" t="s">
        <v>114</v>
      </c>
      <c r="N64" s="281"/>
      <c r="O64" s="230" t="s">
        <v>173</v>
      </c>
      <c r="P64" s="114"/>
      <c r="Q64" s="113"/>
      <c r="R64" s="113"/>
      <c r="S64" s="113"/>
      <c r="T64" s="94"/>
    </row>
    <row r="65" spans="1:20" s="97" customFormat="1" ht="12" customHeight="1" x14ac:dyDescent="0.25">
      <c r="A65" s="273"/>
      <c r="B65" s="277" t="s">
        <v>158</v>
      </c>
      <c r="C65" s="274" t="s">
        <v>165</v>
      </c>
      <c r="D65" s="281"/>
      <c r="E65" s="296" t="s">
        <v>170</v>
      </c>
      <c r="F65" s="286"/>
      <c r="G65" s="286"/>
      <c r="H65" s="281"/>
      <c r="I65" s="296" t="s">
        <v>172</v>
      </c>
      <c r="J65" s="281"/>
      <c r="K65" s="273"/>
      <c r="L65" s="281"/>
      <c r="M65" s="273"/>
      <c r="N65" s="281"/>
      <c r="O65" s="230"/>
      <c r="P65" s="114"/>
      <c r="Q65" s="113"/>
      <c r="R65" s="113"/>
      <c r="S65" s="113"/>
      <c r="T65" s="94"/>
    </row>
    <row r="66" spans="1:20" s="97" customFormat="1" ht="12" customHeight="1" x14ac:dyDescent="0.25">
      <c r="A66" s="273"/>
      <c r="B66" s="277" t="s">
        <v>174</v>
      </c>
      <c r="C66" s="296" t="s">
        <v>211</v>
      </c>
      <c r="D66" s="281"/>
      <c r="E66" s="273"/>
      <c r="F66" s="286"/>
      <c r="G66" s="286"/>
      <c r="H66" s="281"/>
      <c r="I66" s="273"/>
      <c r="J66" s="281"/>
      <c r="K66" s="273"/>
      <c r="L66" s="281"/>
      <c r="M66" s="273"/>
      <c r="N66" s="281"/>
      <c r="O66" s="230"/>
      <c r="P66" s="114"/>
      <c r="Q66" s="113"/>
      <c r="R66" s="113"/>
      <c r="S66" s="113"/>
      <c r="T66" s="94"/>
    </row>
    <row r="67" spans="1:20" s="97" customFormat="1" ht="4" customHeight="1" x14ac:dyDescent="0.25">
      <c r="A67" s="273"/>
      <c r="B67" s="277"/>
      <c r="C67" s="315"/>
      <c r="D67" s="283"/>
      <c r="E67" s="282"/>
      <c r="F67" s="287"/>
      <c r="G67" s="287"/>
      <c r="H67" s="283"/>
      <c r="I67" s="282"/>
      <c r="J67" s="283"/>
      <c r="K67" s="282"/>
      <c r="L67" s="283"/>
      <c r="M67" s="282"/>
      <c r="N67" s="283"/>
      <c r="O67" s="230"/>
      <c r="P67" s="114"/>
      <c r="Q67" s="113"/>
      <c r="R67" s="113"/>
      <c r="S67" s="113"/>
      <c r="T67" s="94"/>
    </row>
    <row r="68" spans="1:20" s="97" customFormat="1" ht="4" customHeight="1" x14ac:dyDescent="0.25">
      <c r="A68" s="273"/>
      <c r="B68" s="277"/>
      <c r="C68" s="316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230"/>
      <c r="P68" s="114"/>
      <c r="Q68" s="113"/>
      <c r="R68" s="113"/>
      <c r="S68" s="113"/>
      <c r="T68" s="94"/>
    </row>
    <row r="69" spans="1:20" s="97" customFormat="1" ht="12" customHeight="1" x14ac:dyDescent="0.25">
      <c r="A69" s="273"/>
      <c r="B69" s="277"/>
      <c r="C69" s="277" t="s">
        <v>163</v>
      </c>
      <c r="D69" s="277" t="s">
        <v>99</v>
      </c>
      <c r="E69" s="277" t="s">
        <v>163</v>
      </c>
      <c r="F69" s="277" t="s">
        <v>166</v>
      </c>
      <c r="G69" s="277" t="s">
        <v>167</v>
      </c>
      <c r="H69" s="277" t="s">
        <v>168</v>
      </c>
      <c r="I69" s="277" t="s">
        <v>163</v>
      </c>
      <c r="J69" s="277" t="s">
        <v>99</v>
      </c>
      <c r="K69" s="277" t="s">
        <v>163</v>
      </c>
      <c r="L69" s="277" t="s">
        <v>99</v>
      </c>
      <c r="M69" s="277" t="s">
        <v>163</v>
      </c>
      <c r="N69" s="277" t="s">
        <v>99</v>
      </c>
      <c r="O69" s="230"/>
      <c r="P69" s="114"/>
      <c r="Q69" s="113"/>
      <c r="R69" s="113"/>
      <c r="S69" s="113"/>
      <c r="T69" s="94"/>
    </row>
    <row r="70" spans="1:20" s="97" customFormat="1" ht="12" customHeight="1" x14ac:dyDescent="0.25">
      <c r="A70" s="273"/>
      <c r="B70" s="277"/>
      <c r="C70" s="277" t="s">
        <v>164</v>
      </c>
      <c r="D70" s="277"/>
      <c r="E70" s="277" t="s">
        <v>164</v>
      </c>
      <c r="F70" s="277"/>
      <c r="G70" s="277"/>
      <c r="H70" s="277"/>
      <c r="I70" s="277" t="s">
        <v>164</v>
      </c>
      <c r="J70" s="277"/>
      <c r="K70" s="277" t="s">
        <v>164</v>
      </c>
      <c r="L70" s="277"/>
      <c r="M70" s="277" t="s">
        <v>164</v>
      </c>
      <c r="N70" s="277"/>
      <c r="O70" s="230"/>
      <c r="P70" s="114"/>
      <c r="Q70" s="113"/>
      <c r="R70" s="472" t="s">
        <v>199</v>
      </c>
      <c r="S70" s="472" t="s">
        <v>199</v>
      </c>
      <c r="T70" s="94"/>
    </row>
    <row r="71" spans="1:20" s="97" customFormat="1" ht="12" customHeight="1" x14ac:dyDescent="0.25">
      <c r="A71" s="273"/>
      <c r="B71" s="277" t="s">
        <v>162</v>
      </c>
      <c r="C71" s="277"/>
      <c r="D71" s="277" t="s">
        <v>21</v>
      </c>
      <c r="E71" s="277"/>
      <c r="F71" s="277" t="s">
        <v>21</v>
      </c>
      <c r="G71" s="277" t="s">
        <v>21</v>
      </c>
      <c r="H71" s="277" t="s">
        <v>21</v>
      </c>
      <c r="I71" s="277"/>
      <c r="J71" s="277" t="s">
        <v>21</v>
      </c>
      <c r="K71" s="277"/>
      <c r="L71" s="277" t="s">
        <v>21</v>
      </c>
      <c r="M71" s="277"/>
      <c r="N71" s="277" t="s">
        <v>21</v>
      </c>
      <c r="O71" s="230" t="s">
        <v>21</v>
      </c>
      <c r="P71" s="114"/>
      <c r="Q71" s="113"/>
      <c r="R71" s="472" t="s">
        <v>112</v>
      </c>
      <c r="S71" s="472" t="s">
        <v>195</v>
      </c>
      <c r="T71" s="94"/>
    </row>
    <row r="72" spans="1:20" s="97" customFormat="1" ht="4" customHeight="1" x14ac:dyDescent="0.25">
      <c r="A72" s="282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8"/>
      <c r="P72" s="114"/>
      <c r="Q72" s="113"/>
      <c r="R72" s="113"/>
      <c r="S72" s="113"/>
      <c r="T72" s="94"/>
    </row>
    <row r="73" spans="1:20" s="97" customFormat="1" ht="18" customHeight="1" x14ac:dyDescent="0.25">
      <c r="A73" s="275" t="s">
        <v>115</v>
      </c>
      <c r="B73" s="312"/>
      <c r="C73" s="313">
        <f t="shared" ref="C73:C84" si="4">C31</f>
        <v>0</v>
      </c>
      <c r="D73" s="290">
        <f>IFERROR(ROUND(ROUND(D31,2)/ROUND($B31,2)*ROUND($B73,2),2),0)</f>
        <v>0</v>
      </c>
      <c r="E73" s="313">
        <f t="shared" ref="E73:E84" si="5">E31</f>
        <v>0</v>
      </c>
      <c r="F73" s="290">
        <f>IFERROR(ROUND(ROUND(F31,2)/ROUND($B31,2)*ROUND($B73,2),2),0)</f>
        <v>0</v>
      </c>
      <c r="G73" s="290">
        <f>IFERROR(ROUND(ROUND(G31,2)/ROUND($B31,2)*ROUND($B73,2),2),0)</f>
        <v>0</v>
      </c>
      <c r="H73" s="290">
        <f>IFERROR(ROUND(ROUND(H31,2)/ROUND($B31,2)*ROUND($B73,2),2),0)</f>
        <v>0</v>
      </c>
      <c r="I73" s="313">
        <f>I31</f>
        <v>0</v>
      </c>
      <c r="J73" s="290">
        <f>IFERROR(ROUND(ROUND(J31,2)/ROUND($B31,2)*ROUND($B73,2),2),0)</f>
        <v>0</v>
      </c>
      <c r="K73" s="313">
        <f>K31</f>
        <v>0</v>
      </c>
      <c r="L73" s="290">
        <f>IFERROR(ROUND(ROUND(L31,2)/ROUND($B31,2)*ROUND($B73,2),2),0)</f>
        <v>0</v>
      </c>
      <c r="M73" s="313">
        <f>M31</f>
        <v>0</v>
      </c>
      <c r="N73" s="314">
        <f>IFERROR(ROUND(ROUND(N31,2)/ROUND($B31,2)*ROUND($B73,2),2),0)</f>
        <v>0</v>
      </c>
      <c r="O73" s="290">
        <f>ROUND(D73,2)+ROUND(F73,2)+ROUND(G73,2)+ROUND(H73,2)+ROUND(J73,2)+ROUND(L73,2)-ROUND(N73,2)</f>
        <v>0</v>
      </c>
      <c r="P73" s="114"/>
      <c r="Q73" s="113"/>
      <c r="R73" s="471">
        <f>ROUND(B73,2)/40</f>
        <v>0</v>
      </c>
      <c r="S73" s="471">
        <f>R73/12</f>
        <v>0</v>
      </c>
      <c r="T73" s="94"/>
    </row>
    <row r="74" spans="1:20" s="97" customFormat="1" ht="18" customHeight="1" x14ac:dyDescent="0.25">
      <c r="A74" s="275" t="s">
        <v>116</v>
      </c>
      <c r="B74" s="312"/>
      <c r="C74" s="313">
        <f t="shared" si="4"/>
        <v>0</v>
      </c>
      <c r="D74" s="290">
        <f t="shared" ref="D74:D84" si="6">IFERROR(ROUND(ROUND(D32,2)/ROUND($B32,2)*ROUND($B74,2),2),0)</f>
        <v>0</v>
      </c>
      <c r="E74" s="313">
        <f t="shared" si="5"/>
        <v>0</v>
      </c>
      <c r="F74" s="290">
        <f t="shared" ref="F74:H84" si="7">IFERROR(ROUND(ROUND(F32,2)/ROUND($B32,2)*ROUND($B74,2),2),0)</f>
        <v>0</v>
      </c>
      <c r="G74" s="290">
        <f t="shared" si="7"/>
        <v>0</v>
      </c>
      <c r="H74" s="290">
        <f t="shared" si="7"/>
        <v>0</v>
      </c>
      <c r="I74" s="313">
        <f t="shared" ref="I74:K84" si="8">I32</f>
        <v>0</v>
      </c>
      <c r="J74" s="290">
        <f t="shared" ref="J74:J84" si="9">IFERROR(ROUND(ROUND(J32,2)/ROUND($B32,2)*ROUND($B74,2),2),0)</f>
        <v>0</v>
      </c>
      <c r="K74" s="313">
        <f t="shared" si="8"/>
        <v>0</v>
      </c>
      <c r="L74" s="290">
        <f t="shared" ref="L74:L84" si="10">IFERROR(ROUND(ROUND(L32,2)/ROUND($B32,2)*ROUND($B74,2),2),0)</f>
        <v>0</v>
      </c>
      <c r="M74" s="313">
        <f t="shared" ref="M74:M84" si="11">M32</f>
        <v>0</v>
      </c>
      <c r="N74" s="314">
        <f t="shared" ref="N74:N84" si="12">IFERROR(ROUND(ROUND(N32,2)/ROUND($B32,2)*ROUND($B74,2),2),0)</f>
        <v>0</v>
      </c>
      <c r="O74" s="290">
        <f t="shared" ref="O74:O84" si="13">ROUND(D74,2)+ROUND(F74,2)+ROUND(G74,2)+ROUND(H74,2)+ROUND(J74,2)+ROUND(L74,2)-ROUND(N74,2)</f>
        <v>0</v>
      </c>
      <c r="P74" s="114"/>
      <c r="Q74" s="113"/>
      <c r="R74" s="471">
        <f t="shared" ref="R74:R84" si="14">ROUND(B74,2)/40</f>
        <v>0</v>
      </c>
      <c r="S74" s="471">
        <f t="shared" ref="S74:S84" si="15">R74/12</f>
        <v>0</v>
      </c>
      <c r="T74" s="94"/>
    </row>
    <row r="75" spans="1:20" s="97" customFormat="1" ht="18" customHeight="1" x14ac:dyDescent="0.25">
      <c r="A75" s="275" t="s">
        <v>117</v>
      </c>
      <c r="B75" s="312"/>
      <c r="C75" s="313">
        <f t="shared" si="4"/>
        <v>0</v>
      </c>
      <c r="D75" s="290">
        <f t="shared" si="6"/>
        <v>0</v>
      </c>
      <c r="E75" s="313">
        <f t="shared" si="5"/>
        <v>0</v>
      </c>
      <c r="F75" s="290">
        <f t="shared" si="7"/>
        <v>0</v>
      </c>
      <c r="G75" s="290">
        <f t="shared" si="7"/>
        <v>0</v>
      </c>
      <c r="H75" s="290">
        <f t="shared" si="7"/>
        <v>0</v>
      </c>
      <c r="I75" s="313">
        <f t="shared" si="8"/>
        <v>0</v>
      </c>
      <c r="J75" s="290">
        <f t="shared" si="9"/>
        <v>0</v>
      </c>
      <c r="K75" s="313">
        <f t="shared" si="8"/>
        <v>0</v>
      </c>
      <c r="L75" s="290">
        <f t="shared" si="10"/>
        <v>0</v>
      </c>
      <c r="M75" s="313">
        <f t="shared" si="11"/>
        <v>0</v>
      </c>
      <c r="N75" s="314">
        <f t="shared" si="12"/>
        <v>0</v>
      </c>
      <c r="O75" s="290">
        <f t="shared" si="13"/>
        <v>0</v>
      </c>
      <c r="P75" s="114"/>
      <c r="Q75" s="113"/>
      <c r="R75" s="471">
        <f t="shared" si="14"/>
        <v>0</v>
      </c>
      <c r="S75" s="471">
        <f t="shared" si="15"/>
        <v>0</v>
      </c>
      <c r="T75" s="94"/>
    </row>
    <row r="76" spans="1:20" s="97" customFormat="1" ht="18" customHeight="1" x14ac:dyDescent="0.25">
      <c r="A76" s="275" t="s">
        <v>118</v>
      </c>
      <c r="B76" s="312"/>
      <c r="C76" s="313">
        <f t="shared" si="4"/>
        <v>0</v>
      </c>
      <c r="D76" s="290">
        <f t="shared" si="6"/>
        <v>0</v>
      </c>
      <c r="E76" s="313">
        <f t="shared" si="5"/>
        <v>0</v>
      </c>
      <c r="F76" s="290">
        <f t="shared" si="7"/>
        <v>0</v>
      </c>
      <c r="G76" s="290">
        <f t="shared" si="7"/>
        <v>0</v>
      </c>
      <c r="H76" s="290">
        <f t="shared" si="7"/>
        <v>0</v>
      </c>
      <c r="I76" s="313">
        <f t="shared" si="8"/>
        <v>0</v>
      </c>
      <c r="J76" s="290">
        <f t="shared" si="9"/>
        <v>0</v>
      </c>
      <c r="K76" s="313">
        <f t="shared" si="8"/>
        <v>0</v>
      </c>
      <c r="L76" s="290">
        <f t="shared" si="10"/>
        <v>0</v>
      </c>
      <c r="M76" s="313">
        <f t="shared" si="11"/>
        <v>0</v>
      </c>
      <c r="N76" s="314">
        <f t="shared" si="12"/>
        <v>0</v>
      </c>
      <c r="O76" s="290">
        <f t="shared" si="13"/>
        <v>0</v>
      </c>
      <c r="P76" s="114"/>
      <c r="Q76" s="113"/>
      <c r="R76" s="471">
        <f t="shared" si="14"/>
        <v>0</v>
      </c>
      <c r="S76" s="471">
        <f t="shared" si="15"/>
        <v>0</v>
      </c>
      <c r="T76" s="94"/>
    </row>
    <row r="77" spans="1:20" s="97" customFormat="1" ht="18" customHeight="1" x14ac:dyDescent="0.25">
      <c r="A77" s="275" t="s">
        <v>119</v>
      </c>
      <c r="B77" s="312"/>
      <c r="C77" s="313">
        <f t="shared" si="4"/>
        <v>0</v>
      </c>
      <c r="D77" s="290">
        <f t="shared" si="6"/>
        <v>0</v>
      </c>
      <c r="E77" s="313">
        <f t="shared" si="5"/>
        <v>0</v>
      </c>
      <c r="F77" s="290">
        <f t="shared" si="7"/>
        <v>0</v>
      </c>
      <c r="G77" s="290">
        <f t="shared" si="7"/>
        <v>0</v>
      </c>
      <c r="H77" s="290">
        <f t="shared" si="7"/>
        <v>0</v>
      </c>
      <c r="I77" s="313">
        <f t="shared" si="8"/>
        <v>0</v>
      </c>
      <c r="J77" s="290">
        <f t="shared" si="9"/>
        <v>0</v>
      </c>
      <c r="K77" s="313">
        <f t="shared" si="8"/>
        <v>0</v>
      </c>
      <c r="L77" s="290">
        <f t="shared" si="10"/>
        <v>0</v>
      </c>
      <c r="M77" s="313">
        <f t="shared" si="11"/>
        <v>0</v>
      </c>
      <c r="N77" s="314">
        <f t="shared" si="12"/>
        <v>0</v>
      </c>
      <c r="O77" s="290">
        <f t="shared" si="13"/>
        <v>0</v>
      </c>
      <c r="P77" s="114"/>
      <c r="Q77" s="113"/>
      <c r="R77" s="471">
        <f t="shared" si="14"/>
        <v>0</v>
      </c>
      <c r="S77" s="471">
        <f t="shared" si="15"/>
        <v>0</v>
      </c>
      <c r="T77" s="94"/>
    </row>
    <row r="78" spans="1:20" s="97" customFormat="1" ht="18" customHeight="1" x14ac:dyDescent="0.25">
      <c r="A78" s="275" t="s">
        <v>120</v>
      </c>
      <c r="B78" s="312"/>
      <c r="C78" s="313">
        <f t="shared" si="4"/>
        <v>0</v>
      </c>
      <c r="D78" s="290">
        <f t="shared" si="6"/>
        <v>0</v>
      </c>
      <c r="E78" s="313">
        <f t="shared" si="5"/>
        <v>0</v>
      </c>
      <c r="F78" s="290">
        <f t="shared" si="7"/>
        <v>0</v>
      </c>
      <c r="G78" s="290">
        <f t="shared" si="7"/>
        <v>0</v>
      </c>
      <c r="H78" s="290">
        <f t="shared" si="7"/>
        <v>0</v>
      </c>
      <c r="I78" s="313">
        <f t="shared" si="8"/>
        <v>0</v>
      </c>
      <c r="J78" s="290">
        <f t="shared" si="9"/>
        <v>0</v>
      </c>
      <c r="K78" s="313">
        <f t="shared" si="8"/>
        <v>0</v>
      </c>
      <c r="L78" s="290">
        <f t="shared" si="10"/>
        <v>0</v>
      </c>
      <c r="M78" s="313">
        <f t="shared" si="11"/>
        <v>0</v>
      </c>
      <c r="N78" s="314">
        <f t="shared" si="12"/>
        <v>0</v>
      </c>
      <c r="O78" s="290">
        <f t="shared" si="13"/>
        <v>0</v>
      </c>
      <c r="P78" s="114"/>
      <c r="Q78" s="113"/>
      <c r="R78" s="471">
        <f t="shared" si="14"/>
        <v>0</v>
      </c>
      <c r="S78" s="471">
        <f t="shared" si="15"/>
        <v>0</v>
      </c>
      <c r="T78" s="94"/>
    </row>
    <row r="79" spans="1:20" s="97" customFormat="1" ht="18" customHeight="1" x14ac:dyDescent="0.25">
      <c r="A79" s="275" t="s">
        <v>121</v>
      </c>
      <c r="B79" s="312"/>
      <c r="C79" s="313">
        <f t="shared" si="4"/>
        <v>0</v>
      </c>
      <c r="D79" s="290">
        <f t="shared" si="6"/>
        <v>0</v>
      </c>
      <c r="E79" s="313">
        <f t="shared" si="5"/>
        <v>0</v>
      </c>
      <c r="F79" s="290">
        <f t="shared" si="7"/>
        <v>0</v>
      </c>
      <c r="G79" s="290">
        <f t="shared" si="7"/>
        <v>0</v>
      </c>
      <c r="H79" s="290">
        <f t="shared" si="7"/>
        <v>0</v>
      </c>
      <c r="I79" s="313">
        <f t="shared" si="8"/>
        <v>0</v>
      </c>
      <c r="J79" s="290">
        <f t="shared" si="9"/>
        <v>0</v>
      </c>
      <c r="K79" s="313">
        <f t="shared" si="8"/>
        <v>0</v>
      </c>
      <c r="L79" s="290">
        <f t="shared" si="10"/>
        <v>0</v>
      </c>
      <c r="M79" s="313">
        <f t="shared" si="11"/>
        <v>0</v>
      </c>
      <c r="N79" s="314">
        <f t="shared" si="12"/>
        <v>0</v>
      </c>
      <c r="O79" s="290">
        <f t="shared" si="13"/>
        <v>0</v>
      </c>
      <c r="P79" s="114"/>
      <c r="Q79" s="113"/>
      <c r="R79" s="471">
        <f t="shared" si="14"/>
        <v>0</v>
      </c>
      <c r="S79" s="471">
        <f t="shared" si="15"/>
        <v>0</v>
      </c>
      <c r="T79" s="94"/>
    </row>
    <row r="80" spans="1:20" s="97" customFormat="1" ht="18" customHeight="1" x14ac:dyDescent="0.25">
      <c r="A80" s="275" t="s">
        <v>122</v>
      </c>
      <c r="B80" s="312"/>
      <c r="C80" s="313">
        <f t="shared" si="4"/>
        <v>0</v>
      </c>
      <c r="D80" s="290">
        <f t="shared" si="6"/>
        <v>0</v>
      </c>
      <c r="E80" s="313">
        <f t="shared" si="5"/>
        <v>0</v>
      </c>
      <c r="F80" s="290">
        <f t="shared" si="7"/>
        <v>0</v>
      </c>
      <c r="G80" s="290">
        <f t="shared" si="7"/>
        <v>0</v>
      </c>
      <c r="H80" s="290">
        <f t="shared" si="7"/>
        <v>0</v>
      </c>
      <c r="I80" s="313">
        <f t="shared" si="8"/>
        <v>0</v>
      </c>
      <c r="J80" s="290">
        <f t="shared" si="9"/>
        <v>0</v>
      </c>
      <c r="K80" s="313">
        <f t="shared" si="8"/>
        <v>0</v>
      </c>
      <c r="L80" s="290">
        <f t="shared" si="10"/>
        <v>0</v>
      </c>
      <c r="M80" s="313">
        <f t="shared" si="11"/>
        <v>0</v>
      </c>
      <c r="N80" s="314">
        <f t="shared" si="12"/>
        <v>0</v>
      </c>
      <c r="O80" s="290">
        <f t="shared" si="13"/>
        <v>0</v>
      </c>
      <c r="P80" s="114"/>
      <c r="Q80" s="113"/>
      <c r="R80" s="471">
        <f t="shared" si="14"/>
        <v>0</v>
      </c>
      <c r="S80" s="471">
        <f t="shared" si="15"/>
        <v>0</v>
      </c>
      <c r="T80" s="94"/>
    </row>
    <row r="81" spans="1:20" s="97" customFormat="1" ht="18" customHeight="1" x14ac:dyDescent="0.25">
      <c r="A81" s="275" t="s">
        <v>123</v>
      </c>
      <c r="B81" s="312"/>
      <c r="C81" s="313">
        <f t="shared" si="4"/>
        <v>0</v>
      </c>
      <c r="D81" s="290">
        <f t="shared" si="6"/>
        <v>0</v>
      </c>
      <c r="E81" s="313">
        <f t="shared" si="5"/>
        <v>0</v>
      </c>
      <c r="F81" s="290">
        <f t="shared" si="7"/>
        <v>0</v>
      </c>
      <c r="G81" s="290">
        <f t="shared" si="7"/>
        <v>0</v>
      </c>
      <c r="H81" s="290">
        <f t="shared" si="7"/>
        <v>0</v>
      </c>
      <c r="I81" s="313">
        <f t="shared" si="8"/>
        <v>0</v>
      </c>
      <c r="J81" s="290">
        <f t="shared" si="9"/>
        <v>0</v>
      </c>
      <c r="K81" s="313">
        <f t="shared" si="8"/>
        <v>0</v>
      </c>
      <c r="L81" s="290">
        <f t="shared" si="10"/>
        <v>0</v>
      </c>
      <c r="M81" s="313">
        <f t="shared" si="11"/>
        <v>0</v>
      </c>
      <c r="N81" s="314">
        <f t="shared" si="12"/>
        <v>0</v>
      </c>
      <c r="O81" s="290">
        <f t="shared" si="13"/>
        <v>0</v>
      </c>
      <c r="P81" s="114"/>
      <c r="Q81" s="113"/>
      <c r="R81" s="471">
        <f t="shared" si="14"/>
        <v>0</v>
      </c>
      <c r="S81" s="471">
        <f t="shared" si="15"/>
        <v>0</v>
      </c>
      <c r="T81" s="94"/>
    </row>
    <row r="82" spans="1:20" s="97" customFormat="1" ht="18" customHeight="1" x14ac:dyDescent="0.25">
      <c r="A82" s="275" t="s">
        <v>124</v>
      </c>
      <c r="B82" s="312"/>
      <c r="C82" s="313">
        <f t="shared" si="4"/>
        <v>0</v>
      </c>
      <c r="D82" s="290">
        <f t="shared" si="6"/>
        <v>0</v>
      </c>
      <c r="E82" s="313">
        <f t="shared" si="5"/>
        <v>0</v>
      </c>
      <c r="F82" s="290">
        <f t="shared" si="7"/>
        <v>0</v>
      </c>
      <c r="G82" s="290">
        <f t="shared" si="7"/>
        <v>0</v>
      </c>
      <c r="H82" s="290">
        <f t="shared" si="7"/>
        <v>0</v>
      </c>
      <c r="I82" s="313">
        <f t="shared" si="8"/>
        <v>0</v>
      </c>
      <c r="J82" s="290">
        <f t="shared" si="9"/>
        <v>0</v>
      </c>
      <c r="K82" s="313">
        <f t="shared" si="8"/>
        <v>0</v>
      </c>
      <c r="L82" s="290">
        <f t="shared" si="10"/>
        <v>0</v>
      </c>
      <c r="M82" s="313">
        <f t="shared" si="11"/>
        <v>0</v>
      </c>
      <c r="N82" s="314">
        <f t="shared" si="12"/>
        <v>0</v>
      </c>
      <c r="O82" s="290">
        <f t="shared" si="13"/>
        <v>0</v>
      </c>
      <c r="P82" s="114"/>
      <c r="Q82" s="113"/>
      <c r="R82" s="471">
        <f t="shared" si="14"/>
        <v>0</v>
      </c>
      <c r="S82" s="471">
        <f t="shared" si="15"/>
        <v>0</v>
      </c>
      <c r="T82" s="94"/>
    </row>
    <row r="83" spans="1:20" s="97" customFormat="1" ht="18" customHeight="1" x14ac:dyDescent="0.25">
      <c r="A83" s="275" t="s">
        <v>125</v>
      </c>
      <c r="B83" s="312"/>
      <c r="C83" s="313">
        <f t="shared" si="4"/>
        <v>0</v>
      </c>
      <c r="D83" s="290">
        <f t="shared" si="6"/>
        <v>0</v>
      </c>
      <c r="E83" s="313">
        <f t="shared" si="5"/>
        <v>0</v>
      </c>
      <c r="F83" s="290">
        <f t="shared" si="7"/>
        <v>0</v>
      </c>
      <c r="G83" s="290">
        <f t="shared" si="7"/>
        <v>0</v>
      </c>
      <c r="H83" s="290">
        <f t="shared" si="7"/>
        <v>0</v>
      </c>
      <c r="I83" s="313">
        <f t="shared" si="8"/>
        <v>0</v>
      </c>
      <c r="J83" s="290">
        <f t="shared" si="9"/>
        <v>0</v>
      </c>
      <c r="K83" s="313">
        <f t="shared" si="8"/>
        <v>0</v>
      </c>
      <c r="L83" s="290">
        <f t="shared" si="10"/>
        <v>0</v>
      </c>
      <c r="M83" s="313">
        <f t="shared" si="11"/>
        <v>0</v>
      </c>
      <c r="N83" s="314">
        <f t="shared" si="12"/>
        <v>0</v>
      </c>
      <c r="O83" s="290">
        <f t="shared" si="13"/>
        <v>0</v>
      </c>
      <c r="P83" s="114"/>
      <c r="Q83" s="113"/>
      <c r="R83" s="471">
        <f t="shared" si="14"/>
        <v>0</v>
      </c>
      <c r="S83" s="471">
        <f t="shared" si="15"/>
        <v>0</v>
      </c>
      <c r="T83" s="94"/>
    </row>
    <row r="84" spans="1:20" s="97" customFormat="1" ht="18" customHeight="1" x14ac:dyDescent="0.25">
      <c r="A84" s="275" t="s">
        <v>126</v>
      </c>
      <c r="B84" s="312"/>
      <c r="C84" s="313">
        <f t="shared" si="4"/>
        <v>0</v>
      </c>
      <c r="D84" s="290">
        <f t="shared" si="6"/>
        <v>0</v>
      </c>
      <c r="E84" s="313">
        <f t="shared" si="5"/>
        <v>0</v>
      </c>
      <c r="F84" s="290">
        <f t="shared" si="7"/>
        <v>0</v>
      </c>
      <c r="G84" s="290">
        <f t="shared" si="7"/>
        <v>0</v>
      </c>
      <c r="H84" s="290">
        <f t="shared" si="7"/>
        <v>0</v>
      </c>
      <c r="I84" s="313">
        <f t="shared" si="8"/>
        <v>0</v>
      </c>
      <c r="J84" s="290">
        <f t="shared" si="9"/>
        <v>0</v>
      </c>
      <c r="K84" s="313">
        <f t="shared" si="8"/>
        <v>0</v>
      </c>
      <c r="L84" s="290">
        <f t="shared" si="10"/>
        <v>0</v>
      </c>
      <c r="M84" s="313">
        <f t="shared" si="11"/>
        <v>0</v>
      </c>
      <c r="N84" s="314">
        <f t="shared" si="12"/>
        <v>0</v>
      </c>
      <c r="O84" s="290">
        <f t="shared" si="13"/>
        <v>0</v>
      </c>
      <c r="P84" s="114"/>
      <c r="Q84" s="113"/>
      <c r="R84" s="471">
        <f t="shared" si="14"/>
        <v>0</v>
      </c>
      <c r="S84" s="471">
        <f t="shared" si="15"/>
        <v>0</v>
      </c>
      <c r="T84" s="94"/>
    </row>
    <row r="85" spans="1:20" s="97" customFormat="1" ht="18" customHeight="1" x14ac:dyDescent="0.25">
      <c r="A85" s="291" t="s">
        <v>127</v>
      </c>
      <c r="B85" s="293"/>
      <c r="C85" s="293"/>
      <c r="D85" s="294">
        <f>SUMPRODUCT(ROUND(D73:D84,2))</f>
        <v>0</v>
      </c>
      <c r="E85" s="293"/>
      <c r="F85" s="294">
        <f>SUMPRODUCT(ROUND(F73:F84,2))</f>
        <v>0</v>
      </c>
      <c r="G85" s="294">
        <f t="shared" ref="G85:H85" si="16">SUMPRODUCT(ROUND(G73:G84,2))</f>
        <v>0</v>
      </c>
      <c r="H85" s="294">
        <f t="shared" si="16"/>
        <v>0</v>
      </c>
      <c r="I85" s="293"/>
      <c r="J85" s="294">
        <f t="shared" ref="J85" si="17">SUMPRODUCT(ROUND(J73:J84,2))</f>
        <v>0</v>
      </c>
      <c r="K85" s="293"/>
      <c r="L85" s="294">
        <f t="shared" ref="L85" si="18">SUMPRODUCT(ROUND(L73:L84,2))</f>
        <v>0</v>
      </c>
      <c r="M85" s="293"/>
      <c r="N85" s="295">
        <f t="shared" ref="N85" si="19">SUMPRODUCT(ROUND(N73:N84,2))</f>
        <v>0</v>
      </c>
      <c r="O85" s="294">
        <f>SUM(O73:O84)</f>
        <v>0</v>
      </c>
      <c r="P85" s="114"/>
      <c r="Q85" s="113"/>
      <c r="R85" s="113"/>
      <c r="S85" s="473">
        <f>SUM(S73:S84)</f>
        <v>0</v>
      </c>
      <c r="T85" s="94"/>
    </row>
    <row r="86" spans="1:20" ht="4" customHeight="1" x14ac:dyDescent="0.25">
      <c r="P86" s="114"/>
      <c r="Q86" s="113"/>
      <c r="R86" s="113"/>
      <c r="S86" s="113"/>
    </row>
    <row r="87" spans="1:20" s="97" customFormat="1" ht="18" customHeight="1" x14ac:dyDescent="0.25">
      <c r="A87" s="265" t="s">
        <v>128</v>
      </c>
      <c r="B87" s="297"/>
      <c r="C87" s="298"/>
      <c r="D87" s="299"/>
      <c r="E87" s="298"/>
      <c r="F87" s="299"/>
      <c r="G87" s="299"/>
      <c r="H87" s="299"/>
      <c r="I87" s="298"/>
      <c r="J87" s="298"/>
      <c r="K87" s="298"/>
      <c r="L87" s="298"/>
      <c r="M87" s="313">
        <f>M45</f>
        <v>0</v>
      </c>
      <c r="N87" s="290">
        <f>IF(O43=0,0,ROUND(N45/O43*O85,2))</f>
        <v>0</v>
      </c>
      <c r="O87" s="370">
        <f>ROUND(N87,2)</f>
        <v>0</v>
      </c>
      <c r="P87" s="114"/>
      <c r="Q87" s="113"/>
      <c r="R87" s="113"/>
      <c r="S87" s="113"/>
      <c r="T87" s="94"/>
    </row>
    <row r="88" spans="1:20" s="97" customFormat="1" ht="4" customHeight="1" x14ac:dyDescent="0.2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334"/>
      <c r="N88" s="335"/>
      <c r="O88" s="335"/>
      <c r="P88" s="114"/>
      <c r="Q88" s="113"/>
      <c r="R88" s="113"/>
      <c r="S88" s="113"/>
      <c r="T88" s="94"/>
    </row>
    <row r="89" spans="1:20" s="97" customFormat="1" ht="18" customHeight="1" x14ac:dyDescent="0.25">
      <c r="A89" s="291" t="s">
        <v>129</v>
      </c>
      <c r="B89" s="292"/>
      <c r="C89" s="300"/>
      <c r="D89" s="301"/>
      <c r="E89" s="300"/>
      <c r="F89" s="301"/>
      <c r="G89" s="301"/>
      <c r="H89" s="301"/>
      <c r="I89" s="300"/>
      <c r="J89" s="301"/>
      <c r="K89" s="300"/>
      <c r="L89" s="300"/>
      <c r="M89" s="300"/>
      <c r="N89" s="300"/>
      <c r="O89" s="371">
        <f>O85+O87</f>
        <v>0</v>
      </c>
      <c r="P89" s="114"/>
      <c r="Q89" s="345" t="s">
        <v>132</v>
      </c>
      <c r="R89" s="113"/>
      <c r="S89" s="113"/>
    </row>
    <row r="90" spans="1:20" ht="12" customHeight="1" x14ac:dyDescent="0.25">
      <c r="P90" s="114"/>
      <c r="Q90" s="113"/>
      <c r="R90" s="113"/>
      <c r="S90" s="113"/>
    </row>
    <row r="91" spans="1:20" s="213" customFormat="1" ht="18" customHeight="1" x14ac:dyDescent="0.25">
      <c r="A91" s="265" t="s">
        <v>179</v>
      </c>
      <c r="B91" s="266"/>
      <c r="C91" s="304"/>
      <c r="D91" s="304"/>
      <c r="E91" s="268"/>
      <c r="F91" s="268"/>
      <c r="G91" s="268"/>
      <c r="H91" s="268"/>
      <c r="I91" s="268"/>
      <c r="J91" s="268"/>
      <c r="K91" s="268"/>
      <c r="L91" s="268"/>
      <c r="M91" s="268"/>
      <c r="N91" s="336"/>
      <c r="O91" s="338" t="s">
        <v>133</v>
      </c>
      <c r="P91" s="114"/>
      <c r="Q91" s="113"/>
      <c r="R91" s="113"/>
      <c r="S91" s="113"/>
    </row>
    <row r="92" spans="1:20" s="213" customFormat="1" ht="4" customHeight="1" x14ac:dyDescent="0.25">
      <c r="A92" s="212"/>
      <c r="B92" s="212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114"/>
      <c r="Q92" s="113"/>
      <c r="R92" s="113"/>
      <c r="S92" s="113"/>
    </row>
    <row r="93" spans="1:20" s="213" customFormat="1" ht="18" customHeight="1" x14ac:dyDescent="0.25">
      <c r="A93" s="337" t="s">
        <v>175</v>
      </c>
      <c r="B93" s="266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267"/>
      <c r="O93" s="339"/>
      <c r="P93" s="346">
        <f t="shared" ref="P93:P137" si="20">IF($O$91="nein",1,0)</f>
        <v>0</v>
      </c>
      <c r="Q93" s="345" t="s">
        <v>134</v>
      </c>
      <c r="R93" s="113"/>
      <c r="S93" s="113"/>
    </row>
    <row r="94" spans="1:20" s="213" customFormat="1" ht="4" customHeight="1" x14ac:dyDescent="0.25">
      <c r="A94" s="212"/>
      <c r="B94" s="212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346">
        <f t="shared" si="20"/>
        <v>0</v>
      </c>
      <c r="Q94" s="113"/>
      <c r="R94" s="113"/>
      <c r="S94" s="113"/>
    </row>
    <row r="95" spans="1:20" s="213" customFormat="1" ht="18" customHeight="1" x14ac:dyDescent="0.25">
      <c r="A95" s="337" t="s">
        <v>176</v>
      </c>
      <c r="B95" s="266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267"/>
      <c r="O95" s="339"/>
      <c r="P95" s="346">
        <f t="shared" si="20"/>
        <v>0</v>
      </c>
      <c r="Q95" s="345" t="s">
        <v>135</v>
      </c>
      <c r="R95" s="113"/>
      <c r="S95" s="113"/>
    </row>
    <row r="96" spans="1:20" x14ac:dyDescent="0.25">
      <c r="P96" s="346">
        <f t="shared" si="20"/>
        <v>0</v>
      </c>
      <c r="Q96" s="113"/>
      <c r="R96" s="113"/>
      <c r="S96" s="113"/>
    </row>
    <row r="97" spans="1:20" x14ac:dyDescent="0.25">
      <c r="P97" s="346">
        <f t="shared" si="20"/>
        <v>0</v>
      </c>
      <c r="Q97" s="113"/>
      <c r="R97" s="113"/>
      <c r="S97" s="113"/>
    </row>
    <row r="98" spans="1:20" s="97" customFormat="1" ht="18" customHeight="1" x14ac:dyDescent="0.25">
      <c r="A98" s="261" t="s">
        <v>212</v>
      </c>
      <c r="B98" s="262"/>
      <c r="C98" s="262"/>
      <c r="D98" s="262"/>
      <c r="E98" s="262"/>
      <c r="F98" s="262"/>
      <c r="G98" s="262"/>
      <c r="H98" s="263"/>
      <c r="I98" s="263"/>
      <c r="J98" s="263"/>
      <c r="K98" s="263"/>
      <c r="L98" s="263"/>
      <c r="M98" s="263"/>
      <c r="N98" s="263"/>
      <c r="O98" s="264"/>
      <c r="P98" s="346">
        <f t="shared" si="20"/>
        <v>0</v>
      </c>
      <c r="Q98" s="113"/>
      <c r="R98" s="113"/>
      <c r="S98" s="113"/>
      <c r="T98" s="94"/>
    </row>
    <row r="99" spans="1:20" ht="12" customHeight="1" x14ac:dyDescent="0.25">
      <c r="A99" s="214" t="s">
        <v>136</v>
      </c>
      <c r="B99" s="210"/>
      <c r="C99" s="210"/>
      <c r="D99" s="210"/>
      <c r="E99" s="210"/>
      <c r="F99" s="210"/>
      <c r="G99" s="210"/>
      <c r="H99" s="207"/>
      <c r="I99" s="207"/>
      <c r="J99" s="208"/>
      <c r="K99" s="37"/>
      <c r="P99" s="346">
        <f t="shared" si="20"/>
        <v>0</v>
      </c>
      <c r="Q99" s="113"/>
      <c r="R99" s="113"/>
      <c r="S99" s="113"/>
    </row>
    <row r="100" spans="1:20" ht="12" customHeight="1" x14ac:dyDescent="0.25">
      <c r="A100" s="210"/>
      <c r="B100" s="210"/>
      <c r="C100" s="210"/>
      <c r="D100" s="210"/>
      <c r="E100" s="210"/>
      <c r="F100" s="210"/>
      <c r="G100" s="210"/>
      <c r="H100" s="207"/>
      <c r="I100" s="207"/>
      <c r="J100" s="208"/>
      <c r="K100" s="208"/>
      <c r="P100" s="346">
        <f t="shared" si="20"/>
        <v>0</v>
      </c>
      <c r="Q100" s="113"/>
      <c r="R100" s="113"/>
      <c r="S100" s="113"/>
    </row>
    <row r="101" spans="1:20" ht="8.15" customHeight="1" x14ac:dyDescent="0.25">
      <c r="A101" s="318"/>
      <c r="B101" s="319"/>
      <c r="C101" s="319"/>
      <c r="D101" s="319"/>
      <c r="E101" s="329"/>
      <c r="F101" s="319"/>
      <c r="G101" s="319"/>
      <c r="H101" s="320"/>
      <c r="I101" s="207"/>
      <c r="J101" s="208"/>
      <c r="K101" s="208"/>
      <c r="P101" s="346">
        <f t="shared" si="20"/>
        <v>0</v>
      </c>
      <c r="Q101" s="113"/>
      <c r="R101" s="113"/>
      <c r="S101" s="113"/>
    </row>
    <row r="102" spans="1:20" s="97" customFormat="1" ht="18" customHeight="1" x14ac:dyDescent="0.25">
      <c r="A102" s="321">
        <f>$A$12</f>
        <v>2</v>
      </c>
      <c r="B102" s="468" t="str">
        <f>$B$12</f>
        <v>Name, Vorname Mitarbeiter:in</v>
      </c>
      <c r="C102" s="307"/>
      <c r="D102" s="308"/>
      <c r="E102" s="265" t="str">
        <f>IF($E$12="","",$E$12)</f>
        <v/>
      </c>
      <c r="F102" s="272"/>
      <c r="G102" s="303"/>
      <c r="H102" s="323"/>
      <c r="O102" s="211"/>
      <c r="P102" s="346">
        <f t="shared" si="20"/>
        <v>0</v>
      </c>
      <c r="Q102" s="113"/>
      <c r="R102" s="113"/>
      <c r="S102" s="113"/>
    </row>
    <row r="103" spans="1:20" s="213" customFormat="1" ht="4" customHeight="1" x14ac:dyDescent="0.25">
      <c r="A103" s="306"/>
      <c r="B103" s="307"/>
      <c r="C103" s="307"/>
      <c r="D103" s="311"/>
      <c r="E103" s="330"/>
      <c r="F103" s="311"/>
      <c r="G103" s="311"/>
      <c r="H103" s="308"/>
      <c r="I103" s="211"/>
      <c r="J103" s="211"/>
      <c r="K103" s="211"/>
      <c r="L103" s="211"/>
      <c r="M103" s="211"/>
      <c r="N103" s="211"/>
      <c r="O103" s="211"/>
      <c r="P103" s="346">
        <f t="shared" si="20"/>
        <v>0</v>
      </c>
      <c r="Q103" s="113"/>
      <c r="R103" s="113"/>
      <c r="S103" s="113"/>
    </row>
    <row r="104" spans="1:20" s="213" customFormat="1" ht="18" customHeight="1" x14ac:dyDescent="0.25">
      <c r="A104" s="333"/>
      <c r="B104" s="468" t="str">
        <f>$B$14</f>
        <v>Beschäftigungszeitraum im Projekt vom</v>
      </c>
      <c r="C104" s="307"/>
      <c r="D104" s="308"/>
      <c r="E104" s="305" t="str">
        <f>IF($E$14="","",$E$14)</f>
        <v/>
      </c>
      <c r="F104" s="328" t="s">
        <v>1</v>
      </c>
      <c r="G104" s="305" t="str">
        <f>IF($G$14="","",$G$14)</f>
        <v/>
      </c>
      <c r="H104" s="324"/>
      <c r="O104" s="211"/>
      <c r="P104" s="346">
        <f t="shared" si="20"/>
        <v>0</v>
      </c>
      <c r="Q104" s="113"/>
      <c r="R104" s="113"/>
      <c r="S104" s="113"/>
    </row>
    <row r="105" spans="1:20" s="213" customFormat="1" ht="4" customHeight="1" x14ac:dyDescent="0.25">
      <c r="A105" s="333"/>
      <c r="B105" s="307"/>
      <c r="C105" s="307"/>
      <c r="D105" s="311"/>
      <c r="E105" s="311"/>
      <c r="F105" s="311"/>
      <c r="G105" s="311"/>
      <c r="H105" s="324"/>
      <c r="O105" s="211"/>
      <c r="P105" s="346">
        <f t="shared" si="20"/>
        <v>0</v>
      </c>
      <c r="Q105" s="113"/>
      <c r="R105" s="113"/>
      <c r="S105" s="113"/>
    </row>
    <row r="106" spans="1:20" s="213" customFormat="1" ht="18" customHeight="1" x14ac:dyDescent="0.25">
      <c r="A106" s="333"/>
      <c r="B106" s="468" t="str">
        <f>$B$16</f>
        <v>Berufsausbildung/Qualifikation</v>
      </c>
      <c r="C106" s="307"/>
      <c r="D106" s="311"/>
      <c r="E106" s="265" t="str">
        <f>IF($E$16="","",$E$16)</f>
        <v/>
      </c>
      <c r="F106" s="272"/>
      <c r="G106" s="303"/>
      <c r="H106" s="324"/>
      <c r="O106" s="211"/>
      <c r="P106" s="346">
        <f t="shared" si="20"/>
        <v>0</v>
      </c>
      <c r="Q106" s="113"/>
      <c r="R106" s="113"/>
      <c r="S106" s="113"/>
    </row>
    <row r="107" spans="1:20" s="213" customFormat="1" ht="4" customHeight="1" x14ac:dyDescent="0.25">
      <c r="A107" s="333"/>
      <c r="B107" s="307"/>
      <c r="C107" s="307"/>
      <c r="D107" s="311"/>
      <c r="E107" s="311"/>
      <c r="F107" s="311"/>
      <c r="G107" s="311"/>
      <c r="H107" s="324"/>
      <c r="O107" s="211"/>
      <c r="P107" s="346">
        <f t="shared" si="20"/>
        <v>0</v>
      </c>
      <c r="Q107" s="113"/>
      <c r="R107" s="113"/>
      <c r="S107" s="113"/>
    </row>
    <row r="108" spans="1:20" s="213" customFormat="1" ht="18" customHeight="1" x14ac:dyDescent="0.25">
      <c r="A108" s="333"/>
      <c r="B108" s="468" t="str">
        <f>$B$18</f>
        <v>Funktion im Betreuungsverein</v>
      </c>
      <c r="C108" s="307"/>
      <c r="D108" s="311"/>
      <c r="E108" s="265" t="str">
        <f>IF($E$18="","",$E$18)</f>
        <v/>
      </c>
      <c r="F108" s="272"/>
      <c r="G108" s="303"/>
      <c r="H108" s="324"/>
      <c r="J108" s="340" t="str">
        <f>IF(OR(O93=0,O95=0,O89=0),"Bitte füllen Sie die Felder zu den Personalausgaben auf Seite 2 aus.",CONCATENATE("Die prozentuale Kürzung der Personalausgaben erfolgt um ",TEXT(1-S121,"0,00%"),"."))</f>
        <v>Bitte füllen Sie die Felder zu den Personalausgaben auf Seite 2 aus.</v>
      </c>
      <c r="K108" s="341"/>
      <c r="L108" s="341"/>
      <c r="M108" s="341"/>
      <c r="N108" s="342"/>
      <c r="O108" s="211"/>
      <c r="P108" s="346">
        <f t="shared" si="20"/>
        <v>0</v>
      </c>
      <c r="Q108" s="113"/>
      <c r="R108" s="113"/>
      <c r="S108" s="113"/>
    </row>
    <row r="109" spans="1:20" ht="8.15" customHeight="1" x14ac:dyDescent="0.25">
      <c r="A109" s="322"/>
      <c r="B109" s="309"/>
      <c r="C109" s="309"/>
      <c r="D109" s="325"/>
      <c r="E109" s="330"/>
      <c r="F109" s="325"/>
      <c r="G109" s="325"/>
      <c r="H109" s="310"/>
      <c r="P109" s="346">
        <f t="shared" si="20"/>
        <v>0</v>
      </c>
      <c r="Q109" s="347"/>
      <c r="R109" s="113"/>
      <c r="S109" s="113"/>
    </row>
    <row r="110" spans="1:20" ht="12" customHeight="1" x14ac:dyDescent="0.25">
      <c r="P110" s="346">
        <f t="shared" si="20"/>
        <v>0</v>
      </c>
      <c r="Q110" s="347"/>
      <c r="R110" s="113"/>
      <c r="S110" s="113"/>
    </row>
    <row r="111" spans="1:20" s="213" customFormat="1" ht="4" customHeight="1" x14ac:dyDescent="0.25">
      <c r="A111" s="269"/>
      <c r="B111" s="270"/>
      <c r="C111" s="278"/>
      <c r="D111" s="279"/>
      <c r="E111" s="278"/>
      <c r="F111" s="285"/>
      <c r="G111" s="285"/>
      <c r="H111" s="279"/>
      <c r="I111" s="278"/>
      <c r="J111" s="279"/>
      <c r="K111" s="278"/>
      <c r="L111" s="279"/>
      <c r="M111" s="278"/>
      <c r="N111" s="279"/>
      <c r="O111" s="280"/>
      <c r="P111" s="346">
        <f t="shared" si="20"/>
        <v>0</v>
      </c>
      <c r="Q111" s="348"/>
      <c r="R111" s="349"/>
      <c r="S111" s="350"/>
      <c r="T111" s="94"/>
    </row>
    <row r="112" spans="1:20" s="97" customFormat="1" ht="12" customHeight="1" x14ac:dyDescent="0.25">
      <c r="A112" s="274" t="s">
        <v>112</v>
      </c>
      <c r="B112" s="277" t="s">
        <v>157</v>
      </c>
      <c r="C112" s="274" t="s">
        <v>159</v>
      </c>
      <c r="D112" s="281"/>
      <c r="E112" s="274" t="s">
        <v>169</v>
      </c>
      <c r="F112" s="286"/>
      <c r="G112" s="286"/>
      <c r="H112" s="281"/>
      <c r="I112" s="274" t="s">
        <v>171</v>
      </c>
      <c r="J112" s="281"/>
      <c r="K112" s="274" t="s">
        <v>113</v>
      </c>
      <c r="L112" s="281"/>
      <c r="M112" s="274" t="s">
        <v>114</v>
      </c>
      <c r="N112" s="281"/>
      <c r="O112" s="230" t="s">
        <v>173</v>
      </c>
      <c r="P112" s="346">
        <f t="shared" si="20"/>
        <v>0</v>
      </c>
      <c r="Q112" s="351" t="s">
        <v>137</v>
      </c>
      <c r="R112" s="114"/>
      <c r="S112" s="352"/>
    </row>
    <row r="113" spans="1:19" s="97" customFormat="1" ht="12" customHeight="1" x14ac:dyDescent="0.25">
      <c r="A113" s="273"/>
      <c r="B113" s="277" t="s">
        <v>158</v>
      </c>
      <c r="C113" s="274" t="s">
        <v>165</v>
      </c>
      <c r="D113" s="281"/>
      <c r="E113" s="296" t="s">
        <v>170</v>
      </c>
      <c r="F113" s="286"/>
      <c r="G113" s="286"/>
      <c r="H113" s="281"/>
      <c r="I113" s="296" t="s">
        <v>172</v>
      </c>
      <c r="J113" s="281"/>
      <c r="K113" s="273"/>
      <c r="L113" s="281"/>
      <c r="M113" s="273"/>
      <c r="N113" s="281"/>
      <c r="O113" s="230"/>
      <c r="P113" s="346">
        <f t="shared" si="20"/>
        <v>0</v>
      </c>
      <c r="Q113" s="353" t="s">
        <v>139</v>
      </c>
      <c r="R113" s="354" t="s">
        <v>138</v>
      </c>
      <c r="S113" s="355">
        <f>IF(O89&gt;=O93,IF(O89=0,0,O95/O89),0)</f>
        <v>0</v>
      </c>
    </row>
    <row r="114" spans="1:19" s="97" customFormat="1" ht="12" customHeight="1" x14ac:dyDescent="0.25">
      <c r="A114" s="273"/>
      <c r="B114" s="277" t="s">
        <v>174</v>
      </c>
      <c r="C114" s="296" t="s">
        <v>211</v>
      </c>
      <c r="D114" s="281"/>
      <c r="E114" s="273"/>
      <c r="F114" s="286"/>
      <c r="G114" s="286"/>
      <c r="H114" s="281"/>
      <c r="I114" s="273"/>
      <c r="J114" s="281"/>
      <c r="K114" s="273"/>
      <c r="L114" s="281"/>
      <c r="M114" s="273"/>
      <c r="N114" s="281"/>
      <c r="O114" s="230"/>
      <c r="P114" s="346">
        <f t="shared" si="20"/>
        <v>0</v>
      </c>
      <c r="Q114" s="356" t="s">
        <v>177</v>
      </c>
      <c r="R114" s="354"/>
      <c r="S114" s="355"/>
    </row>
    <row r="115" spans="1:19" s="97" customFormat="1" ht="4" customHeight="1" x14ac:dyDescent="0.25">
      <c r="A115" s="273"/>
      <c r="B115" s="277"/>
      <c r="C115" s="315"/>
      <c r="D115" s="283"/>
      <c r="E115" s="282"/>
      <c r="F115" s="287"/>
      <c r="G115" s="287"/>
      <c r="H115" s="283"/>
      <c r="I115" s="282"/>
      <c r="J115" s="283"/>
      <c r="K115" s="282"/>
      <c r="L115" s="283"/>
      <c r="M115" s="282"/>
      <c r="N115" s="283"/>
      <c r="O115" s="230"/>
      <c r="P115" s="346">
        <f t="shared" si="20"/>
        <v>0</v>
      </c>
      <c r="Q115" s="357"/>
      <c r="R115" s="358"/>
      <c r="S115" s="359"/>
    </row>
    <row r="116" spans="1:19" s="97" customFormat="1" ht="4" customHeight="1" x14ac:dyDescent="0.25">
      <c r="A116" s="273"/>
      <c r="B116" s="277"/>
      <c r="C116" s="316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230"/>
      <c r="P116" s="346">
        <f t="shared" si="20"/>
        <v>0</v>
      </c>
      <c r="Q116" s="360"/>
      <c r="R116" s="361"/>
      <c r="S116" s="362"/>
    </row>
    <row r="117" spans="1:19" s="97" customFormat="1" ht="12" customHeight="1" x14ac:dyDescent="0.25">
      <c r="A117" s="273"/>
      <c r="B117" s="277"/>
      <c r="C117" s="277" t="s">
        <v>163</v>
      </c>
      <c r="D117" s="277" t="s">
        <v>99</v>
      </c>
      <c r="E117" s="277" t="s">
        <v>163</v>
      </c>
      <c r="F117" s="277" t="s">
        <v>166</v>
      </c>
      <c r="G117" s="277" t="s">
        <v>167</v>
      </c>
      <c r="H117" s="277" t="s">
        <v>168</v>
      </c>
      <c r="I117" s="277" t="s">
        <v>163</v>
      </c>
      <c r="J117" s="277" t="s">
        <v>99</v>
      </c>
      <c r="K117" s="277" t="s">
        <v>163</v>
      </c>
      <c r="L117" s="277" t="s">
        <v>99</v>
      </c>
      <c r="M117" s="277" t="s">
        <v>163</v>
      </c>
      <c r="N117" s="277" t="s">
        <v>99</v>
      </c>
      <c r="O117" s="230"/>
      <c r="P117" s="346">
        <f t="shared" si="20"/>
        <v>0</v>
      </c>
      <c r="Q117" s="351" t="s">
        <v>140</v>
      </c>
      <c r="R117" s="114"/>
      <c r="S117" s="352"/>
    </row>
    <row r="118" spans="1:19" s="97" customFormat="1" ht="12" customHeight="1" x14ac:dyDescent="0.25">
      <c r="A118" s="273"/>
      <c r="B118" s="277"/>
      <c r="C118" s="277" t="s">
        <v>164</v>
      </c>
      <c r="D118" s="277"/>
      <c r="E118" s="277" t="s">
        <v>164</v>
      </c>
      <c r="F118" s="277"/>
      <c r="G118" s="277"/>
      <c r="H118" s="277"/>
      <c r="I118" s="277" t="s">
        <v>164</v>
      </c>
      <c r="J118" s="277"/>
      <c r="K118" s="277" t="s">
        <v>164</v>
      </c>
      <c r="L118" s="277"/>
      <c r="M118" s="277" t="s">
        <v>164</v>
      </c>
      <c r="N118" s="277"/>
      <c r="O118" s="230"/>
      <c r="P118" s="346">
        <f t="shared" si="20"/>
        <v>0</v>
      </c>
      <c r="Q118" s="353" t="s">
        <v>139</v>
      </c>
      <c r="R118" s="354" t="s">
        <v>141</v>
      </c>
      <c r="S118" s="355">
        <f>IF(O89&lt;O93,O95/O93,0)</f>
        <v>0</v>
      </c>
    </row>
    <row r="119" spans="1:19" s="97" customFormat="1" ht="12" customHeight="1" x14ac:dyDescent="0.25">
      <c r="A119" s="273"/>
      <c r="B119" s="277" t="s">
        <v>162</v>
      </c>
      <c r="C119" s="277"/>
      <c r="D119" s="277" t="s">
        <v>21</v>
      </c>
      <c r="E119" s="277"/>
      <c r="F119" s="277" t="s">
        <v>21</v>
      </c>
      <c r="G119" s="277" t="s">
        <v>21</v>
      </c>
      <c r="H119" s="277" t="s">
        <v>21</v>
      </c>
      <c r="I119" s="277"/>
      <c r="J119" s="277" t="s">
        <v>21</v>
      </c>
      <c r="K119" s="277"/>
      <c r="L119" s="277" t="s">
        <v>21</v>
      </c>
      <c r="M119" s="277"/>
      <c r="N119" s="277" t="s">
        <v>21</v>
      </c>
      <c r="O119" s="230" t="s">
        <v>21</v>
      </c>
      <c r="P119" s="346">
        <f t="shared" si="20"/>
        <v>0</v>
      </c>
      <c r="Q119" s="356" t="s">
        <v>178</v>
      </c>
      <c r="R119" s="354"/>
      <c r="S119" s="355"/>
    </row>
    <row r="120" spans="1:19" s="97" customFormat="1" ht="4" customHeight="1" x14ac:dyDescent="0.25">
      <c r="A120" s="282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8"/>
      <c r="P120" s="346">
        <f t="shared" si="20"/>
        <v>0</v>
      </c>
      <c r="Q120" s="363"/>
      <c r="R120" s="364"/>
      <c r="S120" s="365"/>
    </row>
    <row r="121" spans="1:19" s="97" customFormat="1" ht="18" customHeight="1" x14ac:dyDescent="0.25">
      <c r="A121" s="275" t="s">
        <v>115</v>
      </c>
      <c r="B121" s="290">
        <f t="shared" ref="B121:C132" si="21">B73</f>
        <v>0</v>
      </c>
      <c r="C121" s="313">
        <f t="shared" si="21"/>
        <v>0</v>
      </c>
      <c r="D121" s="369">
        <f>IFERROR(ROUND(D73*$S$121,2),0)</f>
        <v>0</v>
      </c>
      <c r="E121" s="313">
        <f>E73</f>
        <v>0</v>
      </c>
      <c r="F121" s="369">
        <f>IFERROR(ROUND(F73*$S$121,2),0)</f>
        <v>0</v>
      </c>
      <c r="G121" s="369">
        <f>IFERROR(ROUND(G73*$S$121,2),0)</f>
        <v>0</v>
      </c>
      <c r="H121" s="369">
        <f>IFERROR(ROUND(H73*$S$121,2),0)</f>
        <v>0</v>
      </c>
      <c r="I121" s="313">
        <f t="shared" ref="I121:I132" si="22">I73</f>
        <v>0</v>
      </c>
      <c r="J121" s="369">
        <f>IFERROR(ROUND(J73*$S$121,2),0)</f>
        <v>0</v>
      </c>
      <c r="K121" s="313">
        <f t="shared" ref="K121:K132" si="23">K73</f>
        <v>0</v>
      </c>
      <c r="L121" s="369">
        <f>IFERROR(ROUND(L73*$S$121,2),0)</f>
        <v>0</v>
      </c>
      <c r="M121" s="313">
        <f>M73</f>
        <v>0</v>
      </c>
      <c r="N121" s="369">
        <f>IFERROR(ROUND(N73*$S$121,2),0)</f>
        <v>0</v>
      </c>
      <c r="O121" s="369">
        <f>ROUND(D121,2)+ROUND(F121,2)+ROUND(G121,2)+ROUND(H121,2)+ROUND(J121,2)+ROUND(L121,2)-ROUND(N121,2)</f>
        <v>0</v>
      </c>
      <c r="P121" s="346">
        <f t="shared" si="20"/>
        <v>0</v>
      </c>
      <c r="Q121" s="366" t="s">
        <v>142</v>
      </c>
      <c r="R121" s="367" t="str">
        <f>IF(O89&gt;=O93,"Fall 1","Fall 2")</f>
        <v>Fall 1</v>
      </c>
      <c r="S121" s="368">
        <f>VLOOKUP(R121,R112:S119,2,FALSE)</f>
        <v>0</v>
      </c>
    </row>
    <row r="122" spans="1:19" s="97" customFormat="1" ht="18" customHeight="1" x14ac:dyDescent="0.25">
      <c r="A122" s="275" t="s">
        <v>116</v>
      </c>
      <c r="B122" s="290">
        <f t="shared" si="21"/>
        <v>0</v>
      </c>
      <c r="C122" s="313">
        <f t="shared" si="21"/>
        <v>0</v>
      </c>
      <c r="D122" s="369">
        <f t="shared" ref="D122:D132" si="24">IFERROR(ROUND(D74*$S$121,2),0)</f>
        <v>0</v>
      </c>
      <c r="E122" s="313">
        <f t="shared" ref="E122:E132" si="25">E74</f>
        <v>0</v>
      </c>
      <c r="F122" s="369">
        <f t="shared" ref="F122:H132" si="26">IFERROR(ROUND(F74*$S$121,2),0)</f>
        <v>0</v>
      </c>
      <c r="G122" s="369">
        <f t="shared" si="26"/>
        <v>0</v>
      </c>
      <c r="H122" s="369">
        <f t="shared" si="26"/>
        <v>0</v>
      </c>
      <c r="I122" s="313">
        <f t="shared" si="22"/>
        <v>0</v>
      </c>
      <c r="J122" s="369">
        <f t="shared" ref="J122:J132" si="27">IFERROR(ROUND(J74*$S$121,2),0)</f>
        <v>0</v>
      </c>
      <c r="K122" s="313">
        <f t="shared" si="23"/>
        <v>0</v>
      </c>
      <c r="L122" s="369">
        <f t="shared" ref="L122:L132" si="28">IFERROR(ROUND(L74*$S$121,2),0)</f>
        <v>0</v>
      </c>
      <c r="M122" s="313">
        <f t="shared" ref="M122:M132" si="29">M74</f>
        <v>0</v>
      </c>
      <c r="N122" s="369">
        <f t="shared" ref="N122:N132" si="30">IFERROR(ROUND(N74*$S$121,2),0)</f>
        <v>0</v>
      </c>
      <c r="O122" s="369">
        <f t="shared" ref="O122:O132" si="31">ROUND(D122,2)+ROUND(F122,2)+ROUND(G122,2)+ROUND(H122,2)+ROUND(J122,2)+ROUND(L122,2)-ROUND(N122,2)</f>
        <v>0</v>
      </c>
      <c r="P122" s="346">
        <f t="shared" si="20"/>
        <v>0</v>
      </c>
      <c r="Q122" s="113"/>
      <c r="R122" s="113"/>
      <c r="S122" s="113"/>
    </row>
    <row r="123" spans="1:19" s="97" customFormat="1" ht="18" customHeight="1" x14ac:dyDescent="0.25">
      <c r="A123" s="275" t="s">
        <v>117</v>
      </c>
      <c r="B123" s="290">
        <f t="shared" si="21"/>
        <v>0</v>
      </c>
      <c r="C123" s="313">
        <f t="shared" si="21"/>
        <v>0</v>
      </c>
      <c r="D123" s="369">
        <f t="shared" si="24"/>
        <v>0</v>
      </c>
      <c r="E123" s="313">
        <f t="shared" si="25"/>
        <v>0</v>
      </c>
      <c r="F123" s="369">
        <f t="shared" si="26"/>
        <v>0</v>
      </c>
      <c r="G123" s="369">
        <f t="shared" si="26"/>
        <v>0</v>
      </c>
      <c r="H123" s="369">
        <f t="shared" si="26"/>
        <v>0</v>
      </c>
      <c r="I123" s="313">
        <f t="shared" si="22"/>
        <v>0</v>
      </c>
      <c r="J123" s="369">
        <f t="shared" si="27"/>
        <v>0</v>
      </c>
      <c r="K123" s="313">
        <f t="shared" si="23"/>
        <v>0</v>
      </c>
      <c r="L123" s="369">
        <f t="shared" si="28"/>
        <v>0</v>
      </c>
      <c r="M123" s="313">
        <f t="shared" si="29"/>
        <v>0</v>
      </c>
      <c r="N123" s="369">
        <f t="shared" si="30"/>
        <v>0</v>
      </c>
      <c r="O123" s="369">
        <f t="shared" si="31"/>
        <v>0</v>
      </c>
      <c r="P123" s="346">
        <f t="shared" si="20"/>
        <v>0</v>
      </c>
      <c r="Q123" s="113"/>
      <c r="R123" s="113"/>
      <c r="S123" s="113"/>
    </row>
    <row r="124" spans="1:19" s="97" customFormat="1" ht="18" customHeight="1" x14ac:dyDescent="0.25">
      <c r="A124" s="275" t="s">
        <v>118</v>
      </c>
      <c r="B124" s="290">
        <f t="shared" si="21"/>
        <v>0</v>
      </c>
      <c r="C124" s="313">
        <f t="shared" si="21"/>
        <v>0</v>
      </c>
      <c r="D124" s="369">
        <f t="shared" si="24"/>
        <v>0</v>
      </c>
      <c r="E124" s="313">
        <f t="shared" si="25"/>
        <v>0</v>
      </c>
      <c r="F124" s="369">
        <f t="shared" si="26"/>
        <v>0</v>
      </c>
      <c r="G124" s="369">
        <f t="shared" si="26"/>
        <v>0</v>
      </c>
      <c r="H124" s="369">
        <f t="shared" si="26"/>
        <v>0</v>
      </c>
      <c r="I124" s="313">
        <f t="shared" si="22"/>
        <v>0</v>
      </c>
      <c r="J124" s="369">
        <f t="shared" si="27"/>
        <v>0</v>
      </c>
      <c r="K124" s="313">
        <f t="shared" si="23"/>
        <v>0</v>
      </c>
      <c r="L124" s="369">
        <f t="shared" si="28"/>
        <v>0</v>
      </c>
      <c r="M124" s="313">
        <f t="shared" si="29"/>
        <v>0</v>
      </c>
      <c r="N124" s="369">
        <f t="shared" si="30"/>
        <v>0</v>
      </c>
      <c r="O124" s="369">
        <f t="shared" si="31"/>
        <v>0</v>
      </c>
      <c r="P124" s="346">
        <f t="shared" si="20"/>
        <v>0</v>
      </c>
      <c r="Q124" s="113"/>
      <c r="R124" s="113"/>
      <c r="S124" s="113"/>
    </row>
    <row r="125" spans="1:19" s="97" customFormat="1" ht="18" customHeight="1" x14ac:dyDescent="0.25">
      <c r="A125" s="275" t="s">
        <v>119</v>
      </c>
      <c r="B125" s="290">
        <f t="shared" si="21"/>
        <v>0</v>
      </c>
      <c r="C125" s="313">
        <f t="shared" si="21"/>
        <v>0</v>
      </c>
      <c r="D125" s="369">
        <f t="shared" si="24"/>
        <v>0</v>
      </c>
      <c r="E125" s="313">
        <f t="shared" si="25"/>
        <v>0</v>
      </c>
      <c r="F125" s="369">
        <f t="shared" si="26"/>
        <v>0</v>
      </c>
      <c r="G125" s="369">
        <f t="shared" si="26"/>
        <v>0</v>
      </c>
      <c r="H125" s="369">
        <f t="shared" si="26"/>
        <v>0</v>
      </c>
      <c r="I125" s="313">
        <f t="shared" si="22"/>
        <v>0</v>
      </c>
      <c r="J125" s="369">
        <f t="shared" si="27"/>
        <v>0</v>
      </c>
      <c r="K125" s="313">
        <f t="shared" si="23"/>
        <v>0</v>
      </c>
      <c r="L125" s="369">
        <f t="shared" si="28"/>
        <v>0</v>
      </c>
      <c r="M125" s="313">
        <f t="shared" si="29"/>
        <v>0</v>
      </c>
      <c r="N125" s="369">
        <f t="shared" si="30"/>
        <v>0</v>
      </c>
      <c r="O125" s="369">
        <f t="shared" si="31"/>
        <v>0</v>
      </c>
      <c r="P125" s="346">
        <f t="shared" si="20"/>
        <v>0</v>
      </c>
      <c r="Q125" s="113"/>
      <c r="R125" s="113"/>
      <c r="S125" s="113"/>
    </row>
    <row r="126" spans="1:19" s="97" customFormat="1" ht="18" customHeight="1" x14ac:dyDescent="0.25">
      <c r="A126" s="275" t="s">
        <v>120</v>
      </c>
      <c r="B126" s="290">
        <f t="shared" si="21"/>
        <v>0</v>
      </c>
      <c r="C126" s="313">
        <f t="shared" si="21"/>
        <v>0</v>
      </c>
      <c r="D126" s="369">
        <f t="shared" si="24"/>
        <v>0</v>
      </c>
      <c r="E126" s="313">
        <f t="shared" si="25"/>
        <v>0</v>
      </c>
      <c r="F126" s="369">
        <f t="shared" si="26"/>
        <v>0</v>
      </c>
      <c r="G126" s="369">
        <f t="shared" si="26"/>
        <v>0</v>
      </c>
      <c r="H126" s="369">
        <f t="shared" si="26"/>
        <v>0</v>
      </c>
      <c r="I126" s="313">
        <f t="shared" si="22"/>
        <v>0</v>
      </c>
      <c r="J126" s="369">
        <f t="shared" si="27"/>
        <v>0</v>
      </c>
      <c r="K126" s="313">
        <f t="shared" si="23"/>
        <v>0</v>
      </c>
      <c r="L126" s="369">
        <f t="shared" si="28"/>
        <v>0</v>
      </c>
      <c r="M126" s="313">
        <f t="shared" si="29"/>
        <v>0</v>
      </c>
      <c r="N126" s="369">
        <f t="shared" si="30"/>
        <v>0</v>
      </c>
      <c r="O126" s="369">
        <f t="shared" si="31"/>
        <v>0</v>
      </c>
      <c r="P126" s="346">
        <f t="shared" si="20"/>
        <v>0</v>
      </c>
      <c r="Q126" s="113"/>
      <c r="R126" s="113"/>
      <c r="S126" s="113"/>
    </row>
    <row r="127" spans="1:19" s="97" customFormat="1" ht="18" customHeight="1" x14ac:dyDescent="0.25">
      <c r="A127" s="275" t="s">
        <v>121</v>
      </c>
      <c r="B127" s="290">
        <f t="shared" si="21"/>
        <v>0</v>
      </c>
      <c r="C127" s="313">
        <f t="shared" si="21"/>
        <v>0</v>
      </c>
      <c r="D127" s="369">
        <f t="shared" si="24"/>
        <v>0</v>
      </c>
      <c r="E127" s="313">
        <f t="shared" si="25"/>
        <v>0</v>
      </c>
      <c r="F127" s="369">
        <f t="shared" si="26"/>
        <v>0</v>
      </c>
      <c r="G127" s="369">
        <f t="shared" si="26"/>
        <v>0</v>
      </c>
      <c r="H127" s="369">
        <f t="shared" si="26"/>
        <v>0</v>
      </c>
      <c r="I127" s="313">
        <f t="shared" si="22"/>
        <v>0</v>
      </c>
      <c r="J127" s="369">
        <f t="shared" si="27"/>
        <v>0</v>
      </c>
      <c r="K127" s="313">
        <f t="shared" si="23"/>
        <v>0</v>
      </c>
      <c r="L127" s="369">
        <f t="shared" si="28"/>
        <v>0</v>
      </c>
      <c r="M127" s="313">
        <f t="shared" si="29"/>
        <v>0</v>
      </c>
      <c r="N127" s="369">
        <f t="shared" si="30"/>
        <v>0</v>
      </c>
      <c r="O127" s="369">
        <f t="shared" si="31"/>
        <v>0</v>
      </c>
      <c r="P127" s="346">
        <f t="shared" si="20"/>
        <v>0</v>
      </c>
      <c r="Q127" s="113"/>
      <c r="R127" s="113"/>
      <c r="S127" s="113"/>
    </row>
    <row r="128" spans="1:19" s="97" customFormat="1" ht="18" customHeight="1" x14ac:dyDescent="0.25">
      <c r="A128" s="275" t="s">
        <v>122</v>
      </c>
      <c r="B128" s="290">
        <f t="shared" si="21"/>
        <v>0</v>
      </c>
      <c r="C128" s="313">
        <f t="shared" si="21"/>
        <v>0</v>
      </c>
      <c r="D128" s="369">
        <f t="shared" si="24"/>
        <v>0</v>
      </c>
      <c r="E128" s="313">
        <f t="shared" si="25"/>
        <v>0</v>
      </c>
      <c r="F128" s="369">
        <f t="shared" si="26"/>
        <v>0</v>
      </c>
      <c r="G128" s="369">
        <f t="shared" si="26"/>
        <v>0</v>
      </c>
      <c r="H128" s="369">
        <f t="shared" si="26"/>
        <v>0</v>
      </c>
      <c r="I128" s="313">
        <f t="shared" si="22"/>
        <v>0</v>
      </c>
      <c r="J128" s="369">
        <f t="shared" si="27"/>
        <v>0</v>
      </c>
      <c r="K128" s="313">
        <f t="shared" si="23"/>
        <v>0</v>
      </c>
      <c r="L128" s="369">
        <f t="shared" si="28"/>
        <v>0</v>
      </c>
      <c r="M128" s="313">
        <f t="shared" si="29"/>
        <v>0</v>
      </c>
      <c r="N128" s="369">
        <f t="shared" si="30"/>
        <v>0</v>
      </c>
      <c r="O128" s="369">
        <f t="shared" si="31"/>
        <v>0</v>
      </c>
      <c r="P128" s="346">
        <f t="shared" si="20"/>
        <v>0</v>
      </c>
      <c r="Q128" s="113"/>
      <c r="R128" s="113"/>
      <c r="S128" s="113"/>
    </row>
    <row r="129" spans="1:20" s="97" customFormat="1" ht="18" customHeight="1" x14ac:dyDescent="0.25">
      <c r="A129" s="275" t="s">
        <v>123</v>
      </c>
      <c r="B129" s="290">
        <f t="shared" si="21"/>
        <v>0</v>
      </c>
      <c r="C129" s="313">
        <f t="shared" si="21"/>
        <v>0</v>
      </c>
      <c r="D129" s="369">
        <f t="shared" si="24"/>
        <v>0</v>
      </c>
      <c r="E129" s="313">
        <f t="shared" si="25"/>
        <v>0</v>
      </c>
      <c r="F129" s="369">
        <f t="shared" si="26"/>
        <v>0</v>
      </c>
      <c r="G129" s="369">
        <f t="shared" si="26"/>
        <v>0</v>
      </c>
      <c r="H129" s="369">
        <f t="shared" si="26"/>
        <v>0</v>
      </c>
      <c r="I129" s="313">
        <f t="shared" si="22"/>
        <v>0</v>
      </c>
      <c r="J129" s="369">
        <f t="shared" si="27"/>
        <v>0</v>
      </c>
      <c r="K129" s="313">
        <f t="shared" si="23"/>
        <v>0</v>
      </c>
      <c r="L129" s="369">
        <f t="shared" si="28"/>
        <v>0</v>
      </c>
      <c r="M129" s="313">
        <f t="shared" si="29"/>
        <v>0</v>
      </c>
      <c r="N129" s="369">
        <f t="shared" si="30"/>
        <v>0</v>
      </c>
      <c r="O129" s="369">
        <f t="shared" si="31"/>
        <v>0</v>
      </c>
      <c r="P129" s="346">
        <f t="shared" si="20"/>
        <v>0</v>
      </c>
      <c r="Q129" s="113"/>
      <c r="R129" s="113"/>
      <c r="S129" s="113"/>
    </row>
    <row r="130" spans="1:20" s="97" customFormat="1" ht="18" customHeight="1" x14ac:dyDescent="0.25">
      <c r="A130" s="275" t="s">
        <v>124</v>
      </c>
      <c r="B130" s="290">
        <f t="shared" si="21"/>
        <v>0</v>
      </c>
      <c r="C130" s="313">
        <f t="shared" si="21"/>
        <v>0</v>
      </c>
      <c r="D130" s="369">
        <f t="shared" si="24"/>
        <v>0</v>
      </c>
      <c r="E130" s="313">
        <f t="shared" si="25"/>
        <v>0</v>
      </c>
      <c r="F130" s="369">
        <f t="shared" si="26"/>
        <v>0</v>
      </c>
      <c r="G130" s="369">
        <f t="shared" si="26"/>
        <v>0</v>
      </c>
      <c r="H130" s="369">
        <f t="shared" si="26"/>
        <v>0</v>
      </c>
      <c r="I130" s="313">
        <f t="shared" si="22"/>
        <v>0</v>
      </c>
      <c r="J130" s="369">
        <f t="shared" si="27"/>
        <v>0</v>
      </c>
      <c r="K130" s="313">
        <f t="shared" si="23"/>
        <v>0</v>
      </c>
      <c r="L130" s="369">
        <f t="shared" si="28"/>
        <v>0</v>
      </c>
      <c r="M130" s="313">
        <f t="shared" si="29"/>
        <v>0</v>
      </c>
      <c r="N130" s="369">
        <f t="shared" si="30"/>
        <v>0</v>
      </c>
      <c r="O130" s="369">
        <f t="shared" si="31"/>
        <v>0</v>
      </c>
      <c r="P130" s="346">
        <f t="shared" si="20"/>
        <v>0</v>
      </c>
      <c r="Q130" s="113"/>
      <c r="R130" s="113"/>
      <c r="S130" s="113"/>
    </row>
    <row r="131" spans="1:20" s="97" customFormat="1" ht="18" customHeight="1" x14ac:dyDescent="0.25">
      <c r="A131" s="275" t="s">
        <v>125</v>
      </c>
      <c r="B131" s="290">
        <f t="shared" si="21"/>
        <v>0</v>
      </c>
      <c r="C131" s="313">
        <f t="shared" si="21"/>
        <v>0</v>
      </c>
      <c r="D131" s="369">
        <f t="shared" si="24"/>
        <v>0</v>
      </c>
      <c r="E131" s="313">
        <f t="shared" si="25"/>
        <v>0</v>
      </c>
      <c r="F131" s="369">
        <f t="shared" si="26"/>
        <v>0</v>
      </c>
      <c r="G131" s="369">
        <f t="shared" si="26"/>
        <v>0</v>
      </c>
      <c r="H131" s="369">
        <f t="shared" si="26"/>
        <v>0</v>
      </c>
      <c r="I131" s="313">
        <f t="shared" si="22"/>
        <v>0</v>
      </c>
      <c r="J131" s="369">
        <f t="shared" si="27"/>
        <v>0</v>
      </c>
      <c r="K131" s="313">
        <f t="shared" si="23"/>
        <v>0</v>
      </c>
      <c r="L131" s="369">
        <f t="shared" si="28"/>
        <v>0</v>
      </c>
      <c r="M131" s="313">
        <f t="shared" si="29"/>
        <v>0</v>
      </c>
      <c r="N131" s="369">
        <f t="shared" si="30"/>
        <v>0</v>
      </c>
      <c r="O131" s="369">
        <f t="shared" si="31"/>
        <v>0</v>
      </c>
      <c r="P131" s="346">
        <f t="shared" si="20"/>
        <v>0</v>
      </c>
      <c r="Q131" s="113"/>
      <c r="R131" s="113"/>
      <c r="S131" s="113"/>
    </row>
    <row r="132" spans="1:20" s="97" customFormat="1" ht="18" customHeight="1" x14ac:dyDescent="0.25">
      <c r="A132" s="275" t="s">
        <v>126</v>
      </c>
      <c r="B132" s="290">
        <f t="shared" si="21"/>
        <v>0</v>
      </c>
      <c r="C132" s="313">
        <f t="shared" si="21"/>
        <v>0</v>
      </c>
      <c r="D132" s="369">
        <f t="shared" si="24"/>
        <v>0</v>
      </c>
      <c r="E132" s="313">
        <f t="shared" si="25"/>
        <v>0</v>
      </c>
      <c r="F132" s="369">
        <f t="shared" si="26"/>
        <v>0</v>
      </c>
      <c r="G132" s="369">
        <f t="shared" si="26"/>
        <v>0</v>
      </c>
      <c r="H132" s="369">
        <f t="shared" si="26"/>
        <v>0</v>
      </c>
      <c r="I132" s="313">
        <f t="shared" si="22"/>
        <v>0</v>
      </c>
      <c r="J132" s="369">
        <f t="shared" si="27"/>
        <v>0</v>
      </c>
      <c r="K132" s="313">
        <f t="shared" si="23"/>
        <v>0</v>
      </c>
      <c r="L132" s="369">
        <f t="shared" si="28"/>
        <v>0</v>
      </c>
      <c r="M132" s="313">
        <f t="shared" si="29"/>
        <v>0</v>
      </c>
      <c r="N132" s="369">
        <f t="shared" si="30"/>
        <v>0</v>
      </c>
      <c r="O132" s="369">
        <f t="shared" si="31"/>
        <v>0</v>
      </c>
      <c r="P132" s="346">
        <f t="shared" si="20"/>
        <v>0</v>
      </c>
      <c r="Q132" s="113"/>
      <c r="R132" s="113"/>
      <c r="S132" s="113"/>
    </row>
    <row r="133" spans="1:20" s="97" customFormat="1" ht="18" customHeight="1" x14ac:dyDescent="0.25">
      <c r="A133" s="291" t="s">
        <v>127</v>
      </c>
      <c r="B133" s="293"/>
      <c r="C133" s="293"/>
      <c r="D133" s="294">
        <f>SUMPRODUCT(ROUND(D121:D132,2))</f>
        <v>0</v>
      </c>
      <c r="E133" s="293"/>
      <c r="F133" s="294">
        <f>SUMPRODUCT(ROUND(F121:F132,2))</f>
        <v>0</v>
      </c>
      <c r="G133" s="294">
        <f>SUMPRODUCT(ROUND(G121:G132,2))</f>
        <v>0</v>
      </c>
      <c r="H133" s="294">
        <f>SUMPRODUCT(ROUND(H121:H132,2))</f>
        <v>0</v>
      </c>
      <c r="I133" s="293"/>
      <c r="J133" s="294">
        <f>SUMPRODUCT(ROUND(J121:J132,2))</f>
        <v>0</v>
      </c>
      <c r="K133" s="293"/>
      <c r="L133" s="294">
        <f>SUMPRODUCT(ROUND(L121:L132,2))</f>
        <v>0</v>
      </c>
      <c r="M133" s="293"/>
      <c r="N133" s="295">
        <f>SUMPRODUCT(ROUND(N121:N132,2))</f>
        <v>0</v>
      </c>
      <c r="O133" s="294">
        <f>SUM(O121:O132)</f>
        <v>0</v>
      </c>
      <c r="P133" s="346">
        <f t="shared" si="20"/>
        <v>0</v>
      </c>
      <c r="Q133" s="113"/>
      <c r="R133" s="113"/>
      <c r="S133" s="113"/>
    </row>
    <row r="134" spans="1:20" s="97" customFormat="1" ht="4" customHeight="1" x14ac:dyDescent="0.25">
      <c r="A134" s="101"/>
      <c r="B134" s="101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346">
        <f t="shared" si="20"/>
        <v>0</v>
      </c>
      <c r="Q134" s="113"/>
      <c r="R134" s="113"/>
      <c r="S134" s="113"/>
      <c r="T134" s="94"/>
    </row>
    <row r="135" spans="1:20" s="97" customFormat="1" ht="18" customHeight="1" x14ac:dyDescent="0.25">
      <c r="A135" s="265" t="s">
        <v>128</v>
      </c>
      <c r="B135" s="297"/>
      <c r="C135" s="298"/>
      <c r="D135" s="299"/>
      <c r="E135" s="298"/>
      <c r="F135" s="299"/>
      <c r="G135" s="299"/>
      <c r="H135" s="299"/>
      <c r="I135" s="298"/>
      <c r="J135" s="298"/>
      <c r="K135" s="298"/>
      <c r="L135" s="298"/>
      <c r="M135" s="313">
        <f>M87</f>
        <v>0</v>
      </c>
      <c r="N135" s="290">
        <f>IF(N87=0,0,ROUND(N87*$S$121,2))</f>
        <v>0</v>
      </c>
      <c r="O135" s="370">
        <f>ROUND(N135,2)</f>
        <v>0</v>
      </c>
      <c r="P135" s="346">
        <f t="shared" si="20"/>
        <v>0</v>
      </c>
      <c r="Q135" s="113"/>
      <c r="R135" s="113"/>
      <c r="S135" s="113"/>
    </row>
    <row r="136" spans="1:20" s="97" customFormat="1" ht="4" customHeight="1" x14ac:dyDescent="0.2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334"/>
      <c r="N136" s="335"/>
      <c r="O136" s="335"/>
      <c r="P136" s="346">
        <f t="shared" si="20"/>
        <v>0</v>
      </c>
      <c r="Q136" s="113"/>
      <c r="R136" s="113"/>
      <c r="S136" s="113"/>
    </row>
    <row r="137" spans="1:20" s="97" customFormat="1" ht="18" customHeight="1" x14ac:dyDescent="0.25">
      <c r="A137" s="291" t="s">
        <v>129</v>
      </c>
      <c r="B137" s="292"/>
      <c r="C137" s="300"/>
      <c r="D137" s="301"/>
      <c r="E137" s="300"/>
      <c r="F137" s="301"/>
      <c r="G137" s="301"/>
      <c r="H137" s="301"/>
      <c r="I137" s="300"/>
      <c r="J137" s="301"/>
      <c r="K137" s="300"/>
      <c r="L137" s="300"/>
      <c r="M137" s="300"/>
      <c r="N137" s="300"/>
      <c r="O137" s="371">
        <f>O133+O135</f>
        <v>0</v>
      </c>
      <c r="P137" s="346">
        <f t="shared" si="20"/>
        <v>0</v>
      </c>
      <c r="Q137" s="113"/>
      <c r="R137" s="113"/>
      <c r="S137" s="113"/>
    </row>
    <row r="138" spans="1:20" s="97" customFormat="1" x14ac:dyDescent="0.25">
      <c r="A138" s="101"/>
      <c r="B138" s="101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216"/>
      <c r="T138" s="94"/>
    </row>
  </sheetData>
  <sheetProtection password="EDE9" sheet="1" objects="1" scenarios="1"/>
  <conditionalFormatting sqref="A93:O137">
    <cfRule type="expression" dxfId="10" priority="1" stopIfTrue="1">
      <formula>$P93=1</formula>
    </cfRule>
  </conditionalFormatting>
  <dataValidations count="1">
    <dataValidation type="list" allowBlank="1" showErrorMessage="1" errorTitle="Ergebnis" error="Bitte auswählen!" sqref="O91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6" fitToHeight="0" orientation="landscape" useFirstPageNumber="1" r:id="rId1"/>
  <headerFooter alignWithMargins="0">
    <oddFooter>&amp;C&amp;9&amp;A - Seite &amp;P</oddFooter>
  </headerFooter>
  <rowBreaks count="2" manualBreakCount="2">
    <brk id="49" max="16383" man="1"/>
    <brk id="9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T138"/>
  <sheetViews>
    <sheetView showGridLines="0" zoomScaleNormal="100" workbookViewId="0">
      <selection activeCell="E12" sqref="E12"/>
    </sheetView>
  </sheetViews>
  <sheetFormatPr baseColWidth="10" defaultColWidth="11.453125" defaultRowHeight="11.5" x14ac:dyDescent="0.25"/>
  <cols>
    <col min="1" max="2" width="12.54296875" style="101" customWidth="1"/>
    <col min="3" max="14" width="12.54296875" style="94" customWidth="1"/>
    <col min="15" max="15" width="15.54296875" style="94" customWidth="1"/>
    <col min="16" max="16" width="12.54296875" style="94" hidden="1" customWidth="1"/>
    <col min="17" max="17" width="60.54296875" style="216" hidden="1" customWidth="1"/>
    <col min="18" max="19" width="10.54296875" style="97" hidden="1" customWidth="1"/>
    <col min="20" max="21" width="11.453125" style="94" customWidth="1"/>
    <col min="22" max="16384" width="11.453125" style="94"/>
  </cols>
  <sheetData>
    <row r="1" spans="1:20" ht="15" customHeight="1" x14ac:dyDescent="0.25">
      <c r="A1" s="458" t="str">
        <f>CONCATENATE('Anlage 1 | Ausgaben'!A1,".",$A$12)</f>
        <v>Anlage 1.3</v>
      </c>
      <c r="B1" s="96"/>
      <c r="C1" s="38"/>
      <c r="D1" s="38"/>
      <c r="E1" s="93"/>
      <c r="F1" s="37"/>
      <c r="G1" s="37"/>
      <c r="H1" s="37"/>
      <c r="I1" s="37"/>
      <c r="J1" s="37"/>
      <c r="K1" s="37"/>
      <c r="M1" s="206"/>
      <c r="P1" s="343" t="str">
        <f>"$A$1:$O$"&amp;IF(O91="nein",ROW($P$91),ROW($P$137))</f>
        <v>$A$1:$O$137</v>
      </c>
      <c r="Q1" s="113"/>
      <c r="R1" s="113"/>
      <c r="S1" s="113"/>
    </row>
    <row r="2" spans="1:20" ht="15" customHeight="1" x14ac:dyDescent="0.2">
      <c r="A2" s="96" t="s">
        <v>50</v>
      </c>
      <c r="B2" s="94"/>
      <c r="H2" s="207"/>
      <c r="I2" s="207"/>
      <c r="J2" s="208"/>
      <c r="K2" s="37"/>
      <c r="M2" s="197"/>
      <c r="P2" s="344"/>
      <c r="Q2" s="113"/>
      <c r="R2" s="113"/>
      <c r="S2" s="113"/>
    </row>
    <row r="3" spans="1:20" ht="15" customHeight="1" x14ac:dyDescent="0.2">
      <c r="A3" s="411" t="str">
        <f>CONCATENATE("Aktenzeichen ",IF('Seite 1'!$G$17="F-BV","F-BV____________",'Seite 1'!$G$17))</f>
        <v>Aktenzeichen F-BV____________</v>
      </c>
      <c r="B3" s="94"/>
      <c r="H3" s="207"/>
      <c r="I3" s="207"/>
      <c r="J3" s="208"/>
      <c r="K3" s="208"/>
      <c r="L3" s="208"/>
      <c r="M3" s="208"/>
      <c r="P3" s="344"/>
      <c r="Q3" s="113"/>
      <c r="R3" s="113"/>
      <c r="S3" s="113"/>
    </row>
    <row r="4" spans="1:20" ht="15" customHeight="1" x14ac:dyDescent="0.2">
      <c r="A4" s="95" t="str">
        <f ca="1">CONCATENATE("Verwendungsnachweis vom ",IF('Seite 1'!$G$16="","__.__.____",TEXT('Seite 1'!$G$16,"TT.MM.JJJJ")))</f>
        <v>Verwendungsnachweis vom 31.01.2024</v>
      </c>
      <c r="B4" s="94"/>
      <c r="H4" s="207"/>
      <c r="I4" s="207"/>
      <c r="J4" s="208"/>
      <c r="K4" s="208"/>
      <c r="L4" s="208"/>
      <c r="M4" s="208"/>
      <c r="P4" s="344"/>
      <c r="Q4" s="113"/>
      <c r="R4" s="113"/>
      <c r="S4" s="113"/>
    </row>
    <row r="5" spans="1:20" ht="15" customHeight="1" x14ac:dyDescent="0.2">
      <c r="A5" s="464" t="str">
        <f>'Seite 1'!$A$63</f>
        <v>VWN Förderung von Betreuungsvereinen</v>
      </c>
      <c r="B5" s="100"/>
      <c r="C5" s="100"/>
      <c r="D5" s="100"/>
      <c r="E5" s="100"/>
      <c r="F5" s="100"/>
      <c r="G5" s="100"/>
      <c r="H5" s="207"/>
      <c r="I5" s="207"/>
      <c r="J5" s="208"/>
      <c r="K5" s="208"/>
      <c r="L5" s="208"/>
      <c r="M5" s="208"/>
      <c r="N5" s="100"/>
      <c r="O5" s="100"/>
      <c r="P5" s="344"/>
      <c r="Q5" s="113"/>
      <c r="R5" s="113"/>
      <c r="S5" s="113"/>
    </row>
    <row r="6" spans="1:20" ht="15" customHeight="1" thickBot="1" x14ac:dyDescent="0.25">
      <c r="A6" s="408" t="str">
        <f>'Seite 1'!$A$64</f>
        <v>Formularversion: V 2.1 vom 31.01.24 - öffentlich -</v>
      </c>
      <c r="B6" s="409"/>
      <c r="C6" s="409"/>
      <c r="D6" s="409"/>
      <c r="E6" s="409"/>
      <c r="F6" s="409"/>
      <c r="G6" s="409"/>
      <c r="H6" s="466"/>
      <c r="I6" s="466"/>
      <c r="J6" s="467"/>
      <c r="K6" s="467"/>
      <c r="L6" s="467"/>
      <c r="M6" s="467"/>
      <c r="N6" s="409"/>
      <c r="O6" s="409"/>
      <c r="P6" s="344"/>
      <c r="Q6" s="113"/>
      <c r="R6" s="113"/>
      <c r="S6" s="113"/>
    </row>
    <row r="7" spans="1:20" s="97" customFormat="1" ht="12" customHeight="1" thickTop="1" x14ac:dyDescent="0.25">
      <c r="B7" s="207"/>
      <c r="C7" s="207"/>
      <c r="D7" s="207"/>
      <c r="E7" s="207"/>
      <c r="F7" s="207"/>
      <c r="G7" s="207"/>
      <c r="H7" s="208"/>
      <c r="I7" s="208"/>
      <c r="J7" s="208"/>
      <c r="K7" s="208"/>
      <c r="L7" s="208"/>
      <c r="M7" s="208"/>
      <c r="P7" s="114"/>
      <c r="Q7" s="113"/>
      <c r="R7" s="113"/>
      <c r="S7" s="113"/>
      <c r="T7" s="94"/>
    </row>
    <row r="8" spans="1:20" s="97" customFormat="1" ht="18" customHeight="1" x14ac:dyDescent="0.25">
      <c r="A8" s="261" t="s">
        <v>203</v>
      </c>
      <c r="B8" s="262"/>
      <c r="C8" s="262"/>
      <c r="D8" s="262"/>
      <c r="E8" s="262"/>
      <c r="F8" s="262"/>
      <c r="G8" s="262"/>
      <c r="H8" s="263"/>
      <c r="I8" s="263"/>
      <c r="J8" s="263"/>
      <c r="K8" s="263"/>
      <c r="L8" s="263"/>
      <c r="M8" s="263"/>
      <c r="N8" s="263"/>
      <c r="O8" s="264"/>
      <c r="P8" s="114"/>
      <c r="Q8" s="113"/>
      <c r="R8" s="113"/>
      <c r="S8" s="113"/>
      <c r="T8" s="94"/>
    </row>
    <row r="9" spans="1:20" s="97" customFormat="1" ht="12" customHeight="1" x14ac:dyDescent="0.25">
      <c r="A9" s="214" t="s">
        <v>156</v>
      </c>
      <c r="B9" s="210"/>
      <c r="C9" s="210"/>
      <c r="D9" s="210"/>
      <c r="E9" s="210"/>
      <c r="F9" s="210"/>
      <c r="G9" s="210"/>
      <c r="H9" s="208"/>
      <c r="I9" s="208"/>
      <c r="J9" s="208"/>
      <c r="K9" s="208"/>
      <c r="L9" s="208"/>
      <c r="M9" s="208"/>
      <c r="N9" s="208"/>
      <c r="O9" s="209"/>
      <c r="P9" s="114"/>
      <c r="Q9" s="113"/>
      <c r="R9" s="113"/>
      <c r="S9" s="113"/>
      <c r="T9" s="94"/>
    </row>
    <row r="10" spans="1:20" s="97" customFormat="1" ht="12" customHeight="1" x14ac:dyDescent="0.25">
      <c r="A10" s="210"/>
      <c r="B10" s="210"/>
      <c r="C10" s="210"/>
      <c r="D10" s="210"/>
      <c r="E10" s="210"/>
      <c r="F10" s="210"/>
      <c r="G10" s="210"/>
      <c r="H10" s="208"/>
      <c r="I10" s="208"/>
      <c r="J10" s="208"/>
      <c r="K10" s="208"/>
      <c r="L10" s="208"/>
      <c r="M10" s="208"/>
      <c r="N10" s="208"/>
      <c r="O10" s="209"/>
      <c r="P10" s="114"/>
      <c r="Q10" s="113"/>
      <c r="R10" s="113"/>
      <c r="S10" s="113"/>
      <c r="T10" s="94"/>
    </row>
    <row r="11" spans="1:20" s="97" customFormat="1" ht="8.15" customHeight="1" x14ac:dyDescent="0.25">
      <c r="A11" s="318"/>
      <c r="B11" s="319"/>
      <c r="C11" s="319"/>
      <c r="D11" s="319"/>
      <c r="E11" s="329"/>
      <c r="F11" s="319"/>
      <c r="G11" s="319"/>
      <c r="H11" s="320"/>
      <c r="I11" s="208"/>
      <c r="J11" s="208"/>
      <c r="K11" s="208"/>
      <c r="L11" s="208"/>
      <c r="M11" s="208"/>
      <c r="N11" s="208"/>
      <c r="O11" s="209"/>
      <c r="P11" s="114"/>
      <c r="Q11" s="113"/>
      <c r="R11" s="113"/>
      <c r="S11" s="113"/>
      <c r="T11" s="94"/>
    </row>
    <row r="12" spans="1:20" s="97" customFormat="1" ht="18" customHeight="1" x14ac:dyDescent="0.25">
      <c r="A12" s="321">
        <v>3</v>
      </c>
      <c r="B12" s="468" t="s">
        <v>160</v>
      </c>
      <c r="C12" s="307"/>
      <c r="D12" s="308"/>
      <c r="E12" s="326"/>
      <c r="F12" s="331"/>
      <c r="G12" s="332"/>
      <c r="H12" s="323"/>
      <c r="O12" s="211"/>
      <c r="P12" s="114"/>
      <c r="Q12" s="113"/>
      <c r="R12" s="113"/>
      <c r="S12" s="113"/>
      <c r="T12" s="94"/>
    </row>
    <row r="13" spans="1:20" s="213" customFormat="1" ht="4" customHeight="1" x14ac:dyDescent="0.25">
      <c r="A13" s="306"/>
      <c r="B13" s="307"/>
      <c r="C13" s="307"/>
      <c r="D13" s="311"/>
      <c r="E13" s="330"/>
      <c r="F13" s="311"/>
      <c r="G13" s="311"/>
      <c r="H13" s="308"/>
      <c r="I13" s="211"/>
      <c r="J13" s="211"/>
      <c r="K13" s="211"/>
      <c r="L13" s="211"/>
      <c r="M13" s="211"/>
      <c r="N13" s="211"/>
      <c r="O13" s="211"/>
      <c r="P13" s="114"/>
      <c r="Q13" s="113"/>
      <c r="R13" s="113"/>
      <c r="S13" s="113"/>
      <c r="T13" s="94"/>
    </row>
    <row r="14" spans="1:20" s="213" customFormat="1" ht="18" customHeight="1" x14ac:dyDescent="0.25">
      <c r="A14" s="333"/>
      <c r="B14" s="468" t="s">
        <v>161</v>
      </c>
      <c r="C14" s="307"/>
      <c r="D14" s="308"/>
      <c r="E14" s="327"/>
      <c r="F14" s="328" t="s">
        <v>45</v>
      </c>
      <c r="G14" s="327"/>
      <c r="H14" s="324"/>
      <c r="K14" s="211"/>
      <c r="P14" s="114"/>
      <c r="Q14" s="113"/>
      <c r="R14" s="113"/>
      <c r="S14" s="113"/>
      <c r="T14" s="94"/>
    </row>
    <row r="15" spans="1:20" s="213" customFormat="1" ht="4" customHeight="1" x14ac:dyDescent="0.25">
      <c r="A15" s="333"/>
      <c r="B15" s="307"/>
      <c r="C15" s="307"/>
      <c r="D15" s="307"/>
      <c r="E15" s="307"/>
      <c r="F15" s="307"/>
      <c r="G15" s="307"/>
      <c r="H15" s="324"/>
      <c r="K15" s="211"/>
      <c r="P15" s="114"/>
      <c r="Q15" s="113"/>
      <c r="R15" s="113"/>
      <c r="S15" s="113"/>
      <c r="T15" s="94"/>
    </row>
    <row r="16" spans="1:20" s="213" customFormat="1" ht="18" customHeight="1" x14ac:dyDescent="0.25">
      <c r="A16" s="333"/>
      <c r="B16" s="468" t="s">
        <v>196</v>
      </c>
      <c r="C16" s="307"/>
      <c r="D16" s="307"/>
      <c r="E16" s="326"/>
      <c r="F16" s="331"/>
      <c r="G16" s="332"/>
      <c r="H16" s="324"/>
      <c r="K16" s="211"/>
      <c r="P16" s="114"/>
      <c r="Q16" s="113"/>
      <c r="R16" s="113"/>
      <c r="S16" s="113"/>
      <c r="T16" s="94"/>
    </row>
    <row r="17" spans="1:20" s="213" customFormat="1" ht="4" customHeight="1" x14ac:dyDescent="0.25">
      <c r="A17" s="333"/>
      <c r="B17" s="307"/>
      <c r="C17" s="307"/>
      <c r="D17" s="307"/>
      <c r="E17" s="307"/>
      <c r="F17" s="307"/>
      <c r="G17" s="307"/>
      <c r="H17" s="324"/>
      <c r="K17" s="211"/>
      <c r="P17" s="114"/>
      <c r="Q17" s="113"/>
      <c r="R17" s="113"/>
      <c r="S17" s="113"/>
      <c r="T17" s="94"/>
    </row>
    <row r="18" spans="1:20" s="213" customFormat="1" ht="18" customHeight="1" x14ac:dyDescent="0.25">
      <c r="A18" s="333"/>
      <c r="B18" s="468" t="s">
        <v>197</v>
      </c>
      <c r="C18" s="307"/>
      <c r="D18" s="307"/>
      <c r="E18" s="326"/>
      <c r="F18" s="331"/>
      <c r="G18" s="332"/>
      <c r="H18" s="324"/>
      <c r="K18" s="211"/>
      <c r="P18" s="114"/>
      <c r="Q18" s="113"/>
      <c r="R18" s="113"/>
      <c r="S18" s="113"/>
      <c r="T18" s="94"/>
    </row>
    <row r="19" spans="1:20" s="213" customFormat="1" ht="8.15" customHeight="1" x14ac:dyDescent="0.25">
      <c r="A19" s="322"/>
      <c r="B19" s="309"/>
      <c r="C19" s="309"/>
      <c r="D19" s="325"/>
      <c r="E19" s="330"/>
      <c r="F19" s="325"/>
      <c r="G19" s="325"/>
      <c r="H19" s="310"/>
      <c r="I19" s="211"/>
      <c r="J19" s="211"/>
      <c r="K19" s="211"/>
      <c r="L19" s="211"/>
      <c r="M19" s="211"/>
      <c r="N19" s="211"/>
      <c r="O19" s="211"/>
      <c r="P19" s="114"/>
      <c r="Q19" s="113"/>
      <c r="R19" s="113"/>
      <c r="S19" s="113"/>
      <c r="T19" s="94"/>
    </row>
    <row r="20" spans="1:20" s="213" customFormat="1" ht="12" customHeight="1" x14ac:dyDescent="0.25">
      <c r="A20" s="212"/>
      <c r="B20" s="212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114"/>
      <c r="Q20" s="113"/>
      <c r="R20" s="113"/>
      <c r="S20" s="113"/>
      <c r="T20" s="94"/>
    </row>
    <row r="21" spans="1:20" s="213" customFormat="1" ht="4" customHeight="1" x14ac:dyDescent="0.25">
      <c r="A21" s="269"/>
      <c r="B21" s="270"/>
      <c r="C21" s="278"/>
      <c r="D21" s="279"/>
      <c r="E21" s="278"/>
      <c r="F21" s="285"/>
      <c r="G21" s="285"/>
      <c r="H21" s="279"/>
      <c r="I21" s="278"/>
      <c r="J21" s="279"/>
      <c r="K21" s="278"/>
      <c r="L21" s="279"/>
      <c r="M21" s="278"/>
      <c r="N21" s="279"/>
      <c r="O21" s="280"/>
      <c r="P21" s="114"/>
      <c r="Q21" s="113"/>
      <c r="R21" s="113"/>
      <c r="S21" s="113"/>
      <c r="T21" s="94"/>
    </row>
    <row r="22" spans="1:20" s="97" customFormat="1" ht="12" customHeight="1" x14ac:dyDescent="0.25">
      <c r="A22" s="274" t="s">
        <v>112</v>
      </c>
      <c r="B22" s="277" t="s">
        <v>157</v>
      </c>
      <c r="C22" s="274" t="s">
        <v>159</v>
      </c>
      <c r="D22" s="281"/>
      <c r="E22" s="274" t="s">
        <v>169</v>
      </c>
      <c r="F22" s="286"/>
      <c r="G22" s="286"/>
      <c r="H22" s="281"/>
      <c r="I22" s="274" t="s">
        <v>171</v>
      </c>
      <c r="J22" s="281"/>
      <c r="K22" s="274" t="s">
        <v>113</v>
      </c>
      <c r="L22" s="281"/>
      <c r="M22" s="274" t="s">
        <v>114</v>
      </c>
      <c r="N22" s="281"/>
      <c r="O22" s="230" t="s">
        <v>173</v>
      </c>
      <c r="P22" s="114"/>
      <c r="Q22" s="113"/>
      <c r="R22" s="113"/>
      <c r="S22" s="113"/>
      <c r="T22" s="94"/>
    </row>
    <row r="23" spans="1:20" s="97" customFormat="1" ht="12" customHeight="1" x14ac:dyDescent="0.25">
      <c r="A23" s="273"/>
      <c r="B23" s="277" t="s">
        <v>158</v>
      </c>
      <c r="C23" s="274" t="s">
        <v>165</v>
      </c>
      <c r="D23" s="281"/>
      <c r="E23" s="296" t="s">
        <v>170</v>
      </c>
      <c r="F23" s="286"/>
      <c r="G23" s="286"/>
      <c r="H23" s="281"/>
      <c r="I23" s="296" t="s">
        <v>172</v>
      </c>
      <c r="J23" s="281"/>
      <c r="K23" s="273"/>
      <c r="L23" s="281"/>
      <c r="M23" s="273"/>
      <c r="N23" s="281"/>
      <c r="O23" s="230"/>
      <c r="P23" s="114"/>
      <c r="Q23" s="113"/>
      <c r="R23" s="113"/>
      <c r="S23" s="113"/>
      <c r="T23" s="94"/>
    </row>
    <row r="24" spans="1:20" s="97" customFormat="1" ht="12" customHeight="1" x14ac:dyDescent="0.25">
      <c r="A24" s="273"/>
      <c r="B24" s="277" t="s">
        <v>174</v>
      </c>
      <c r="C24" s="296" t="s">
        <v>211</v>
      </c>
      <c r="D24" s="281"/>
      <c r="E24" s="273"/>
      <c r="F24" s="286"/>
      <c r="G24" s="286"/>
      <c r="H24" s="281"/>
      <c r="I24" s="273"/>
      <c r="J24" s="281"/>
      <c r="K24" s="273"/>
      <c r="L24" s="281"/>
      <c r="M24" s="273"/>
      <c r="N24" s="281"/>
      <c r="O24" s="230"/>
      <c r="P24" s="114"/>
      <c r="Q24" s="113"/>
      <c r="R24" s="113"/>
      <c r="S24" s="113"/>
      <c r="T24" s="94"/>
    </row>
    <row r="25" spans="1:20" s="97" customFormat="1" ht="4" customHeight="1" x14ac:dyDescent="0.25">
      <c r="A25" s="273"/>
      <c r="B25" s="277"/>
      <c r="C25" s="315"/>
      <c r="D25" s="283"/>
      <c r="E25" s="282"/>
      <c r="F25" s="287"/>
      <c r="G25" s="287"/>
      <c r="H25" s="283"/>
      <c r="I25" s="282"/>
      <c r="J25" s="283"/>
      <c r="K25" s="282"/>
      <c r="L25" s="283"/>
      <c r="M25" s="282"/>
      <c r="N25" s="283"/>
      <c r="O25" s="230"/>
      <c r="P25" s="114"/>
      <c r="Q25" s="113"/>
      <c r="R25" s="113"/>
      <c r="S25" s="113"/>
      <c r="T25" s="94"/>
    </row>
    <row r="26" spans="1:20" s="97" customFormat="1" ht="4" customHeight="1" x14ac:dyDescent="0.25">
      <c r="A26" s="273"/>
      <c r="B26" s="277"/>
      <c r="C26" s="316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230"/>
      <c r="P26" s="114"/>
      <c r="Q26" s="113"/>
      <c r="R26" s="113"/>
      <c r="S26" s="113"/>
      <c r="T26" s="94"/>
    </row>
    <row r="27" spans="1:20" s="97" customFormat="1" ht="12" customHeight="1" x14ac:dyDescent="0.25">
      <c r="A27" s="273"/>
      <c r="B27" s="277"/>
      <c r="C27" s="277" t="s">
        <v>163</v>
      </c>
      <c r="D27" s="277" t="s">
        <v>99</v>
      </c>
      <c r="E27" s="277" t="s">
        <v>163</v>
      </c>
      <c r="F27" s="277" t="s">
        <v>166</v>
      </c>
      <c r="G27" s="277" t="s">
        <v>167</v>
      </c>
      <c r="H27" s="277" t="s">
        <v>168</v>
      </c>
      <c r="I27" s="277" t="s">
        <v>163</v>
      </c>
      <c r="J27" s="277" t="s">
        <v>99</v>
      </c>
      <c r="K27" s="277" t="s">
        <v>163</v>
      </c>
      <c r="L27" s="277" t="s">
        <v>99</v>
      </c>
      <c r="M27" s="277" t="s">
        <v>163</v>
      </c>
      <c r="N27" s="277" t="s">
        <v>99</v>
      </c>
      <c r="O27" s="230"/>
      <c r="P27" s="114"/>
      <c r="Q27" s="113"/>
      <c r="R27" s="113"/>
      <c r="S27" s="113"/>
      <c r="T27" s="94"/>
    </row>
    <row r="28" spans="1:20" s="97" customFormat="1" ht="12" customHeight="1" x14ac:dyDescent="0.25">
      <c r="A28" s="273"/>
      <c r="B28" s="277"/>
      <c r="C28" s="277" t="s">
        <v>164</v>
      </c>
      <c r="D28" s="277"/>
      <c r="E28" s="277" t="s">
        <v>164</v>
      </c>
      <c r="F28" s="277"/>
      <c r="G28" s="277"/>
      <c r="H28" s="277"/>
      <c r="I28" s="277" t="s">
        <v>164</v>
      </c>
      <c r="J28" s="277"/>
      <c r="K28" s="277" t="s">
        <v>164</v>
      </c>
      <c r="L28" s="277"/>
      <c r="M28" s="277" t="s">
        <v>164</v>
      </c>
      <c r="N28" s="277"/>
      <c r="O28" s="230"/>
      <c r="P28" s="114"/>
      <c r="Q28" s="113"/>
      <c r="R28" s="113"/>
      <c r="S28" s="113"/>
      <c r="T28" s="94"/>
    </row>
    <row r="29" spans="1:20" s="97" customFormat="1" ht="12" customHeight="1" x14ac:dyDescent="0.25">
      <c r="A29" s="273"/>
      <c r="B29" s="277" t="s">
        <v>162</v>
      </c>
      <c r="C29" s="277"/>
      <c r="D29" s="277" t="s">
        <v>21</v>
      </c>
      <c r="E29" s="277"/>
      <c r="F29" s="277" t="s">
        <v>21</v>
      </c>
      <c r="G29" s="277" t="s">
        <v>21</v>
      </c>
      <c r="H29" s="277" t="s">
        <v>21</v>
      </c>
      <c r="I29" s="277"/>
      <c r="J29" s="277" t="s">
        <v>21</v>
      </c>
      <c r="K29" s="277"/>
      <c r="L29" s="277" t="s">
        <v>21</v>
      </c>
      <c r="M29" s="277"/>
      <c r="N29" s="277" t="s">
        <v>21</v>
      </c>
      <c r="O29" s="230" t="s">
        <v>21</v>
      </c>
      <c r="P29" s="114"/>
      <c r="Q29" s="113"/>
      <c r="R29" s="113"/>
      <c r="S29" s="113"/>
      <c r="T29" s="94"/>
    </row>
    <row r="30" spans="1:20" s="97" customFormat="1" ht="4" customHeight="1" x14ac:dyDescent="0.25">
      <c r="A30" s="282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8"/>
      <c r="P30" s="114"/>
      <c r="Q30" s="113"/>
      <c r="R30" s="113"/>
      <c r="S30" s="113"/>
      <c r="T30" s="94"/>
    </row>
    <row r="31" spans="1:20" s="97" customFormat="1" ht="18" customHeight="1" x14ac:dyDescent="0.25">
      <c r="A31" s="275" t="s">
        <v>115</v>
      </c>
      <c r="B31" s="276"/>
      <c r="C31" s="289"/>
      <c r="D31" s="276"/>
      <c r="E31" s="289"/>
      <c r="F31" s="276"/>
      <c r="G31" s="276"/>
      <c r="H31" s="276"/>
      <c r="I31" s="289"/>
      <c r="J31" s="276"/>
      <c r="K31" s="289"/>
      <c r="L31" s="276"/>
      <c r="M31" s="289"/>
      <c r="N31" s="276"/>
      <c r="O31" s="290">
        <f>ROUND(D31,2)+ROUND(F31,2)+ROUND(G31,2)+ROUND(H31,2)+ROUND(J31,2)+ROUND(L31,2)-ROUND(N31,2)</f>
        <v>0</v>
      </c>
      <c r="P31" s="114"/>
      <c r="Q31" s="113"/>
      <c r="R31" s="113"/>
      <c r="S31" s="113"/>
      <c r="T31" s="94"/>
    </row>
    <row r="32" spans="1:20" s="97" customFormat="1" ht="18" customHeight="1" x14ac:dyDescent="0.25">
      <c r="A32" s="275" t="s">
        <v>116</v>
      </c>
      <c r="B32" s="276"/>
      <c r="C32" s="289"/>
      <c r="D32" s="276"/>
      <c r="E32" s="289"/>
      <c r="F32" s="276"/>
      <c r="G32" s="276"/>
      <c r="H32" s="276"/>
      <c r="I32" s="289"/>
      <c r="J32" s="276"/>
      <c r="K32" s="289"/>
      <c r="L32" s="276"/>
      <c r="M32" s="289"/>
      <c r="N32" s="276"/>
      <c r="O32" s="290">
        <f t="shared" ref="O32:O42" si="0">ROUND(D32,2)+ROUND(F32,2)+ROUND(G32,2)+ROUND(H32,2)+ROUND(J32,2)+ROUND(L32,2)-ROUND(N32,2)</f>
        <v>0</v>
      </c>
      <c r="P32" s="114"/>
      <c r="Q32" s="113"/>
      <c r="R32" s="113"/>
      <c r="S32" s="113"/>
      <c r="T32" s="94"/>
    </row>
    <row r="33" spans="1:20" s="97" customFormat="1" ht="18" customHeight="1" x14ac:dyDescent="0.25">
      <c r="A33" s="275" t="s">
        <v>117</v>
      </c>
      <c r="B33" s="276"/>
      <c r="C33" s="289"/>
      <c r="D33" s="276"/>
      <c r="E33" s="289"/>
      <c r="F33" s="276"/>
      <c r="G33" s="276"/>
      <c r="H33" s="276"/>
      <c r="I33" s="289"/>
      <c r="J33" s="276"/>
      <c r="K33" s="289"/>
      <c r="L33" s="276"/>
      <c r="M33" s="289"/>
      <c r="N33" s="276"/>
      <c r="O33" s="290">
        <f t="shared" si="0"/>
        <v>0</v>
      </c>
      <c r="P33" s="114"/>
      <c r="Q33" s="113"/>
      <c r="R33" s="113"/>
      <c r="S33" s="113"/>
      <c r="T33" s="94"/>
    </row>
    <row r="34" spans="1:20" s="97" customFormat="1" ht="18" customHeight="1" x14ac:dyDescent="0.25">
      <c r="A34" s="275" t="s">
        <v>118</v>
      </c>
      <c r="B34" s="276"/>
      <c r="C34" s="289"/>
      <c r="D34" s="276"/>
      <c r="E34" s="289"/>
      <c r="F34" s="276"/>
      <c r="G34" s="276"/>
      <c r="H34" s="276"/>
      <c r="I34" s="289"/>
      <c r="J34" s="276"/>
      <c r="K34" s="289"/>
      <c r="L34" s="276"/>
      <c r="M34" s="289"/>
      <c r="N34" s="276"/>
      <c r="O34" s="290">
        <f t="shared" si="0"/>
        <v>0</v>
      </c>
      <c r="P34" s="114"/>
      <c r="Q34" s="113"/>
      <c r="R34" s="113"/>
      <c r="S34" s="113"/>
      <c r="T34" s="94"/>
    </row>
    <row r="35" spans="1:20" s="97" customFormat="1" ht="18" customHeight="1" x14ac:dyDescent="0.25">
      <c r="A35" s="275" t="s">
        <v>119</v>
      </c>
      <c r="B35" s="276"/>
      <c r="C35" s="289"/>
      <c r="D35" s="276"/>
      <c r="E35" s="289"/>
      <c r="F35" s="276"/>
      <c r="G35" s="276"/>
      <c r="H35" s="276"/>
      <c r="I35" s="289"/>
      <c r="J35" s="276"/>
      <c r="K35" s="289"/>
      <c r="L35" s="276"/>
      <c r="M35" s="289"/>
      <c r="N35" s="276"/>
      <c r="O35" s="290">
        <f t="shared" si="0"/>
        <v>0</v>
      </c>
      <c r="P35" s="114"/>
      <c r="Q35" s="113"/>
      <c r="R35" s="113"/>
      <c r="S35" s="113"/>
      <c r="T35" s="94"/>
    </row>
    <row r="36" spans="1:20" s="97" customFormat="1" ht="18" customHeight="1" x14ac:dyDescent="0.25">
      <c r="A36" s="275" t="s">
        <v>120</v>
      </c>
      <c r="B36" s="276"/>
      <c r="C36" s="289"/>
      <c r="D36" s="276"/>
      <c r="E36" s="289"/>
      <c r="F36" s="276"/>
      <c r="G36" s="276"/>
      <c r="H36" s="276"/>
      <c r="I36" s="289"/>
      <c r="J36" s="276"/>
      <c r="K36" s="289"/>
      <c r="L36" s="276"/>
      <c r="M36" s="289"/>
      <c r="N36" s="276"/>
      <c r="O36" s="290">
        <f t="shared" si="0"/>
        <v>0</v>
      </c>
      <c r="P36" s="114"/>
      <c r="Q36" s="113"/>
      <c r="R36" s="113"/>
      <c r="S36" s="113"/>
      <c r="T36" s="94"/>
    </row>
    <row r="37" spans="1:20" s="97" customFormat="1" ht="18" customHeight="1" x14ac:dyDescent="0.25">
      <c r="A37" s="275" t="s">
        <v>121</v>
      </c>
      <c r="B37" s="276"/>
      <c r="C37" s="289"/>
      <c r="D37" s="276"/>
      <c r="E37" s="289"/>
      <c r="F37" s="276"/>
      <c r="G37" s="276"/>
      <c r="H37" s="276"/>
      <c r="I37" s="289"/>
      <c r="J37" s="276"/>
      <c r="K37" s="289"/>
      <c r="L37" s="276"/>
      <c r="M37" s="289"/>
      <c r="N37" s="276"/>
      <c r="O37" s="290">
        <f t="shared" si="0"/>
        <v>0</v>
      </c>
      <c r="P37" s="114"/>
      <c r="Q37" s="113"/>
      <c r="R37" s="113"/>
      <c r="S37" s="113"/>
      <c r="T37" s="94"/>
    </row>
    <row r="38" spans="1:20" s="97" customFormat="1" ht="18" customHeight="1" x14ac:dyDescent="0.25">
      <c r="A38" s="275" t="s">
        <v>122</v>
      </c>
      <c r="B38" s="276"/>
      <c r="C38" s="289"/>
      <c r="D38" s="276"/>
      <c r="E38" s="289"/>
      <c r="F38" s="276"/>
      <c r="G38" s="276"/>
      <c r="H38" s="276"/>
      <c r="I38" s="289"/>
      <c r="J38" s="276"/>
      <c r="K38" s="289"/>
      <c r="L38" s="276"/>
      <c r="M38" s="289"/>
      <c r="N38" s="276"/>
      <c r="O38" s="290">
        <f t="shared" si="0"/>
        <v>0</v>
      </c>
      <c r="P38" s="114"/>
      <c r="Q38" s="113"/>
      <c r="R38" s="113"/>
      <c r="S38" s="113"/>
      <c r="T38" s="94"/>
    </row>
    <row r="39" spans="1:20" s="97" customFormat="1" ht="18" customHeight="1" x14ac:dyDescent="0.25">
      <c r="A39" s="275" t="s">
        <v>123</v>
      </c>
      <c r="B39" s="276"/>
      <c r="C39" s="289"/>
      <c r="D39" s="276"/>
      <c r="E39" s="289"/>
      <c r="F39" s="276"/>
      <c r="G39" s="276"/>
      <c r="H39" s="276"/>
      <c r="I39" s="289"/>
      <c r="J39" s="276"/>
      <c r="K39" s="289"/>
      <c r="L39" s="276"/>
      <c r="M39" s="289"/>
      <c r="N39" s="276"/>
      <c r="O39" s="290">
        <f t="shared" si="0"/>
        <v>0</v>
      </c>
      <c r="P39" s="114"/>
      <c r="Q39" s="113"/>
      <c r="R39" s="113"/>
      <c r="S39" s="113"/>
      <c r="T39" s="94"/>
    </row>
    <row r="40" spans="1:20" s="97" customFormat="1" ht="18" customHeight="1" x14ac:dyDescent="0.25">
      <c r="A40" s="275" t="s">
        <v>124</v>
      </c>
      <c r="B40" s="276"/>
      <c r="C40" s="289"/>
      <c r="D40" s="276"/>
      <c r="E40" s="289"/>
      <c r="F40" s="276"/>
      <c r="G40" s="276"/>
      <c r="H40" s="276"/>
      <c r="I40" s="289"/>
      <c r="J40" s="276"/>
      <c r="K40" s="289"/>
      <c r="L40" s="276"/>
      <c r="M40" s="289"/>
      <c r="N40" s="276"/>
      <c r="O40" s="290">
        <f t="shared" si="0"/>
        <v>0</v>
      </c>
      <c r="P40" s="114"/>
      <c r="Q40" s="113"/>
      <c r="R40" s="113"/>
      <c r="S40" s="113"/>
      <c r="T40" s="94"/>
    </row>
    <row r="41" spans="1:20" s="97" customFormat="1" ht="18" customHeight="1" x14ac:dyDescent="0.25">
      <c r="A41" s="275" t="s">
        <v>125</v>
      </c>
      <c r="B41" s="276"/>
      <c r="C41" s="289"/>
      <c r="D41" s="276"/>
      <c r="E41" s="289"/>
      <c r="F41" s="276"/>
      <c r="G41" s="276"/>
      <c r="H41" s="276"/>
      <c r="I41" s="289"/>
      <c r="J41" s="276"/>
      <c r="K41" s="289"/>
      <c r="L41" s="276"/>
      <c r="M41" s="289"/>
      <c r="N41" s="276"/>
      <c r="O41" s="290">
        <f t="shared" si="0"/>
        <v>0</v>
      </c>
      <c r="P41" s="114"/>
      <c r="Q41" s="113"/>
      <c r="R41" s="113"/>
      <c r="S41" s="113"/>
      <c r="T41" s="94"/>
    </row>
    <row r="42" spans="1:20" s="97" customFormat="1" ht="18" customHeight="1" x14ac:dyDescent="0.25">
      <c r="A42" s="275" t="s">
        <v>126</v>
      </c>
      <c r="B42" s="276"/>
      <c r="C42" s="289"/>
      <c r="D42" s="276"/>
      <c r="E42" s="289"/>
      <c r="F42" s="276"/>
      <c r="G42" s="276"/>
      <c r="H42" s="276"/>
      <c r="I42" s="289"/>
      <c r="J42" s="276"/>
      <c r="K42" s="289"/>
      <c r="L42" s="276"/>
      <c r="M42" s="289"/>
      <c r="N42" s="276"/>
      <c r="O42" s="290">
        <f t="shared" si="0"/>
        <v>0</v>
      </c>
      <c r="P42" s="114"/>
      <c r="Q42" s="113"/>
      <c r="R42" s="113"/>
      <c r="S42" s="113"/>
      <c r="T42" s="94"/>
    </row>
    <row r="43" spans="1:20" s="97" customFormat="1" ht="18" customHeight="1" x14ac:dyDescent="0.25">
      <c r="A43" s="291" t="s">
        <v>127</v>
      </c>
      <c r="B43" s="293"/>
      <c r="C43" s="293"/>
      <c r="D43" s="294">
        <f>SUMPRODUCT(ROUND(D31:D42,2))</f>
        <v>0</v>
      </c>
      <c r="E43" s="293"/>
      <c r="F43" s="294">
        <f>SUMPRODUCT(ROUND(F31:F42,2))</f>
        <v>0</v>
      </c>
      <c r="G43" s="294">
        <f t="shared" ref="G43:J43" si="1">SUMPRODUCT(ROUND(G31:G42,2))</f>
        <v>0</v>
      </c>
      <c r="H43" s="294">
        <f t="shared" si="1"/>
        <v>0</v>
      </c>
      <c r="I43" s="293"/>
      <c r="J43" s="294">
        <f t="shared" si="1"/>
        <v>0</v>
      </c>
      <c r="K43" s="293"/>
      <c r="L43" s="294">
        <f t="shared" ref="L43" si="2">SUMPRODUCT(ROUND(L31:L42,2))</f>
        <v>0</v>
      </c>
      <c r="M43" s="293"/>
      <c r="N43" s="295">
        <f t="shared" ref="N43" si="3">SUMPRODUCT(ROUND(N31:N42,2))</f>
        <v>0</v>
      </c>
      <c r="O43" s="294">
        <f>SUM(O31:O42)</f>
        <v>0</v>
      </c>
      <c r="P43" s="114"/>
      <c r="Q43" s="113"/>
      <c r="R43" s="113"/>
      <c r="S43" s="113"/>
      <c r="T43" s="94"/>
    </row>
    <row r="44" spans="1:20" ht="4" customHeight="1" x14ac:dyDescent="0.25">
      <c r="P44" s="114"/>
      <c r="Q44" s="113"/>
      <c r="R44" s="113"/>
      <c r="S44" s="113"/>
    </row>
    <row r="45" spans="1:20" s="97" customFormat="1" ht="18" customHeight="1" x14ac:dyDescent="0.25">
      <c r="A45" s="265" t="s">
        <v>128</v>
      </c>
      <c r="B45" s="297"/>
      <c r="C45" s="298"/>
      <c r="D45" s="299"/>
      <c r="E45" s="298"/>
      <c r="F45" s="299"/>
      <c r="G45" s="299"/>
      <c r="H45" s="299"/>
      <c r="I45" s="298"/>
      <c r="J45" s="298"/>
      <c r="K45" s="298"/>
      <c r="L45" s="298"/>
      <c r="M45" s="289"/>
      <c r="N45" s="302"/>
      <c r="O45" s="290">
        <f>ROUND(N45,2)</f>
        <v>0</v>
      </c>
      <c r="P45" s="114"/>
      <c r="Q45" s="113"/>
      <c r="R45" s="113"/>
      <c r="S45" s="113"/>
      <c r="T45" s="94"/>
    </row>
    <row r="46" spans="1:20" s="97" customFormat="1" ht="4" customHeight="1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4"/>
      <c r="Q46" s="113"/>
      <c r="R46" s="113"/>
      <c r="S46" s="113"/>
      <c r="T46" s="94"/>
    </row>
    <row r="47" spans="1:20" s="97" customFormat="1" ht="18" customHeight="1" x14ac:dyDescent="0.25">
      <c r="A47" s="291" t="s">
        <v>129</v>
      </c>
      <c r="B47" s="292"/>
      <c r="C47" s="300"/>
      <c r="D47" s="301"/>
      <c r="E47" s="300"/>
      <c r="F47" s="301"/>
      <c r="G47" s="301"/>
      <c r="H47" s="301"/>
      <c r="I47" s="300"/>
      <c r="J47" s="301"/>
      <c r="K47" s="300"/>
      <c r="L47" s="300"/>
      <c r="M47" s="300"/>
      <c r="N47" s="300"/>
      <c r="O47" s="371">
        <f>O43+O45</f>
        <v>0</v>
      </c>
      <c r="P47" s="114"/>
      <c r="Q47" s="113"/>
      <c r="R47" s="113"/>
      <c r="S47" s="113"/>
      <c r="T47" s="94"/>
    </row>
    <row r="48" spans="1:20" x14ac:dyDescent="0.25">
      <c r="P48" s="114"/>
      <c r="Q48" s="113"/>
      <c r="R48" s="113"/>
      <c r="S48" s="113"/>
    </row>
    <row r="49" spans="1:20" x14ac:dyDescent="0.25">
      <c r="P49" s="114"/>
      <c r="Q49" s="113"/>
      <c r="R49" s="113"/>
      <c r="S49" s="113"/>
    </row>
    <row r="50" spans="1:20" s="97" customFormat="1" ht="18" customHeight="1" x14ac:dyDescent="0.25">
      <c r="A50" s="261" t="s">
        <v>130</v>
      </c>
      <c r="B50" s="262"/>
      <c r="C50" s="262"/>
      <c r="D50" s="262"/>
      <c r="E50" s="262"/>
      <c r="F50" s="262"/>
      <c r="G50" s="262"/>
      <c r="H50" s="263"/>
      <c r="I50" s="263"/>
      <c r="J50" s="263"/>
      <c r="K50" s="263"/>
      <c r="L50" s="263"/>
      <c r="M50" s="263"/>
      <c r="N50" s="263"/>
      <c r="O50" s="264"/>
      <c r="P50" s="114"/>
      <c r="Q50" s="113"/>
      <c r="R50" s="113"/>
      <c r="S50" s="113"/>
      <c r="T50" s="94"/>
    </row>
    <row r="51" spans="1:20" ht="12" customHeight="1" x14ac:dyDescent="0.25">
      <c r="A51" s="214" t="s">
        <v>131</v>
      </c>
      <c r="B51" s="215"/>
      <c r="C51" s="215"/>
      <c r="D51" s="215"/>
      <c r="E51" s="215"/>
      <c r="F51" s="215"/>
      <c r="G51" s="215"/>
      <c r="H51" s="207"/>
      <c r="I51" s="207"/>
      <c r="J51" s="208"/>
      <c r="K51" s="37"/>
      <c r="P51" s="114"/>
      <c r="Q51" s="113"/>
      <c r="R51" s="113"/>
      <c r="S51" s="113"/>
    </row>
    <row r="52" spans="1:20" ht="12" customHeight="1" x14ac:dyDescent="0.25">
      <c r="A52" s="215"/>
      <c r="B52" s="215"/>
      <c r="C52" s="215"/>
      <c r="D52" s="215"/>
      <c r="E52" s="215"/>
      <c r="F52" s="215"/>
      <c r="G52" s="215"/>
      <c r="H52" s="207"/>
      <c r="I52" s="207"/>
      <c r="J52" s="208"/>
      <c r="K52" s="208"/>
      <c r="P52" s="114"/>
      <c r="Q52" s="113"/>
      <c r="R52" s="113"/>
      <c r="S52" s="113"/>
    </row>
    <row r="53" spans="1:20" s="97" customFormat="1" ht="8.15" customHeight="1" x14ac:dyDescent="0.25">
      <c r="A53" s="318"/>
      <c r="B53" s="319"/>
      <c r="C53" s="319"/>
      <c r="D53" s="319"/>
      <c r="E53" s="329"/>
      <c r="F53" s="319"/>
      <c r="G53" s="319"/>
      <c r="H53" s="320"/>
      <c r="I53" s="208"/>
      <c r="J53" s="208"/>
      <c r="K53" s="208"/>
      <c r="L53" s="208"/>
      <c r="M53" s="208"/>
      <c r="N53" s="208"/>
      <c r="O53" s="209"/>
      <c r="P53" s="114"/>
      <c r="Q53" s="113"/>
      <c r="R53" s="113"/>
      <c r="S53" s="113"/>
      <c r="T53" s="94"/>
    </row>
    <row r="54" spans="1:20" s="97" customFormat="1" ht="18" customHeight="1" x14ac:dyDescent="0.25">
      <c r="A54" s="321">
        <f>$A$12</f>
        <v>3</v>
      </c>
      <c r="B54" s="468" t="str">
        <f>$B$12</f>
        <v>Name, Vorname Mitarbeiter:in</v>
      </c>
      <c r="C54" s="307"/>
      <c r="D54" s="308"/>
      <c r="E54" s="265" t="str">
        <f>IF($E$12="","",$E$12)</f>
        <v/>
      </c>
      <c r="F54" s="272"/>
      <c r="G54" s="303"/>
      <c r="H54" s="323"/>
      <c r="O54" s="211"/>
      <c r="P54" s="114"/>
      <c r="Q54" s="113"/>
      <c r="R54" s="113"/>
      <c r="S54" s="113"/>
      <c r="T54" s="94"/>
    </row>
    <row r="55" spans="1:20" s="213" customFormat="1" ht="4" customHeight="1" x14ac:dyDescent="0.25">
      <c r="A55" s="306"/>
      <c r="B55" s="307"/>
      <c r="C55" s="307"/>
      <c r="D55" s="311"/>
      <c r="E55" s="330"/>
      <c r="F55" s="311"/>
      <c r="G55" s="311"/>
      <c r="H55" s="308"/>
      <c r="I55" s="211"/>
      <c r="J55" s="211"/>
      <c r="K55" s="211"/>
      <c r="L55" s="211"/>
      <c r="M55" s="211"/>
      <c r="N55" s="211"/>
      <c r="O55" s="211"/>
      <c r="P55" s="114"/>
      <c r="Q55" s="113"/>
      <c r="R55" s="113"/>
      <c r="S55" s="113"/>
      <c r="T55" s="94"/>
    </row>
    <row r="56" spans="1:20" s="213" customFormat="1" ht="18" customHeight="1" x14ac:dyDescent="0.25">
      <c r="A56" s="333"/>
      <c r="B56" s="468" t="str">
        <f>$B$14</f>
        <v>Beschäftigungszeitraum im Projekt vom</v>
      </c>
      <c r="C56" s="307"/>
      <c r="D56" s="308"/>
      <c r="E56" s="305" t="str">
        <f>IF($E$14="","",$E$14)</f>
        <v/>
      </c>
      <c r="F56" s="328" t="str">
        <f>F14</f>
        <v>bis</v>
      </c>
      <c r="G56" s="305" t="str">
        <f>IF($G$14="","",$G$14)</f>
        <v/>
      </c>
      <c r="H56" s="324"/>
      <c r="K56" s="211"/>
      <c r="P56" s="114"/>
      <c r="Q56" s="113"/>
      <c r="R56" s="113"/>
      <c r="S56" s="113"/>
      <c r="T56" s="94"/>
    </row>
    <row r="57" spans="1:20" s="213" customFormat="1" ht="4" customHeight="1" x14ac:dyDescent="0.25">
      <c r="A57" s="333"/>
      <c r="B57" s="307"/>
      <c r="C57" s="307"/>
      <c r="D57" s="311"/>
      <c r="E57" s="311"/>
      <c r="F57" s="311"/>
      <c r="G57" s="311"/>
      <c r="H57" s="324"/>
      <c r="K57" s="211"/>
      <c r="P57" s="114"/>
      <c r="Q57" s="113"/>
      <c r="R57" s="113"/>
      <c r="S57" s="113"/>
      <c r="T57" s="94"/>
    </row>
    <row r="58" spans="1:20" s="213" customFormat="1" ht="18" customHeight="1" x14ac:dyDescent="0.25">
      <c r="A58" s="333"/>
      <c r="B58" s="468" t="str">
        <f>$B$16</f>
        <v>Berufsausbildung/Qualifikation</v>
      </c>
      <c r="C58" s="307"/>
      <c r="D58" s="311"/>
      <c r="E58" s="265" t="str">
        <f>IF($E$16="","",$E$16)</f>
        <v/>
      </c>
      <c r="F58" s="272"/>
      <c r="G58" s="303"/>
      <c r="H58" s="324"/>
      <c r="K58" s="211"/>
      <c r="P58" s="114"/>
      <c r="Q58" s="113"/>
      <c r="R58" s="113"/>
      <c r="S58" s="113"/>
      <c r="T58" s="94"/>
    </row>
    <row r="59" spans="1:20" s="213" customFormat="1" ht="4" customHeight="1" x14ac:dyDescent="0.25">
      <c r="A59" s="333"/>
      <c r="B59" s="307"/>
      <c r="C59" s="307"/>
      <c r="D59" s="311"/>
      <c r="E59" s="311"/>
      <c r="F59" s="311"/>
      <c r="G59" s="311"/>
      <c r="H59" s="311"/>
      <c r="K59" s="211"/>
      <c r="P59" s="114"/>
      <c r="Q59" s="113"/>
      <c r="R59" s="113"/>
      <c r="S59" s="113"/>
      <c r="T59" s="94"/>
    </row>
    <row r="60" spans="1:20" s="213" customFormat="1" ht="18" customHeight="1" x14ac:dyDescent="0.25">
      <c r="A60" s="333"/>
      <c r="B60" s="468" t="str">
        <f>$B$18</f>
        <v>Funktion im Betreuungsverein</v>
      </c>
      <c r="C60" s="307"/>
      <c r="D60" s="311"/>
      <c r="E60" s="265" t="str">
        <f>IF($E$18="","",$E$18)</f>
        <v/>
      </c>
      <c r="F60" s="272"/>
      <c r="G60" s="303"/>
      <c r="H60" s="324"/>
      <c r="K60" s="211"/>
      <c r="P60" s="114"/>
      <c r="Q60" s="113"/>
      <c r="R60" s="113"/>
      <c r="S60" s="113"/>
      <c r="T60" s="94"/>
    </row>
    <row r="61" spans="1:20" s="213" customFormat="1" ht="8.15" customHeight="1" x14ac:dyDescent="0.25">
      <c r="A61" s="322"/>
      <c r="B61" s="309"/>
      <c r="C61" s="309"/>
      <c r="D61" s="325"/>
      <c r="E61" s="330"/>
      <c r="F61" s="325"/>
      <c r="G61" s="325"/>
      <c r="H61" s="310"/>
      <c r="I61" s="211"/>
      <c r="J61" s="211"/>
      <c r="K61" s="211"/>
      <c r="L61" s="211"/>
      <c r="M61" s="211"/>
      <c r="N61" s="211"/>
      <c r="O61" s="211"/>
      <c r="P61" s="114"/>
      <c r="Q61" s="113"/>
      <c r="R61" s="113"/>
      <c r="S61" s="113"/>
      <c r="T61" s="94"/>
    </row>
    <row r="62" spans="1:20" ht="12" customHeight="1" x14ac:dyDescent="0.25">
      <c r="P62" s="114"/>
      <c r="Q62" s="113"/>
      <c r="R62" s="113"/>
      <c r="S62" s="113"/>
    </row>
    <row r="63" spans="1:20" s="213" customFormat="1" ht="4" customHeight="1" x14ac:dyDescent="0.25">
      <c r="A63" s="269"/>
      <c r="B63" s="270"/>
      <c r="C63" s="278"/>
      <c r="D63" s="279"/>
      <c r="E63" s="278"/>
      <c r="F63" s="285"/>
      <c r="G63" s="285"/>
      <c r="H63" s="279"/>
      <c r="I63" s="278"/>
      <c r="J63" s="279"/>
      <c r="K63" s="278"/>
      <c r="L63" s="279"/>
      <c r="M63" s="278"/>
      <c r="N63" s="279"/>
      <c r="O63" s="280"/>
      <c r="P63" s="114"/>
      <c r="Q63" s="113"/>
      <c r="R63" s="113"/>
      <c r="S63" s="113"/>
      <c r="T63" s="94"/>
    </row>
    <row r="64" spans="1:20" s="97" customFormat="1" ht="12" customHeight="1" x14ac:dyDescent="0.25">
      <c r="A64" s="274" t="s">
        <v>112</v>
      </c>
      <c r="B64" s="277" t="s">
        <v>157</v>
      </c>
      <c r="C64" s="274" t="s">
        <v>159</v>
      </c>
      <c r="D64" s="281"/>
      <c r="E64" s="274" t="s">
        <v>169</v>
      </c>
      <c r="F64" s="286"/>
      <c r="G64" s="286"/>
      <c r="H64" s="281"/>
      <c r="I64" s="274" t="s">
        <v>171</v>
      </c>
      <c r="J64" s="281"/>
      <c r="K64" s="274" t="s">
        <v>113</v>
      </c>
      <c r="L64" s="281"/>
      <c r="M64" s="274" t="s">
        <v>114</v>
      </c>
      <c r="N64" s="281"/>
      <c r="O64" s="230" t="s">
        <v>173</v>
      </c>
      <c r="P64" s="114"/>
      <c r="Q64" s="113"/>
      <c r="R64" s="113"/>
      <c r="S64" s="113"/>
      <c r="T64" s="94"/>
    </row>
    <row r="65" spans="1:20" s="97" customFormat="1" ht="12" customHeight="1" x14ac:dyDescent="0.25">
      <c r="A65" s="273"/>
      <c r="B65" s="277" t="s">
        <v>158</v>
      </c>
      <c r="C65" s="274" t="s">
        <v>165</v>
      </c>
      <c r="D65" s="281"/>
      <c r="E65" s="296" t="s">
        <v>170</v>
      </c>
      <c r="F65" s="286"/>
      <c r="G65" s="286"/>
      <c r="H65" s="281"/>
      <c r="I65" s="296" t="s">
        <v>172</v>
      </c>
      <c r="J65" s="281"/>
      <c r="K65" s="273"/>
      <c r="L65" s="281"/>
      <c r="M65" s="273"/>
      <c r="N65" s="281"/>
      <c r="O65" s="230"/>
      <c r="P65" s="114"/>
      <c r="Q65" s="113"/>
      <c r="R65" s="113"/>
      <c r="S65" s="113"/>
      <c r="T65" s="94"/>
    </row>
    <row r="66" spans="1:20" s="97" customFormat="1" ht="12" customHeight="1" x14ac:dyDescent="0.25">
      <c r="A66" s="273"/>
      <c r="B66" s="277" t="s">
        <v>174</v>
      </c>
      <c r="C66" s="296" t="s">
        <v>211</v>
      </c>
      <c r="D66" s="281"/>
      <c r="E66" s="273"/>
      <c r="F66" s="286"/>
      <c r="G66" s="286"/>
      <c r="H66" s="281"/>
      <c r="I66" s="273"/>
      <c r="J66" s="281"/>
      <c r="K66" s="273"/>
      <c r="L66" s="281"/>
      <c r="M66" s="273"/>
      <c r="N66" s="281"/>
      <c r="O66" s="230"/>
      <c r="P66" s="114"/>
      <c r="Q66" s="113"/>
      <c r="R66" s="113"/>
      <c r="S66" s="113"/>
      <c r="T66" s="94"/>
    </row>
    <row r="67" spans="1:20" s="97" customFormat="1" ht="4" customHeight="1" x14ac:dyDescent="0.25">
      <c r="A67" s="273"/>
      <c r="B67" s="277"/>
      <c r="C67" s="315"/>
      <c r="D67" s="283"/>
      <c r="E67" s="282"/>
      <c r="F67" s="287"/>
      <c r="G67" s="287"/>
      <c r="H67" s="283"/>
      <c r="I67" s="282"/>
      <c r="J67" s="283"/>
      <c r="K67" s="282"/>
      <c r="L67" s="283"/>
      <c r="M67" s="282"/>
      <c r="N67" s="283"/>
      <c r="O67" s="230"/>
      <c r="P67" s="114"/>
      <c r="Q67" s="113"/>
      <c r="R67" s="113"/>
      <c r="S67" s="113"/>
      <c r="T67" s="94"/>
    </row>
    <row r="68" spans="1:20" s="97" customFormat="1" ht="4" customHeight="1" x14ac:dyDescent="0.25">
      <c r="A68" s="273"/>
      <c r="B68" s="277"/>
      <c r="C68" s="316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230"/>
      <c r="P68" s="114"/>
      <c r="Q68" s="113"/>
      <c r="R68" s="113"/>
      <c r="S68" s="113"/>
      <c r="T68" s="94"/>
    </row>
    <row r="69" spans="1:20" s="97" customFormat="1" ht="12" customHeight="1" x14ac:dyDescent="0.25">
      <c r="A69" s="273"/>
      <c r="B69" s="277"/>
      <c r="C69" s="277" t="s">
        <v>163</v>
      </c>
      <c r="D69" s="277" t="s">
        <v>99</v>
      </c>
      <c r="E69" s="277" t="s">
        <v>163</v>
      </c>
      <c r="F69" s="277" t="s">
        <v>166</v>
      </c>
      <c r="G69" s="277" t="s">
        <v>167</v>
      </c>
      <c r="H69" s="277" t="s">
        <v>168</v>
      </c>
      <c r="I69" s="277" t="s">
        <v>163</v>
      </c>
      <c r="J69" s="277" t="s">
        <v>99</v>
      </c>
      <c r="K69" s="277" t="s">
        <v>163</v>
      </c>
      <c r="L69" s="277" t="s">
        <v>99</v>
      </c>
      <c r="M69" s="277" t="s">
        <v>163</v>
      </c>
      <c r="N69" s="277" t="s">
        <v>99</v>
      </c>
      <c r="O69" s="230"/>
      <c r="P69" s="114"/>
      <c r="Q69" s="113"/>
      <c r="R69" s="113"/>
      <c r="S69" s="113"/>
      <c r="T69" s="94"/>
    </row>
    <row r="70" spans="1:20" s="97" customFormat="1" ht="12" customHeight="1" x14ac:dyDescent="0.25">
      <c r="A70" s="273"/>
      <c r="B70" s="277"/>
      <c r="C70" s="277" t="s">
        <v>164</v>
      </c>
      <c r="D70" s="277"/>
      <c r="E70" s="277" t="s">
        <v>164</v>
      </c>
      <c r="F70" s="277"/>
      <c r="G70" s="277"/>
      <c r="H70" s="277"/>
      <c r="I70" s="277" t="s">
        <v>164</v>
      </c>
      <c r="J70" s="277"/>
      <c r="K70" s="277" t="s">
        <v>164</v>
      </c>
      <c r="L70" s="277"/>
      <c r="M70" s="277" t="s">
        <v>164</v>
      </c>
      <c r="N70" s="277"/>
      <c r="O70" s="230"/>
      <c r="P70" s="114"/>
      <c r="Q70" s="113"/>
      <c r="R70" s="472" t="s">
        <v>199</v>
      </c>
      <c r="S70" s="472" t="s">
        <v>199</v>
      </c>
      <c r="T70" s="94"/>
    </row>
    <row r="71" spans="1:20" s="97" customFormat="1" ht="12" customHeight="1" x14ac:dyDescent="0.25">
      <c r="A71" s="273"/>
      <c r="B71" s="277" t="s">
        <v>162</v>
      </c>
      <c r="C71" s="277"/>
      <c r="D71" s="277" t="s">
        <v>21</v>
      </c>
      <c r="E71" s="277"/>
      <c r="F71" s="277" t="s">
        <v>21</v>
      </c>
      <c r="G71" s="277" t="s">
        <v>21</v>
      </c>
      <c r="H71" s="277" t="s">
        <v>21</v>
      </c>
      <c r="I71" s="277"/>
      <c r="J71" s="277" t="s">
        <v>21</v>
      </c>
      <c r="K71" s="277"/>
      <c r="L71" s="277" t="s">
        <v>21</v>
      </c>
      <c r="M71" s="277"/>
      <c r="N71" s="277" t="s">
        <v>21</v>
      </c>
      <c r="O71" s="230" t="s">
        <v>21</v>
      </c>
      <c r="P71" s="114"/>
      <c r="Q71" s="113"/>
      <c r="R71" s="472" t="s">
        <v>112</v>
      </c>
      <c r="S71" s="472" t="s">
        <v>195</v>
      </c>
      <c r="T71" s="94"/>
    </row>
    <row r="72" spans="1:20" s="97" customFormat="1" ht="4" customHeight="1" x14ac:dyDescent="0.25">
      <c r="A72" s="282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8"/>
      <c r="P72" s="114"/>
      <c r="Q72" s="113"/>
      <c r="R72" s="113"/>
      <c r="S72" s="113"/>
      <c r="T72" s="94"/>
    </row>
    <row r="73" spans="1:20" s="97" customFormat="1" ht="18" customHeight="1" x14ac:dyDescent="0.25">
      <c r="A73" s="275" t="s">
        <v>115</v>
      </c>
      <c r="B73" s="312"/>
      <c r="C73" s="313">
        <f t="shared" ref="C73:C84" si="4">C31</f>
        <v>0</v>
      </c>
      <c r="D73" s="290">
        <f>IFERROR(ROUND(ROUND(D31,2)/ROUND($B31,2)*ROUND($B73,2),2),0)</f>
        <v>0</v>
      </c>
      <c r="E73" s="313">
        <f t="shared" ref="E73:E84" si="5">E31</f>
        <v>0</v>
      </c>
      <c r="F73" s="290">
        <f>IFERROR(ROUND(ROUND(F31,2)/ROUND($B31,2)*ROUND($B73,2),2),0)</f>
        <v>0</v>
      </c>
      <c r="G73" s="290">
        <f>IFERROR(ROUND(ROUND(G31,2)/ROUND($B31,2)*ROUND($B73,2),2),0)</f>
        <v>0</v>
      </c>
      <c r="H73" s="290">
        <f>IFERROR(ROUND(ROUND(H31,2)/ROUND($B31,2)*ROUND($B73,2),2),0)</f>
        <v>0</v>
      </c>
      <c r="I73" s="313">
        <f>I31</f>
        <v>0</v>
      </c>
      <c r="J73" s="290">
        <f>IFERROR(ROUND(ROUND(J31,2)/ROUND($B31,2)*ROUND($B73,2),2),0)</f>
        <v>0</v>
      </c>
      <c r="K73" s="313">
        <f>K31</f>
        <v>0</v>
      </c>
      <c r="L73" s="290">
        <f>IFERROR(ROUND(ROUND(L31,2)/ROUND($B31,2)*ROUND($B73,2),2),0)</f>
        <v>0</v>
      </c>
      <c r="M73" s="313">
        <f>M31</f>
        <v>0</v>
      </c>
      <c r="N73" s="314">
        <f>IFERROR(ROUND(ROUND(N31,2)/ROUND($B31,2)*ROUND($B73,2),2),0)</f>
        <v>0</v>
      </c>
      <c r="O73" s="290">
        <f>ROUND(D73,2)+ROUND(F73,2)+ROUND(G73,2)+ROUND(H73,2)+ROUND(J73,2)+ROUND(L73,2)-ROUND(N73,2)</f>
        <v>0</v>
      </c>
      <c r="P73" s="114"/>
      <c r="Q73" s="113"/>
      <c r="R73" s="471">
        <f>ROUND(B73,2)/40</f>
        <v>0</v>
      </c>
      <c r="S73" s="471">
        <f>R73/12</f>
        <v>0</v>
      </c>
      <c r="T73" s="94"/>
    </row>
    <row r="74" spans="1:20" s="97" customFormat="1" ht="18" customHeight="1" x14ac:dyDescent="0.25">
      <c r="A74" s="275" t="s">
        <v>116</v>
      </c>
      <c r="B74" s="312"/>
      <c r="C74" s="313">
        <f t="shared" si="4"/>
        <v>0</v>
      </c>
      <c r="D74" s="290">
        <f t="shared" ref="D74:D84" si="6">IFERROR(ROUND(ROUND(D32,2)/ROUND($B32,2)*ROUND($B74,2),2),0)</f>
        <v>0</v>
      </c>
      <c r="E74" s="313">
        <f t="shared" si="5"/>
        <v>0</v>
      </c>
      <c r="F74" s="290">
        <f t="shared" ref="F74:H84" si="7">IFERROR(ROUND(ROUND(F32,2)/ROUND($B32,2)*ROUND($B74,2),2),0)</f>
        <v>0</v>
      </c>
      <c r="G74" s="290">
        <f t="shared" si="7"/>
        <v>0</v>
      </c>
      <c r="H74" s="290">
        <f t="shared" si="7"/>
        <v>0</v>
      </c>
      <c r="I74" s="313">
        <f t="shared" ref="I74:K84" si="8">I32</f>
        <v>0</v>
      </c>
      <c r="J74" s="290">
        <f t="shared" ref="J74:J84" si="9">IFERROR(ROUND(ROUND(J32,2)/ROUND($B32,2)*ROUND($B74,2),2),0)</f>
        <v>0</v>
      </c>
      <c r="K74" s="313">
        <f t="shared" si="8"/>
        <v>0</v>
      </c>
      <c r="L74" s="290">
        <f t="shared" ref="L74:L84" si="10">IFERROR(ROUND(ROUND(L32,2)/ROUND($B32,2)*ROUND($B74,2),2),0)</f>
        <v>0</v>
      </c>
      <c r="M74" s="313">
        <f t="shared" ref="M74:M84" si="11">M32</f>
        <v>0</v>
      </c>
      <c r="N74" s="314">
        <f t="shared" ref="N74:N84" si="12">IFERROR(ROUND(ROUND(N32,2)/ROUND($B32,2)*ROUND($B74,2),2),0)</f>
        <v>0</v>
      </c>
      <c r="O74" s="290">
        <f t="shared" ref="O74:O84" si="13">ROUND(D74,2)+ROUND(F74,2)+ROUND(G74,2)+ROUND(H74,2)+ROUND(J74,2)+ROUND(L74,2)-ROUND(N74,2)</f>
        <v>0</v>
      </c>
      <c r="P74" s="114"/>
      <c r="Q74" s="113"/>
      <c r="R74" s="471">
        <f t="shared" ref="R74:R84" si="14">ROUND(B74,2)/40</f>
        <v>0</v>
      </c>
      <c r="S74" s="471">
        <f t="shared" ref="S74:S84" si="15">R74/12</f>
        <v>0</v>
      </c>
      <c r="T74" s="94"/>
    </row>
    <row r="75" spans="1:20" s="97" customFormat="1" ht="18" customHeight="1" x14ac:dyDescent="0.25">
      <c r="A75" s="275" t="s">
        <v>117</v>
      </c>
      <c r="B75" s="312"/>
      <c r="C75" s="313">
        <f t="shared" si="4"/>
        <v>0</v>
      </c>
      <c r="D75" s="290">
        <f t="shared" si="6"/>
        <v>0</v>
      </c>
      <c r="E75" s="313">
        <f t="shared" si="5"/>
        <v>0</v>
      </c>
      <c r="F75" s="290">
        <f t="shared" si="7"/>
        <v>0</v>
      </c>
      <c r="G75" s="290">
        <f t="shared" si="7"/>
        <v>0</v>
      </c>
      <c r="H75" s="290">
        <f t="shared" si="7"/>
        <v>0</v>
      </c>
      <c r="I75" s="313">
        <f t="shared" si="8"/>
        <v>0</v>
      </c>
      <c r="J75" s="290">
        <f t="shared" si="9"/>
        <v>0</v>
      </c>
      <c r="K75" s="313">
        <f t="shared" si="8"/>
        <v>0</v>
      </c>
      <c r="L75" s="290">
        <f t="shared" si="10"/>
        <v>0</v>
      </c>
      <c r="M75" s="313">
        <f t="shared" si="11"/>
        <v>0</v>
      </c>
      <c r="N75" s="314">
        <f t="shared" si="12"/>
        <v>0</v>
      </c>
      <c r="O75" s="290">
        <f t="shared" si="13"/>
        <v>0</v>
      </c>
      <c r="P75" s="114"/>
      <c r="Q75" s="113"/>
      <c r="R75" s="471">
        <f t="shared" si="14"/>
        <v>0</v>
      </c>
      <c r="S75" s="471">
        <f t="shared" si="15"/>
        <v>0</v>
      </c>
      <c r="T75" s="94"/>
    </row>
    <row r="76" spans="1:20" s="97" customFormat="1" ht="18" customHeight="1" x14ac:dyDescent="0.25">
      <c r="A76" s="275" t="s">
        <v>118</v>
      </c>
      <c r="B76" s="312"/>
      <c r="C76" s="313">
        <f t="shared" si="4"/>
        <v>0</v>
      </c>
      <c r="D76" s="290">
        <f t="shared" si="6"/>
        <v>0</v>
      </c>
      <c r="E76" s="313">
        <f t="shared" si="5"/>
        <v>0</v>
      </c>
      <c r="F76" s="290">
        <f t="shared" si="7"/>
        <v>0</v>
      </c>
      <c r="G76" s="290">
        <f t="shared" si="7"/>
        <v>0</v>
      </c>
      <c r="H76" s="290">
        <f t="shared" si="7"/>
        <v>0</v>
      </c>
      <c r="I76" s="313">
        <f t="shared" si="8"/>
        <v>0</v>
      </c>
      <c r="J76" s="290">
        <f t="shared" si="9"/>
        <v>0</v>
      </c>
      <c r="K76" s="313">
        <f t="shared" si="8"/>
        <v>0</v>
      </c>
      <c r="L76" s="290">
        <f t="shared" si="10"/>
        <v>0</v>
      </c>
      <c r="M76" s="313">
        <f t="shared" si="11"/>
        <v>0</v>
      </c>
      <c r="N76" s="314">
        <f t="shared" si="12"/>
        <v>0</v>
      </c>
      <c r="O76" s="290">
        <f t="shared" si="13"/>
        <v>0</v>
      </c>
      <c r="P76" s="114"/>
      <c r="Q76" s="113"/>
      <c r="R76" s="471">
        <f t="shared" si="14"/>
        <v>0</v>
      </c>
      <c r="S76" s="471">
        <f t="shared" si="15"/>
        <v>0</v>
      </c>
      <c r="T76" s="94"/>
    </row>
    <row r="77" spans="1:20" s="97" customFormat="1" ht="18" customHeight="1" x14ac:dyDescent="0.25">
      <c r="A77" s="275" t="s">
        <v>119</v>
      </c>
      <c r="B77" s="312"/>
      <c r="C77" s="313">
        <f t="shared" si="4"/>
        <v>0</v>
      </c>
      <c r="D77" s="290">
        <f t="shared" si="6"/>
        <v>0</v>
      </c>
      <c r="E77" s="313">
        <f t="shared" si="5"/>
        <v>0</v>
      </c>
      <c r="F77" s="290">
        <f t="shared" si="7"/>
        <v>0</v>
      </c>
      <c r="G77" s="290">
        <f t="shared" si="7"/>
        <v>0</v>
      </c>
      <c r="H77" s="290">
        <f t="shared" si="7"/>
        <v>0</v>
      </c>
      <c r="I77" s="313">
        <f t="shared" si="8"/>
        <v>0</v>
      </c>
      <c r="J77" s="290">
        <f t="shared" si="9"/>
        <v>0</v>
      </c>
      <c r="K77" s="313">
        <f t="shared" si="8"/>
        <v>0</v>
      </c>
      <c r="L77" s="290">
        <f t="shared" si="10"/>
        <v>0</v>
      </c>
      <c r="M77" s="313">
        <f t="shared" si="11"/>
        <v>0</v>
      </c>
      <c r="N77" s="314">
        <f t="shared" si="12"/>
        <v>0</v>
      </c>
      <c r="O77" s="290">
        <f t="shared" si="13"/>
        <v>0</v>
      </c>
      <c r="P77" s="114"/>
      <c r="Q77" s="113"/>
      <c r="R77" s="471">
        <f t="shared" si="14"/>
        <v>0</v>
      </c>
      <c r="S77" s="471">
        <f t="shared" si="15"/>
        <v>0</v>
      </c>
      <c r="T77" s="94"/>
    </row>
    <row r="78" spans="1:20" s="97" customFormat="1" ht="18" customHeight="1" x14ac:dyDescent="0.25">
      <c r="A78" s="275" t="s">
        <v>120</v>
      </c>
      <c r="B78" s="312"/>
      <c r="C78" s="313">
        <f t="shared" si="4"/>
        <v>0</v>
      </c>
      <c r="D78" s="290">
        <f t="shared" si="6"/>
        <v>0</v>
      </c>
      <c r="E78" s="313">
        <f t="shared" si="5"/>
        <v>0</v>
      </c>
      <c r="F78" s="290">
        <f t="shared" si="7"/>
        <v>0</v>
      </c>
      <c r="G78" s="290">
        <f t="shared" si="7"/>
        <v>0</v>
      </c>
      <c r="H78" s="290">
        <f t="shared" si="7"/>
        <v>0</v>
      </c>
      <c r="I78" s="313">
        <f t="shared" si="8"/>
        <v>0</v>
      </c>
      <c r="J78" s="290">
        <f t="shared" si="9"/>
        <v>0</v>
      </c>
      <c r="K78" s="313">
        <f t="shared" si="8"/>
        <v>0</v>
      </c>
      <c r="L78" s="290">
        <f t="shared" si="10"/>
        <v>0</v>
      </c>
      <c r="M78" s="313">
        <f t="shared" si="11"/>
        <v>0</v>
      </c>
      <c r="N78" s="314">
        <f t="shared" si="12"/>
        <v>0</v>
      </c>
      <c r="O78" s="290">
        <f t="shared" si="13"/>
        <v>0</v>
      </c>
      <c r="P78" s="114"/>
      <c r="Q78" s="113"/>
      <c r="R78" s="471">
        <f t="shared" si="14"/>
        <v>0</v>
      </c>
      <c r="S78" s="471">
        <f t="shared" si="15"/>
        <v>0</v>
      </c>
      <c r="T78" s="94"/>
    </row>
    <row r="79" spans="1:20" s="97" customFormat="1" ht="18" customHeight="1" x14ac:dyDescent="0.25">
      <c r="A79" s="275" t="s">
        <v>121</v>
      </c>
      <c r="B79" s="312"/>
      <c r="C79" s="313">
        <f t="shared" si="4"/>
        <v>0</v>
      </c>
      <c r="D79" s="290">
        <f t="shared" si="6"/>
        <v>0</v>
      </c>
      <c r="E79" s="313">
        <f t="shared" si="5"/>
        <v>0</v>
      </c>
      <c r="F79" s="290">
        <f t="shared" si="7"/>
        <v>0</v>
      </c>
      <c r="G79" s="290">
        <f t="shared" si="7"/>
        <v>0</v>
      </c>
      <c r="H79" s="290">
        <f t="shared" si="7"/>
        <v>0</v>
      </c>
      <c r="I79" s="313">
        <f t="shared" si="8"/>
        <v>0</v>
      </c>
      <c r="J79" s="290">
        <f t="shared" si="9"/>
        <v>0</v>
      </c>
      <c r="K79" s="313">
        <f t="shared" si="8"/>
        <v>0</v>
      </c>
      <c r="L79" s="290">
        <f t="shared" si="10"/>
        <v>0</v>
      </c>
      <c r="M79" s="313">
        <f t="shared" si="11"/>
        <v>0</v>
      </c>
      <c r="N79" s="314">
        <f t="shared" si="12"/>
        <v>0</v>
      </c>
      <c r="O79" s="290">
        <f t="shared" si="13"/>
        <v>0</v>
      </c>
      <c r="P79" s="114"/>
      <c r="Q79" s="113"/>
      <c r="R79" s="471">
        <f t="shared" si="14"/>
        <v>0</v>
      </c>
      <c r="S79" s="471">
        <f t="shared" si="15"/>
        <v>0</v>
      </c>
      <c r="T79" s="94"/>
    </row>
    <row r="80" spans="1:20" s="97" customFormat="1" ht="18" customHeight="1" x14ac:dyDescent="0.25">
      <c r="A80" s="275" t="s">
        <v>122</v>
      </c>
      <c r="B80" s="312"/>
      <c r="C80" s="313">
        <f t="shared" si="4"/>
        <v>0</v>
      </c>
      <c r="D80" s="290">
        <f t="shared" si="6"/>
        <v>0</v>
      </c>
      <c r="E80" s="313">
        <f t="shared" si="5"/>
        <v>0</v>
      </c>
      <c r="F80" s="290">
        <f t="shared" si="7"/>
        <v>0</v>
      </c>
      <c r="G80" s="290">
        <f t="shared" si="7"/>
        <v>0</v>
      </c>
      <c r="H80" s="290">
        <f t="shared" si="7"/>
        <v>0</v>
      </c>
      <c r="I80" s="313">
        <f t="shared" si="8"/>
        <v>0</v>
      </c>
      <c r="J80" s="290">
        <f t="shared" si="9"/>
        <v>0</v>
      </c>
      <c r="K80" s="313">
        <f t="shared" si="8"/>
        <v>0</v>
      </c>
      <c r="L80" s="290">
        <f t="shared" si="10"/>
        <v>0</v>
      </c>
      <c r="M80" s="313">
        <f t="shared" si="11"/>
        <v>0</v>
      </c>
      <c r="N80" s="314">
        <f t="shared" si="12"/>
        <v>0</v>
      </c>
      <c r="O80" s="290">
        <f t="shared" si="13"/>
        <v>0</v>
      </c>
      <c r="P80" s="114"/>
      <c r="Q80" s="113"/>
      <c r="R80" s="471">
        <f t="shared" si="14"/>
        <v>0</v>
      </c>
      <c r="S80" s="471">
        <f t="shared" si="15"/>
        <v>0</v>
      </c>
      <c r="T80" s="94"/>
    </row>
    <row r="81" spans="1:20" s="97" customFormat="1" ht="18" customHeight="1" x14ac:dyDescent="0.25">
      <c r="A81" s="275" t="s">
        <v>123</v>
      </c>
      <c r="B81" s="312"/>
      <c r="C81" s="313">
        <f t="shared" si="4"/>
        <v>0</v>
      </c>
      <c r="D81" s="290">
        <f t="shared" si="6"/>
        <v>0</v>
      </c>
      <c r="E81" s="313">
        <f t="shared" si="5"/>
        <v>0</v>
      </c>
      <c r="F81" s="290">
        <f t="shared" si="7"/>
        <v>0</v>
      </c>
      <c r="G81" s="290">
        <f t="shared" si="7"/>
        <v>0</v>
      </c>
      <c r="H81" s="290">
        <f t="shared" si="7"/>
        <v>0</v>
      </c>
      <c r="I81" s="313">
        <f t="shared" si="8"/>
        <v>0</v>
      </c>
      <c r="J81" s="290">
        <f t="shared" si="9"/>
        <v>0</v>
      </c>
      <c r="K81" s="313">
        <f t="shared" si="8"/>
        <v>0</v>
      </c>
      <c r="L81" s="290">
        <f t="shared" si="10"/>
        <v>0</v>
      </c>
      <c r="M81" s="313">
        <f t="shared" si="11"/>
        <v>0</v>
      </c>
      <c r="N81" s="314">
        <f t="shared" si="12"/>
        <v>0</v>
      </c>
      <c r="O81" s="290">
        <f t="shared" si="13"/>
        <v>0</v>
      </c>
      <c r="P81" s="114"/>
      <c r="Q81" s="113"/>
      <c r="R81" s="471">
        <f t="shared" si="14"/>
        <v>0</v>
      </c>
      <c r="S81" s="471">
        <f t="shared" si="15"/>
        <v>0</v>
      </c>
      <c r="T81" s="94"/>
    </row>
    <row r="82" spans="1:20" s="97" customFormat="1" ht="18" customHeight="1" x14ac:dyDescent="0.25">
      <c r="A82" s="275" t="s">
        <v>124</v>
      </c>
      <c r="B82" s="312"/>
      <c r="C82" s="313">
        <f t="shared" si="4"/>
        <v>0</v>
      </c>
      <c r="D82" s="290">
        <f t="shared" si="6"/>
        <v>0</v>
      </c>
      <c r="E82" s="313">
        <f t="shared" si="5"/>
        <v>0</v>
      </c>
      <c r="F82" s="290">
        <f t="shared" si="7"/>
        <v>0</v>
      </c>
      <c r="G82" s="290">
        <f t="shared" si="7"/>
        <v>0</v>
      </c>
      <c r="H82" s="290">
        <f t="shared" si="7"/>
        <v>0</v>
      </c>
      <c r="I82" s="313">
        <f t="shared" si="8"/>
        <v>0</v>
      </c>
      <c r="J82" s="290">
        <f t="shared" si="9"/>
        <v>0</v>
      </c>
      <c r="K82" s="313">
        <f t="shared" si="8"/>
        <v>0</v>
      </c>
      <c r="L82" s="290">
        <f t="shared" si="10"/>
        <v>0</v>
      </c>
      <c r="M82" s="313">
        <f t="shared" si="11"/>
        <v>0</v>
      </c>
      <c r="N82" s="314">
        <f t="shared" si="12"/>
        <v>0</v>
      </c>
      <c r="O82" s="290">
        <f t="shared" si="13"/>
        <v>0</v>
      </c>
      <c r="P82" s="114"/>
      <c r="Q82" s="113"/>
      <c r="R82" s="471">
        <f t="shared" si="14"/>
        <v>0</v>
      </c>
      <c r="S82" s="471">
        <f t="shared" si="15"/>
        <v>0</v>
      </c>
      <c r="T82" s="94"/>
    </row>
    <row r="83" spans="1:20" s="97" customFormat="1" ht="18" customHeight="1" x14ac:dyDescent="0.25">
      <c r="A83" s="275" t="s">
        <v>125</v>
      </c>
      <c r="B83" s="312"/>
      <c r="C83" s="313">
        <f t="shared" si="4"/>
        <v>0</v>
      </c>
      <c r="D83" s="290">
        <f t="shared" si="6"/>
        <v>0</v>
      </c>
      <c r="E83" s="313">
        <f t="shared" si="5"/>
        <v>0</v>
      </c>
      <c r="F83" s="290">
        <f t="shared" si="7"/>
        <v>0</v>
      </c>
      <c r="G83" s="290">
        <f t="shared" si="7"/>
        <v>0</v>
      </c>
      <c r="H83" s="290">
        <f t="shared" si="7"/>
        <v>0</v>
      </c>
      <c r="I83" s="313">
        <f t="shared" si="8"/>
        <v>0</v>
      </c>
      <c r="J83" s="290">
        <f t="shared" si="9"/>
        <v>0</v>
      </c>
      <c r="K83" s="313">
        <f t="shared" si="8"/>
        <v>0</v>
      </c>
      <c r="L83" s="290">
        <f t="shared" si="10"/>
        <v>0</v>
      </c>
      <c r="M83" s="313">
        <f t="shared" si="11"/>
        <v>0</v>
      </c>
      <c r="N83" s="314">
        <f t="shared" si="12"/>
        <v>0</v>
      </c>
      <c r="O83" s="290">
        <f t="shared" si="13"/>
        <v>0</v>
      </c>
      <c r="P83" s="114"/>
      <c r="Q83" s="113"/>
      <c r="R83" s="471">
        <f t="shared" si="14"/>
        <v>0</v>
      </c>
      <c r="S83" s="471">
        <f t="shared" si="15"/>
        <v>0</v>
      </c>
      <c r="T83" s="94"/>
    </row>
    <row r="84" spans="1:20" s="97" customFormat="1" ht="18" customHeight="1" x14ac:dyDescent="0.25">
      <c r="A84" s="275" t="s">
        <v>126</v>
      </c>
      <c r="B84" s="312"/>
      <c r="C84" s="313">
        <f t="shared" si="4"/>
        <v>0</v>
      </c>
      <c r="D84" s="290">
        <f t="shared" si="6"/>
        <v>0</v>
      </c>
      <c r="E84" s="313">
        <f t="shared" si="5"/>
        <v>0</v>
      </c>
      <c r="F84" s="290">
        <f t="shared" si="7"/>
        <v>0</v>
      </c>
      <c r="G84" s="290">
        <f t="shared" si="7"/>
        <v>0</v>
      </c>
      <c r="H84" s="290">
        <f t="shared" si="7"/>
        <v>0</v>
      </c>
      <c r="I84" s="313">
        <f t="shared" si="8"/>
        <v>0</v>
      </c>
      <c r="J84" s="290">
        <f t="shared" si="9"/>
        <v>0</v>
      </c>
      <c r="K84" s="313">
        <f t="shared" si="8"/>
        <v>0</v>
      </c>
      <c r="L84" s="290">
        <f t="shared" si="10"/>
        <v>0</v>
      </c>
      <c r="M84" s="313">
        <f t="shared" si="11"/>
        <v>0</v>
      </c>
      <c r="N84" s="314">
        <f t="shared" si="12"/>
        <v>0</v>
      </c>
      <c r="O84" s="290">
        <f t="shared" si="13"/>
        <v>0</v>
      </c>
      <c r="P84" s="114"/>
      <c r="Q84" s="113"/>
      <c r="R84" s="471">
        <f t="shared" si="14"/>
        <v>0</v>
      </c>
      <c r="S84" s="471">
        <f t="shared" si="15"/>
        <v>0</v>
      </c>
      <c r="T84" s="94"/>
    </row>
    <row r="85" spans="1:20" s="97" customFormat="1" ht="18" customHeight="1" x14ac:dyDescent="0.25">
      <c r="A85" s="291" t="s">
        <v>127</v>
      </c>
      <c r="B85" s="293"/>
      <c r="C85" s="293"/>
      <c r="D85" s="294">
        <f>SUMPRODUCT(ROUND(D73:D84,2))</f>
        <v>0</v>
      </c>
      <c r="E85" s="293"/>
      <c r="F85" s="294">
        <f>SUMPRODUCT(ROUND(F73:F84,2))</f>
        <v>0</v>
      </c>
      <c r="G85" s="294">
        <f t="shared" ref="G85:H85" si="16">SUMPRODUCT(ROUND(G73:G84,2))</f>
        <v>0</v>
      </c>
      <c r="H85" s="294">
        <f t="shared" si="16"/>
        <v>0</v>
      </c>
      <c r="I85" s="293"/>
      <c r="J85" s="294">
        <f t="shared" ref="J85" si="17">SUMPRODUCT(ROUND(J73:J84,2))</f>
        <v>0</v>
      </c>
      <c r="K85" s="293"/>
      <c r="L85" s="294">
        <f t="shared" ref="L85" si="18">SUMPRODUCT(ROUND(L73:L84,2))</f>
        <v>0</v>
      </c>
      <c r="M85" s="293"/>
      <c r="N85" s="295">
        <f t="shared" ref="N85" si="19">SUMPRODUCT(ROUND(N73:N84,2))</f>
        <v>0</v>
      </c>
      <c r="O85" s="294">
        <f>SUM(O73:O84)</f>
        <v>0</v>
      </c>
      <c r="P85" s="114"/>
      <c r="Q85" s="113"/>
      <c r="R85" s="113"/>
      <c r="S85" s="473">
        <f>SUM(S73:S84)</f>
        <v>0</v>
      </c>
      <c r="T85" s="94"/>
    </row>
    <row r="86" spans="1:20" ht="4" customHeight="1" x14ac:dyDescent="0.25">
      <c r="P86" s="114"/>
      <c r="Q86" s="113"/>
      <c r="R86" s="113"/>
      <c r="S86" s="113"/>
    </row>
    <row r="87" spans="1:20" s="97" customFormat="1" ht="18" customHeight="1" x14ac:dyDescent="0.25">
      <c r="A87" s="265" t="s">
        <v>128</v>
      </c>
      <c r="B87" s="297"/>
      <c r="C87" s="298"/>
      <c r="D87" s="299"/>
      <c r="E87" s="298"/>
      <c r="F87" s="299"/>
      <c r="G87" s="299"/>
      <c r="H87" s="299"/>
      <c r="I87" s="298"/>
      <c r="J87" s="298"/>
      <c r="K87" s="298"/>
      <c r="L87" s="298"/>
      <c r="M87" s="313">
        <f>M45</f>
        <v>0</v>
      </c>
      <c r="N87" s="290">
        <f>IF(O43=0,0,ROUND(N45/O43*O85,2))</f>
        <v>0</v>
      </c>
      <c r="O87" s="370">
        <f>ROUND(N87,2)</f>
        <v>0</v>
      </c>
      <c r="P87" s="114"/>
      <c r="Q87" s="113"/>
      <c r="R87" s="113"/>
      <c r="S87" s="113"/>
      <c r="T87" s="94"/>
    </row>
    <row r="88" spans="1:20" s="97" customFormat="1" ht="4" customHeight="1" x14ac:dyDescent="0.2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334"/>
      <c r="N88" s="335"/>
      <c r="O88" s="335"/>
      <c r="P88" s="114"/>
      <c r="Q88" s="113"/>
      <c r="R88" s="113"/>
      <c r="S88" s="113"/>
      <c r="T88" s="94"/>
    </row>
    <row r="89" spans="1:20" s="97" customFormat="1" ht="18" customHeight="1" x14ac:dyDescent="0.25">
      <c r="A89" s="291" t="s">
        <v>129</v>
      </c>
      <c r="B89" s="292"/>
      <c r="C89" s="300"/>
      <c r="D89" s="301"/>
      <c r="E89" s="300"/>
      <c r="F89" s="301"/>
      <c r="G89" s="301"/>
      <c r="H89" s="301"/>
      <c r="I89" s="300"/>
      <c r="J89" s="301"/>
      <c r="K89" s="300"/>
      <c r="L89" s="300"/>
      <c r="M89" s="300"/>
      <c r="N89" s="300"/>
      <c r="O89" s="371">
        <f>O85+O87</f>
        <v>0</v>
      </c>
      <c r="P89" s="114"/>
      <c r="Q89" s="345" t="s">
        <v>132</v>
      </c>
      <c r="R89" s="113"/>
      <c r="S89" s="113"/>
    </row>
    <row r="90" spans="1:20" ht="12" customHeight="1" x14ac:dyDescent="0.25">
      <c r="P90" s="114"/>
      <c r="Q90" s="113"/>
      <c r="R90" s="113"/>
      <c r="S90" s="113"/>
    </row>
    <row r="91" spans="1:20" s="213" customFormat="1" ht="18" customHeight="1" x14ac:dyDescent="0.25">
      <c r="A91" s="265" t="s">
        <v>179</v>
      </c>
      <c r="B91" s="266"/>
      <c r="C91" s="304"/>
      <c r="D91" s="304"/>
      <c r="E91" s="268"/>
      <c r="F91" s="268"/>
      <c r="G91" s="268"/>
      <c r="H91" s="268"/>
      <c r="I91" s="268"/>
      <c r="J91" s="268"/>
      <c r="K91" s="268"/>
      <c r="L91" s="268"/>
      <c r="M91" s="268"/>
      <c r="N91" s="336"/>
      <c r="O91" s="338" t="s">
        <v>133</v>
      </c>
      <c r="P91" s="114"/>
      <c r="Q91" s="113"/>
      <c r="R91" s="113"/>
      <c r="S91" s="113"/>
    </row>
    <row r="92" spans="1:20" s="213" customFormat="1" ht="4" customHeight="1" x14ac:dyDescent="0.25">
      <c r="A92" s="212"/>
      <c r="B92" s="212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114"/>
      <c r="Q92" s="113"/>
      <c r="R92" s="113"/>
      <c r="S92" s="113"/>
    </row>
    <row r="93" spans="1:20" s="213" customFormat="1" ht="18" customHeight="1" x14ac:dyDescent="0.25">
      <c r="A93" s="337" t="s">
        <v>175</v>
      </c>
      <c r="B93" s="266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267"/>
      <c r="O93" s="339"/>
      <c r="P93" s="346">
        <f t="shared" ref="P93:P137" si="20">IF($O$91="nein",1,0)</f>
        <v>0</v>
      </c>
      <c r="Q93" s="345" t="s">
        <v>134</v>
      </c>
      <c r="R93" s="113"/>
      <c r="S93" s="113"/>
    </row>
    <row r="94" spans="1:20" s="213" customFormat="1" ht="4" customHeight="1" x14ac:dyDescent="0.25">
      <c r="A94" s="212"/>
      <c r="B94" s="212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346">
        <f t="shared" si="20"/>
        <v>0</v>
      </c>
      <c r="Q94" s="113"/>
      <c r="R94" s="113"/>
      <c r="S94" s="113"/>
    </row>
    <row r="95" spans="1:20" s="213" customFormat="1" ht="18" customHeight="1" x14ac:dyDescent="0.25">
      <c r="A95" s="337" t="s">
        <v>176</v>
      </c>
      <c r="B95" s="266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267"/>
      <c r="O95" s="339"/>
      <c r="P95" s="346">
        <f t="shared" si="20"/>
        <v>0</v>
      </c>
      <c r="Q95" s="345" t="s">
        <v>135</v>
      </c>
      <c r="R95" s="113"/>
      <c r="S95" s="113"/>
    </row>
    <row r="96" spans="1:20" x14ac:dyDescent="0.25">
      <c r="P96" s="346">
        <f t="shared" si="20"/>
        <v>0</v>
      </c>
      <c r="Q96" s="113"/>
      <c r="R96" s="113"/>
      <c r="S96" s="113"/>
    </row>
    <row r="97" spans="1:20" x14ac:dyDescent="0.25">
      <c r="P97" s="346">
        <f t="shared" si="20"/>
        <v>0</v>
      </c>
      <c r="Q97" s="113"/>
      <c r="R97" s="113"/>
      <c r="S97" s="113"/>
    </row>
    <row r="98" spans="1:20" s="97" customFormat="1" ht="18" customHeight="1" x14ac:dyDescent="0.25">
      <c r="A98" s="261" t="s">
        <v>212</v>
      </c>
      <c r="B98" s="262"/>
      <c r="C98" s="262"/>
      <c r="D98" s="262"/>
      <c r="E98" s="262"/>
      <c r="F98" s="262"/>
      <c r="G98" s="262"/>
      <c r="H98" s="263"/>
      <c r="I98" s="263"/>
      <c r="J98" s="263"/>
      <c r="K98" s="263"/>
      <c r="L98" s="263"/>
      <c r="M98" s="263"/>
      <c r="N98" s="263"/>
      <c r="O98" s="264"/>
      <c r="P98" s="346">
        <f t="shared" si="20"/>
        <v>0</v>
      </c>
      <c r="Q98" s="113"/>
      <c r="R98" s="113"/>
      <c r="S98" s="113"/>
      <c r="T98" s="94"/>
    </row>
    <row r="99" spans="1:20" ht="12" customHeight="1" x14ac:dyDescent="0.25">
      <c r="A99" s="214" t="s">
        <v>136</v>
      </c>
      <c r="B99" s="210"/>
      <c r="C99" s="210"/>
      <c r="D99" s="210"/>
      <c r="E99" s="210"/>
      <c r="F99" s="210"/>
      <c r="G99" s="210"/>
      <c r="H99" s="207"/>
      <c r="I99" s="207"/>
      <c r="J99" s="208"/>
      <c r="K99" s="37"/>
      <c r="P99" s="346">
        <f t="shared" si="20"/>
        <v>0</v>
      </c>
      <c r="Q99" s="113"/>
      <c r="R99" s="113"/>
      <c r="S99" s="113"/>
    </row>
    <row r="100" spans="1:20" ht="12" customHeight="1" x14ac:dyDescent="0.25">
      <c r="A100" s="210"/>
      <c r="B100" s="210"/>
      <c r="C100" s="210"/>
      <c r="D100" s="210"/>
      <c r="E100" s="210"/>
      <c r="F100" s="210"/>
      <c r="G100" s="210"/>
      <c r="H100" s="207"/>
      <c r="I100" s="207"/>
      <c r="J100" s="208"/>
      <c r="K100" s="208"/>
      <c r="P100" s="346">
        <f t="shared" si="20"/>
        <v>0</v>
      </c>
      <c r="Q100" s="113"/>
      <c r="R100" s="113"/>
      <c r="S100" s="113"/>
    </row>
    <row r="101" spans="1:20" ht="8.15" customHeight="1" x14ac:dyDescent="0.25">
      <c r="A101" s="318"/>
      <c r="B101" s="319"/>
      <c r="C101" s="319"/>
      <c r="D101" s="319"/>
      <c r="E101" s="329"/>
      <c r="F101" s="319"/>
      <c r="G101" s="319"/>
      <c r="H101" s="320"/>
      <c r="I101" s="207"/>
      <c r="J101" s="208"/>
      <c r="K101" s="208"/>
      <c r="P101" s="346">
        <f t="shared" si="20"/>
        <v>0</v>
      </c>
      <c r="Q101" s="113"/>
      <c r="R101" s="113"/>
      <c r="S101" s="113"/>
    </row>
    <row r="102" spans="1:20" s="97" customFormat="1" ht="18" customHeight="1" x14ac:dyDescent="0.25">
      <c r="A102" s="321">
        <f>$A$12</f>
        <v>3</v>
      </c>
      <c r="B102" s="468" t="str">
        <f>$B$12</f>
        <v>Name, Vorname Mitarbeiter:in</v>
      </c>
      <c r="C102" s="307"/>
      <c r="D102" s="308"/>
      <c r="E102" s="265" t="str">
        <f>IF($E$12="","",$E$12)</f>
        <v/>
      </c>
      <c r="F102" s="272"/>
      <c r="G102" s="303"/>
      <c r="H102" s="323"/>
      <c r="O102" s="211"/>
      <c r="P102" s="346">
        <f t="shared" si="20"/>
        <v>0</v>
      </c>
      <c r="Q102" s="113"/>
      <c r="R102" s="113"/>
      <c r="S102" s="113"/>
    </row>
    <row r="103" spans="1:20" s="213" customFormat="1" ht="4" customHeight="1" x14ac:dyDescent="0.25">
      <c r="A103" s="306"/>
      <c r="B103" s="307"/>
      <c r="C103" s="307"/>
      <c r="D103" s="311"/>
      <c r="E103" s="330"/>
      <c r="F103" s="311"/>
      <c r="G103" s="311"/>
      <c r="H103" s="308"/>
      <c r="I103" s="211"/>
      <c r="J103" s="211"/>
      <c r="K103" s="211"/>
      <c r="L103" s="211"/>
      <c r="M103" s="211"/>
      <c r="N103" s="211"/>
      <c r="O103" s="211"/>
      <c r="P103" s="346">
        <f t="shared" si="20"/>
        <v>0</v>
      </c>
      <c r="Q103" s="113"/>
      <c r="R103" s="113"/>
      <c r="S103" s="113"/>
    </row>
    <row r="104" spans="1:20" s="213" customFormat="1" ht="18" customHeight="1" x14ac:dyDescent="0.25">
      <c r="A104" s="333"/>
      <c r="B104" s="468" t="str">
        <f>$B$14</f>
        <v>Beschäftigungszeitraum im Projekt vom</v>
      </c>
      <c r="C104" s="307"/>
      <c r="D104" s="308"/>
      <c r="E104" s="305" t="str">
        <f>IF($E$14="","",$E$14)</f>
        <v/>
      </c>
      <c r="F104" s="328" t="s">
        <v>1</v>
      </c>
      <c r="G104" s="305" t="str">
        <f>IF($G$14="","",$G$14)</f>
        <v/>
      </c>
      <c r="H104" s="324"/>
      <c r="O104" s="211"/>
      <c r="P104" s="346">
        <f t="shared" si="20"/>
        <v>0</v>
      </c>
      <c r="Q104" s="113"/>
      <c r="R104" s="113"/>
      <c r="S104" s="113"/>
    </row>
    <row r="105" spans="1:20" s="213" customFormat="1" ht="4" customHeight="1" x14ac:dyDescent="0.25">
      <c r="A105" s="333"/>
      <c r="B105" s="307"/>
      <c r="C105" s="307"/>
      <c r="D105" s="311"/>
      <c r="E105" s="311"/>
      <c r="F105" s="311"/>
      <c r="G105" s="311"/>
      <c r="H105" s="324"/>
      <c r="O105" s="211"/>
      <c r="P105" s="346">
        <f t="shared" si="20"/>
        <v>0</v>
      </c>
      <c r="Q105" s="113"/>
      <c r="R105" s="113"/>
      <c r="S105" s="113"/>
    </row>
    <row r="106" spans="1:20" s="213" customFormat="1" ht="18" customHeight="1" x14ac:dyDescent="0.25">
      <c r="A106" s="333"/>
      <c r="B106" s="468" t="str">
        <f>$B$16</f>
        <v>Berufsausbildung/Qualifikation</v>
      </c>
      <c r="C106" s="307"/>
      <c r="D106" s="311"/>
      <c r="E106" s="265" t="str">
        <f>IF($E$16="","",$E$16)</f>
        <v/>
      </c>
      <c r="F106" s="272"/>
      <c r="G106" s="303"/>
      <c r="H106" s="324"/>
      <c r="O106" s="211"/>
      <c r="P106" s="346">
        <f t="shared" si="20"/>
        <v>0</v>
      </c>
      <c r="Q106" s="113"/>
      <c r="R106" s="113"/>
      <c r="S106" s="113"/>
    </row>
    <row r="107" spans="1:20" s="213" customFormat="1" ht="4" customHeight="1" x14ac:dyDescent="0.25">
      <c r="A107" s="333"/>
      <c r="B107" s="307"/>
      <c r="C107" s="307"/>
      <c r="D107" s="311"/>
      <c r="E107" s="311"/>
      <c r="F107" s="311"/>
      <c r="G107" s="311"/>
      <c r="H107" s="324"/>
      <c r="O107" s="211"/>
      <c r="P107" s="346">
        <f t="shared" si="20"/>
        <v>0</v>
      </c>
      <c r="Q107" s="113"/>
      <c r="R107" s="113"/>
      <c r="S107" s="113"/>
    </row>
    <row r="108" spans="1:20" s="213" customFormat="1" ht="18" customHeight="1" x14ac:dyDescent="0.25">
      <c r="A108" s="333"/>
      <c r="B108" s="468" t="str">
        <f>$B$18</f>
        <v>Funktion im Betreuungsverein</v>
      </c>
      <c r="C108" s="307"/>
      <c r="D108" s="311"/>
      <c r="E108" s="265" t="str">
        <f>IF($E$18="","",$E$18)</f>
        <v/>
      </c>
      <c r="F108" s="272"/>
      <c r="G108" s="303"/>
      <c r="H108" s="324"/>
      <c r="J108" s="340" t="str">
        <f>IF(OR(O93=0,O95=0,O89=0),"Bitte füllen Sie die Felder zu den Personalausgaben auf Seite 2 aus.",CONCATENATE("Die prozentuale Kürzung der Personalausgaben erfolgt um ",TEXT(1-S121,"0,00%"),"."))</f>
        <v>Bitte füllen Sie die Felder zu den Personalausgaben auf Seite 2 aus.</v>
      </c>
      <c r="K108" s="341"/>
      <c r="L108" s="341"/>
      <c r="M108" s="341"/>
      <c r="N108" s="342"/>
      <c r="O108" s="211"/>
      <c r="P108" s="346">
        <f t="shared" si="20"/>
        <v>0</v>
      </c>
      <c r="Q108" s="113"/>
      <c r="R108" s="113"/>
      <c r="S108" s="113"/>
    </row>
    <row r="109" spans="1:20" ht="8.15" customHeight="1" x14ac:dyDescent="0.25">
      <c r="A109" s="322"/>
      <c r="B109" s="309"/>
      <c r="C109" s="309"/>
      <c r="D109" s="325"/>
      <c r="E109" s="330"/>
      <c r="F109" s="325"/>
      <c r="G109" s="325"/>
      <c r="H109" s="310"/>
      <c r="P109" s="346">
        <f t="shared" si="20"/>
        <v>0</v>
      </c>
      <c r="Q109" s="347"/>
      <c r="R109" s="113"/>
      <c r="S109" s="113"/>
    </row>
    <row r="110" spans="1:20" ht="12" customHeight="1" x14ac:dyDescent="0.25">
      <c r="P110" s="346">
        <f t="shared" si="20"/>
        <v>0</v>
      </c>
      <c r="Q110" s="347"/>
      <c r="R110" s="113"/>
      <c r="S110" s="113"/>
    </row>
    <row r="111" spans="1:20" s="213" customFormat="1" ht="4" customHeight="1" x14ac:dyDescent="0.25">
      <c r="A111" s="269"/>
      <c r="B111" s="270"/>
      <c r="C111" s="278"/>
      <c r="D111" s="279"/>
      <c r="E111" s="278"/>
      <c r="F111" s="285"/>
      <c r="G111" s="285"/>
      <c r="H111" s="279"/>
      <c r="I111" s="278"/>
      <c r="J111" s="279"/>
      <c r="K111" s="278"/>
      <c r="L111" s="279"/>
      <c r="M111" s="278"/>
      <c r="N111" s="279"/>
      <c r="O111" s="280"/>
      <c r="P111" s="346">
        <f t="shared" si="20"/>
        <v>0</v>
      </c>
      <c r="Q111" s="348"/>
      <c r="R111" s="349"/>
      <c r="S111" s="350"/>
      <c r="T111" s="94"/>
    </row>
    <row r="112" spans="1:20" s="97" customFormat="1" ht="12" customHeight="1" x14ac:dyDescent="0.25">
      <c r="A112" s="274" t="s">
        <v>112</v>
      </c>
      <c r="B112" s="277" t="s">
        <v>157</v>
      </c>
      <c r="C112" s="274" t="s">
        <v>159</v>
      </c>
      <c r="D112" s="281"/>
      <c r="E112" s="274" t="s">
        <v>169</v>
      </c>
      <c r="F112" s="286"/>
      <c r="G112" s="286"/>
      <c r="H112" s="281"/>
      <c r="I112" s="274" t="s">
        <v>171</v>
      </c>
      <c r="J112" s="281"/>
      <c r="K112" s="274" t="s">
        <v>113</v>
      </c>
      <c r="L112" s="281"/>
      <c r="M112" s="274" t="s">
        <v>114</v>
      </c>
      <c r="N112" s="281"/>
      <c r="O112" s="230" t="s">
        <v>173</v>
      </c>
      <c r="P112" s="346">
        <f t="shared" si="20"/>
        <v>0</v>
      </c>
      <c r="Q112" s="351" t="s">
        <v>137</v>
      </c>
      <c r="R112" s="114"/>
      <c r="S112" s="352"/>
    </row>
    <row r="113" spans="1:19" s="97" customFormat="1" ht="12" customHeight="1" x14ac:dyDescent="0.25">
      <c r="A113" s="273"/>
      <c r="B113" s="277" t="s">
        <v>158</v>
      </c>
      <c r="C113" s="274" t="s">
        <v>165</v>
      </c>
      <c r="D113" s="281"/>
      <c r="E113" s="296" t="s">
        <v>170</v>
      </c>
      <c r="F113" s="286"/>
      <c r="G113" s="286"/>
      <c r="H113" s="281"/>
      <c r="I113" s="296" t="s">
        <v>172</v>
      </c>
      <c r="J113" s="281"/>
      <c r="K113" s="273"/>
      <c r="L113" s="281"/>
      <c r="M113" s="273"/>
      <c r="N113" s="281"/>
      <c r="O113" s="230"/>
      <c r="P113" s="346">
        <f t="shared" si="20"/>
        <v>0</v>
      </c>
      <c r="Q113" s="353" t="s">
        <v>139</v>
      </c>
      <c r="R113" s="354" t="s">
        <v>138</v>
      </c>
      <c r="S113" s="355">
        <f>IF(O89&gt;=O93,IF(O89=0,0,O95/O89),0)</f>
        <v>0</v>
      </c>
    </row>
    <row r="114" spans="1:19" s="97" customFormat="1" ht="12" customHeight="1" x14ac:dyDescent="0.25">
      <c r="A114" s="273"/>
      <c r="B114" s="277" t="s">
        <v>174</v>
      </c>
      <c r="C114" s="296" t="s">
        <v>211</v>
      </c>
      <c r="D114" s="281"/>
      <c r="E114" s="273"/>
      <c r="F114" s="286"/>
      <c r="G114" s="286"/>
      <c r="H114" s="281"/>
      <c r="I114" s="273"/>
      <c r="J114" s="281"/>
      <c r="K114" s="273"/>
      <c r="L114" s="281"/>
      <c r="M114" s="273"/>
      <c r="N114" s="281"/>
      <c r="O114" s="230"/>
      <c r="P114" s="346">
        <f t="shared" si="20"/>
        <v>0</v>
      </c>
      <c r="Q114" s="356" t="s">
        <v>177</v>
      </c>
      <c r="R114" s="354"/>
      <c r="S114" s="355"/>
    </row>
    <row r="115" spans="1:19" s="97" customFormat="1" ht="4" customHeight="1" x14ac:dyDescent="0.25">
      <c r="A115" s="273"/>
      <c r="B115" s="277"/>
      <c r="C115" s="315"/>
      <c r="D115" s="283"/>
      <c r="E115" s="282"/>
      <c r="F115" s="287"/>
      <c r="G115" s="287"/>
      <c r="H115" s="283"/>
      <c r="I115" s="282"/>
      <c r="J115" s="283"/>
      <c r="K115" s="282"/>
      <c r="L115" s="283"/>
      <c r="M115" s="282"/>
      <c r="N115" s="283"/>
      <c r="O115" s="230"/>
      <c r="P115" s="346">
        <f t="shared" si="20"/>
        <v>0</v>
      </c>
      <c r="Q115" s="357"/>
      <c r="R115" s="358"/>
      <c r="S115" s="359"/>
    </row>
    <row r="116" spans="1:19" s="97" customFormat="1" ht="4" customHeight="1" x14ac:dyDescent="0.25">
      <c r="A116" s="273"/>
      <c r="B116" s="277"/>
      <c r="C116" s="316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230"/>
      <c r="P116" s="346">
        <f t="shared" si="20"/>
        <v>0</v>
      </c>
      <c r="Q116" s="360"/>
      <c r="R116" s="361"/>
      <c r="S116" s="362"/>
    </row>
    <row r="117" spans="1:19" s="97" customFormat="1" ht="12" customHeight="1" x14ac:dyDescent="0.25">
      <c r="A117" s="273"/>
      <c r="B117" s="277"/>
      <c r="C117" s="277" t="s">
        <v>163</v>
      </c>
      <c r="D117" s="277" t="s">
        <v>99</v>
      </c>
      <c r="E117" s="277" t="s">
        <v>163</v>
      </c>
      <c r="F117" s="277" t="s">
        <v>166</v>
      </c>
      <c r="G117" s="277" t="s">
        <v>167</v>
      </c>
      <c r="H117" s="277" t="s">
        <v>168</v>
      </c>
      <c r="I117" s="277" t="s">
        <v>163</v>
      </c>
      <c r="J117" s="277" t="s">
        <v>99</v>
      </c>
      <c r="K117" s="277" t="s">
        <v>163</v>
      </c>
      <c r="L117" s="277" t="s">
        <v>99</v>
      </c>
      <c r="M117" s="277" t="s">
        <v>163</v>
      </c>
      <c r="N117" s="277" t="s">
        <v>99</v>
      </c>
      <c r="O117" s="230"/>
      <c r="P117" s="346">
        <f t="shared" si="20"/>
        <v>0</v>
      </c>
      <c r="Q117" s="351" t="s">
        <v>140</v>
      </c>
      <c r="R117" s="114"/>
      <c r="S117" s="352"/>
    </row>
    <row r="118" spans="1:19" s="97" customFormat="1" ht="12" customHeight="1" x14ac:dyDescent="0.25">
      <c r="A118" s="273"/>
      <c r="B118" s="277"/>
      <c r="C118" s="277" t="s">
        <v>164</v>
      </c>
      <c r="D118" s="277"/>
      <c r="E118" s="277" t="s">
        <v>164</v>
      </c>
      <c r="F118" s="277"/>
      <c r="G118" s="277"/>
      <c r="H118" s="277"/>
      <c r="I118" s="277" t="s">
        <v>164</v>
      </c>
      <c r="J118" s="277"/>
      <c r="K118" s="277" t="s">
        <v>164</v>
      </c>
      <c r="L118" s="277"/>
      <c r="M118" s="277" t="s">
        <v>164</v>
      </c>
      <c r="N118" s="277"/>
      <c r="O118" s="230"/>
      <c r="P118" s="346">
        <f t="shared" si="20"/>
        <v>0</v>
      </c>
      <c r="Q118" s="353" t="s">
        <v>139</v>
      </c>
      <c r="R118" s="354" t="s">
        <v>141</v>
      </c>
      <c r="S118" s="355">
        <f>IF(O89&lt;O93,O95/O93,0)</f>
        <v>0</v>
      </c>
    </row>
    <row r="119" spans="1:19" s="97" customFormat="1" ht="12" customHeight="1" x14ac:dyDescent="0.25">
      <c r="A119" s="273"/>
      <c r="B119" s="277" t="s">
        <v>162</v>
      </c>
      <c r="C119" s="277"/>
      <c r="D119" s="277" t="s">
        <v>21</v>
      </c>
      <c r="E119" s="277"/>
      <c r="F119" s="277" t="s">
        <v>21</v>
      </c>
      <c r="G119" s="277" t="s">
        <v>21</v>
      </c>
      <c r="H119" s="277" t="s">
        <v>21</v>
      </c>
      <c r="I119" s="277"/>
      <c r="J119" s="277" t="s">
        <v>21</v>
      </c>
      <c r="K119" s="277"/>
      <c r="L119" s="277" t="s">
        <v>21</v>
      </c>
      <c r="M119" s="277"/>
      <c r="N119" s="277" t="s">
        <v>21</v>
      </c>
      <c r="O119" s="230" t="s">
        <v>21</v>
      </c>
      <c r="P119" s="346">
        <f t="shared" si="20"/>
        <v>0</v>
      </c>
      <c r="Q119" s="356" t="s">
        <v>178</v>
      </c>
      <c r="R119" s="354"/>
      <c r="S119" s="355"/>
    </row>
    <row r="120" spans="1:19" s="97" customFormat="1" ht="4" customHeight="1" x14ac:dyDescent="0.25">
      <c r="A120" s="282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8"/>
      <c r="P120" s="346">
        <f t="shared" si="20"/>
        <v>0</v>
      </c>
      <c r="Q120" s="363"/>
      <c r="R120" s="364"/>
      <c r="S120" s="365"/>
    </row>
    <row r="121" spans="1:19" s="97" customFormat="1" ht="18" customHeight="1" x14ac:dyDescent="0.25">
      <c r="A121" s="275" t="s">
        <v>115</v>
      </c>
      <c r="B121" s="290">
        <f t="shared" ref="B121:C132" si="21">B73</f>
        <v>0</v>
      </c>
      <c r="C121" s="313">
        <f t="shared" si="21"/>
        <v>0</v>
      </c>
      <c r="D121" s="369">
        <f>IFERROR(ROUND(D73*$S$121,2),0)</f>
        <v>0</v>
      </c>
      <c r="E121" s="313">
        <f>E73</f>
        <v>0</v>
      </c>
      <c r="F121" s="369">
        <f>IFERROR(ROUND(F73*$S$121,2),0)</f>
        <v>0</v>
      </c>
      <c r="G121" s="369">
        <f>IFERROR(ROUND(G73*$S$121,2),0)</f>
        <v>0</v>
      </c>
      <c r="H121" s="369">
        <f>IFERROR(ROUND(H73*$S$121,2),0)</f>
        <v>0</v>
      </c>
      <c r="I121" s="313">
        <f t="shared" ref="I121:I132" si="22">I73</f>
        <v>0</v>
      </c>
      <c r="J121" s="369">
        <f>IFERROR(ROUND(J73*$S$121,2),0)</f>
        <v>0</v>
      </c>
      <c r="K121" s="313">
        <f t="shared" ref="K121:K132" si="23">K73</f>
        <v>0</v>
      </c>
      <c r="L121" s="369">
        <f>IFERROR(ROUND(L73*$S$121,2),0)</f>
        <v>0</v>
      </c>
      <c r="M121" s="313">
        <f>M73</f>
        <v>0</v>
      </c>
      <c r="N121" s="369">
        <f>IFERROR(ROUND(N73*$S$121,2),0)</f>
        <v>0</v>
      </c>
      <c r="O121" s="369">
        <f>ROUND(D121,2)+ROUND(F121,2)+ROUND(G121,2)+ROUND(H121,2)+ROUND(J121,2)+ROUND(L121,2)-ROUND(N121,2)</f>
        <v>0</v>
      </c>
      <c r="P121" s="346">
        <f t="shared" si="20"/>
        <v>0</v>
      </c>
      <c r="Q121" s="366" t="s">
        <v>142</v>
      </c>
      <c r="R121" s="367" t="str">
        <f>IF(O89&gt;=O93,"Fall 1","Fall 2")</f>
        <v>Fall 1</v>
      </c>
      <c r="S121" s="368">
        <f>VLOOKUP(R121,R112:S119,2,FALSE)</f>
        <v>0</v>
      </c>
    </row>
    <row r="122" spans="1:19" s="97" customFormat="1" ht="18" customHeight="1" x14ac:dyDescent="0.25">
      <c r="A122" s="275" t="s">
        <v>116</v>
      </c>
      <c r="B122" s="290">
        <f t="shared" si="21"/>
        <v>0</v>
      </c>
      <c r="C122" s="313">
        <f t="shared" si="21"/>
        <v>0</v>
      </c>
      <c r="D122" s="369">
        <f t="shared" ref="D122:D132" si="24">IFERROR(ROUND(D74*$S$121,2),0)</f>
        <v>0</v>
      </c>
      <c r="E122" s="313">
        <f t="shared" ref="E122:E132" si="25">E74</f>
        <v>0</v>
      </c>
      <c r="F122" s="369">
        <f t="shared" ref="F122:H132" si="26">IFERROR(ROUND(F74*$S$121,2),0)</f>
        <v>0</v>
      </c>
      <c r="G122" s="369">
        <f t="shared" si="26"/>
        <v>0</v>
      </c>
      <c r="H122" s="369">
        <f t="shared" si="26"/>
        <v>0</v>
      </c>
      <c r="I122" s="313">
        <f t="shared" si="22"/>
        <v>0</v>
      </c>
      <c r="J122" s="369">
        <f t="shared" ref="J122:J132" si="27">IFERROR(ROUND(J74*$S$121,2),0)</f>
        <v>0</v>
      </c>
      <c r="K122" s="313">
        <f t="shared" si="23"/>
        <v>0</v>
      </c>
      <c r="L122" s="369">
        <f t="shared" ref="L122:L132" si="28">IFERROR(ROUND(L74*$S$121,2),0)</f>
        <v>0</v>
      </c>
      <c r="M122" s="313">
        <f t="shared" ref="M122:M132" si="29">M74</f>
        <v>0</v>
      </c>
      <c r="N122" s="369">
        <f t="shared" ref="N122:N132" si="30">IFERROR(ROUND(N74*$S$121,2),0)</f>
        <v>0</v>
      </c>
      <c r="O122" s="369">
        <f t="shared" ref="O122:O132" si="31">ROUND(D122,2)+ROUND(F122,2)+ROUND(G122,2)+ROUND(H122,2)+ROUND(J122,2)+ROUND(L122,2)-ROUND(N122,2)</f>
        <v>0</v>
      </c>
      <c r="P122" s="346">
        <f t="shared" si="20"/>
        <v>0</v>
      </c>
      <c r="Q122" s="113"/>
      <c r="R122" s="113"/>
      <c r="S122" s="113"/>
    </row>
    <row r="123" spans="1:19" s="97" customFormat="1" ht="18" customHeight="1" x14ac:dyDescent="0.25">
      <c r="A123" s="275" t="s">
        <v>117</v>
      </c>
      <c r="B123" s="290">
        <f t="shared" si="21"/>
        <v>0</v>
      </c>
      <c r="C123" s="313">
        <f t="shared" si="21"/>
        <v>0</v>
      </c>
      <c r="D123" s="369">
        <f t="shared" si="24"/>
        <v>0</v>
      </c>
      <c r="E123" s="313">
        <f t="shared" si="25"/>
        <v>0</v>
      </c>
      <c r="F123" s="369">
        <f t="shared" si="26"/>
        <v>0</v>
      </c>
      <c r="G123" s="369">
        <f t="shared" si="26"/>
        <v>0</v>
      </c>
      <c r="H123" s="369">
        <f t="shared" si="26"/>
        <v>0</v>
      </c>
      <c r="I123" s="313">
        <f t="shared" si="22"/>
        <v>0</v>
      </c>
      <c r="J123" s="369">
        <f t="shared" si="27"/>
        <v>0</v>
      </c>
      <c r="K123" s="313">
        <f t="shared" si="23"/>
        <v>0</v>
      </c>
      <c r="L123" s="369">
        <f t="shared" si="28"/>
        <v>0</v>
      </c>
      <c r="M123" s="313">
        <f t="shared" si="29"/>
        <v>0</v>
      </c>
      <c r="N123" s="369">
        <f t="shared" si="30"/>
        <v>0</v>
      </c>
      <c r="O123" s="369">
        <f t="shared" si="31"/>
        <v>0</v>
      </c>
      <c r="P123" s="346">
        <f t="shared" si="20"/>
        <v>0</v>
      </c>
      <c r="Q123" s="113"/>
      <c r="R123" s="113"/>
      <c r="S123" s="113"/>
    </row>
    <row r="124" spans="1:19" s="97" customFormat="1" ht="18" customHeight="1" x14ac:dyDescent="0.25">
      <c r="A124" s="275" t="s">
        <v>118</v>
      </c>
      <c r="B124" s="290">
        <f t="shared" si="21"/>
        <v>0</v>
      </c>
      <c r="C124" s="313">
        <f t="shared" si="21"/>
        <v>0</v>
      </c>
      <c r="D124" s="369">
        <f t="shared" si="24"/>
        <v>0</v>
      </c>
      <c r="E124" s="313">
        <f t="shared" si="25"/>
        <v>0</v>
      </c>
      <c r="F124" s="369">
        <f t="shared" si="26"/>
        <v>0</v>
      </c>
      <c r="G124" s="369">
        <f t="shared" si="26"/>
        <v>0</v>
      </c>
      <c r="H124" s="369">
        <f t="shared" si="26"/>
        <v>0</v>
      </c>
      <c r="I124" s="313">
        <f t="shared" si="22"/>
        <v>0</v>
      </c>
      <c r="J124" s="369">
        <f t="shared" si="27"/>
        <v>0</v>
      </c>
      <c r="K124" s="313">
        <f t="shared" si="23"/>
        <v>0</v>
      </c>
      <c r="L124" s="369">
        <f t="shared" si="28"/>
        <v>0</v>
      </c>
      <c r="M124" s="313">
        <f t="shared" si="29"/>
        <v>0</v>
      </c>
      <c r="N124" s="369">
        <f t="shared" si="30"/>
        <v>0</v>
      </c>
      <c r="O124" s="369">
        <f t="shared" si="31"/>
        <v>0</v>
      </c>
      <c r="P124" s="346">
        <f t="shared" si="20"/>
        <v>0</v>
      </c>
      <c r="Q124" s="113"/>
      <c r="R124" s="113"/>
      <c r="S124" s="113"/>
    </row>
    <row r="125" spans="1:19" s="97" customFormat="1" ht="18" customHeight="1" x14ac:dyDescent="0.25">
      <c r="A125" s="275" t="s">
        <v>119</v>
      </c>
      <c r="B125" s="290">
        <f t="shared" si="21"/>
        <v>0</v>
      </c>
      <c r="C125" s="313">
        <f t="shared" si="21"/>
        <v>0</v>
      </c>
      <c r="D125" s="369">
        <f t="shared" si="24"/>
        <v>0</v>
      </c>
      <c r="E125" s="313">
        <f t="shared" si="25"/>
        <v>0</v>
      </c>
      <c r="F125" s="369">
        <f t="shared" si="26"/>
        <v>0</v>
      </c>
      <c r="G125" s="369">
        <f t="shared" si="26"/>
        <v>0</v>
      </c>
      <c r="H125" s="369">
        <f t="shared" si="26"/>
        <v>0</v>
      </c>
      <c r="I125" s="313">
        <f t="shared" si="22"/>
        <v>0</v>
      </c>
      <c r="J125" s="369">
        <f t="shared" si="27"/>
        <v>0</v>
      </c>
      <c r="K125" s="313">
        <f t="shared" si="23"/>
        <v>0</v>
      </c>
      <c r="L125" s="369">
        <f t="shared" si="28"/>
        <v>0</v>
      </c>
      <c r="M125" s="313">
        <f t="shared" si="29"/>
        <v>0</v>
      </c>
      <c r="N125" s="369">
        <f t="shared" si="30"/>
        <v>0</v>
      </c>
      <c r="O125" s="369">
        <f t="shared" si="31"/>
        <v>0</v>
      </c>
      <c r="P125" s="346">
        <f t="shared" si="20"/>
        <v>0</v>
      </c>
      <c r="Q125" s="113"/>
      <c r="R125" s="113"/>
      <c r="S125" s="113"/>
    </row>
    <row r="126" spans="1:19" s="97" customFormat="1" ht="18" customHeight="1" x14ac:dyDescent="0.25">
      <c r="A126" s="275" t="s">
        <v>120</v>
      </c>
      <c r="B126" s="290">
        <f t="shared" si="21"/>
        <v>0</v>
      </c>
      <c r="C126" s="313">
        <f t="shared" si="21"/>
        <v>0</v>
      </c>
      <c r="D126" s="369">
        <f t="shared" si="24"/>
        <v>0</v>
      </c>
      <c r="E126" s="313">
        <f t="shared" si="25"/>
        <v>0</v>
      </c>
      <c r="F126" s="369">
        <f t="shared" si="26"/>
        <v>0</v>
      </c>
      <c r="G126" s="369">
        <f t="shared" si="26"/>
        <v>0</v>
      </c>
      <c r="H126" s="369">
        <f t="shared" si="26"/>
        <v>0</v>
      </c>
      <c r="I126" s="313">
        <f t="shared" si="22"/>
        <v>0</v>
      </c>
      <c r="J126" s="369">
        <f t="shared" si="27"/>
        <v>0</v>
      </c>
      <c r="K126" s="313">
        <f t="shared" si="23"/>
        <v>0</v>
      </c>
      <c r="L126" s="369">
        <f t="shared" si="28"/>
        <v>0</v>
      </c>
      <c r="M126" s="313">
        <f t="shared" si="29"/>
        <v>0</v>
      </c>
      <c r="N126" s="369">
        <f t="shared" si="30"/>
        <v>0</v>
      </c>
      <c r="O126" s="369">
        <f t="shared" si="31"/>
        <v>0</v>
      </c>
      <c r="P126" s="346">
        <f t="shared" si="20"/>
        <v>0</v>
      </c>
      <c r="Q126" s="113"/>
      <c r="R126" s="113"/>
      <c r="S126" s="113"/>
    </row>
    <row r="127" spans="1:19" s="97" customFormat="1" ht="18" customHeight="1" x14ac:dyDescent="0.25">
      <c r="A127" s="275" t="s">
        <v>121</v>
      </c>
      <c r="B127" s="290">
        <f t="shared" si="21"/>
        <v>0</v>
      </c>
      <c r="C127" s="313">
        <f t="shared" si="21"/>
        <v>0</v>
      </c>
      <c r="D127" s="369">
        <f t="shared" si="24"/>
        <v>0</v>
      </c>
      <c r="E127" s="313">
        <f t="shared" si="25"/>
        <v>0</v>
      </c>
      <c r="F127" s="369">
        <f t="shared" si="26"/>
        <v>0</v>
      </c>
      <c r="G127" s="369">
        <f t="shared" si="26"/>
        <v>0</v>
      </c>
      <c r="H127" s="369">
        <f t="shared" si="26"/>
        <v>0</v>
      </c>
      <c r="I127" s="313">
        <f t="shared" si="22"/>
        <v>0</v>
      </c>
      <c r="J127" s="369">
        <f t="shared" si="27"/>
        <v>0</v>
      </c>
      <c r="K127" s="313">
        <f t="shared" si="23"/>
        <v>0</v>
      </c>
      <c r="L127" s="369">
        <f t="shared" si="28"/>
        <v>0</v>
      </c>
      <c r="M127" s="313">
        <f t="shared" si="29"/>
        <v>0</v>
      </c>
      <c r="N127" s="369">
        <f t="shared" si="30"/>
        <v>0</v>
      </c>
      <c r="O127" s="369">
        <f t="shared" si="31"/>
        <v>0</v>
      </c>
      <c r="P127" s="346">
        <f t="shared" si="20"/>
        <v>0</v>
      </c>
      <c r="Q127" s="113"/>
      <c r="R127" s="113"/>
      <c r="S127" s="113"/>
    </row>
    <row r="128" spans="1:19" s="97" customFormat="1" ht="18" customHeight="1" x14ac:dyDescent="0.25">
      <c r="A128" s="275" t="s">
        <v>122</v>
      </c>
      <c r="B128" s="290">
        <f t="shared" si="21"/>
        <v>0</v>
      </c>
      <c r="C128" s="313">
        <f t="shared" si="21"/>
        <v>0</v>
      </c>
      <c r="D128" s="369">
        <f t="shared" si="24"/>
        <v>0</v>
      </c>
      <c r="E128" s="313">
        <f t="shared" si="25"/>
        <v>0</v>
      </c>
      <c r="F128" s="369">
        <f t="shared" si="26"/>
        <v>0</v>
      </c>
      <c r="G128" s="369">
        <f t="shared" si="26"/>
        <v>0</v>
      </c>
      <c r="H128" s="369">
        <f t="shared" si="26"/>
        <v>0</v>
      </c>
      <c r="I128" s="313">
        <f t="shared" si="22"/>
        <v>0</v>
      </c>
      <c r="J128" s="369">
        <f t="shared" si="27"/>
        <v>0</v>
      </c>
      <c r="K128" s="313">
        <f t="shared" si="23"/>
        <v>0</v>
      </c>
      <c r="L128" s="369">
        <f t="shared" si="28"/>
        <v>0</v>
      </c>
      <c r="M128" s="313">
        <f t="shared" si="29"/>
        <v>0</v>
      </c>
      <c r="N128" s="369">
        <f t="shared" si="30"/>
        <v>0</v>
      </c>
      <c r="O128" s="369">
        <f t="shared" si="31"/>
        <v>0</v>
      </c>
      <c r="P128" s="346">
        <f t="shared" si="20"/>
        <v>0</v>
      </c>
      <c r="Q128" s="113"/>
      <c r="R128" s="113"/>
      <c r="S128" s="113"/>
    </row>
    <row r="129" spans="1:20" s="97" customFormat="1" ht="18" customHeight="1" x14ac:dyDescent="0.25">
      <c r="A129" s="275" t="s">
        <v>123</v>
      </c>
      <c r="B129" s="290">
        <f t="shared" si="21"/>
        <v>0</v>
      </c>
      <c r="C129" s="313">
        <f t="shared" si="21"/>
        <v>0</v>
      </c>
      <c r="D129" s="369">
        <f t="shared" si="24"/>
        <v>0</v>
      </c>
      <c r="E129" s="313">
        <f t="shared" si="25"/>
        <v>0</v>
      </c>
      <c r="F129" s="369">
        <f t="shared" si="26"/>
        <v>0</v>
      </c>
      <c r="G129" s="369">
        <f t="shared" si="26"/>
        <v>0</v>
      </c>
      <c r="H129" s="369">
        <f t="shared" si="26"/>
        <v>0</v>
      </c>
      <c r="I129" s="313">
        <f t="shared" si="22"/>
        <v>0</v>
      </c>
      <c r="J129" s="369">
        <f t="shared" si="27"/>
        <v>0</v>
      </c>
      <c r="K129" s="313">
        <f t="shared" si="23"/>
        <v>0</v>
      </c>
      <c r="L129" s="369">
        <f t="shared" si="28"/>
        <v>0</v>
      </c>
      <c r="M129" s="313">
        <f t="shared" si="29"/>
        <v>0</v>
      </c>
      <c r="N129" s="369">
        <f t="shared" si="30"/>
        <v>0</v>
      </c>
      <c r="O129" s="369">
        <f t="shared" si="31"/>
        <v>0</v>
      </c>
      <c r="P129" s="346">
        <f t="shared" si="20"/>
        <v>0</v>
      </c>
      <c r="Q129" s="113"/>
      <c r="R129" s="113"/>
      <c r="S129" s="113"/>
    </row>
    <row r="130" spans="1:20" s="97" customFormat="1" ht="18" customHeight="1" x14ac:dyDescent="0.25">
      <c r="A130" s="275" t="s">
        <v>124</v>
      </c>
      <c r="B130" s="290">
        <f t="shared" si="21"/>
        <v>0</v>
      </c>
      <c r="C130" s="313">
        <f t="shared" si="21"/>
        <v>0</v>
      </c>
      <c r="D130" s="369">
        <f t="shared" si="24"/>
        <v>0</v>
      </c>
      <c r="E130" s="313">
        <f t="shared" si="25"/>
        <v>0</v>
      </c>
      <c r="F130" s="369">
        <f t="shared" si="26"/>
        <v>0</v>
      </c>
      <c r="G130" s="369">
        <f t="shared" si="26"/>
        <v>0</v>
      </c>
      <c r="H130" s="369">
        <f t="shared" si="26"/>
        <v>0</v>
      </c>
      <c r="I130" s="313">
        <f t="shared" si="22"/>
        <v>0</v>
      </c>
      <c r="J130" s="369">
        <f t="shared" si="27"/>
        <v>0</v>
      </c>
      <c r="K130" s="313">
        <f t="shared" si="23"/>
        <v>0</v>
      </c>
      <c r="L130" s="369">
        <f t="shared" si="28"/>
        <v>0</v>
      </c>
      <c r="M130" s="313">
        <f t="shared" si="29"/>
        <v>0</v>
      </c>
      <c r="N130" s="369">
        <f t="shared" si="30"/>
        <v>0</v>
      </c>
      <c r="O130" s="369">
        <f t="shared" si="31"/>
        <v>0</v>
      </c>
      <c r="P130" s="346">
        <f t="shared" si="20"/>
        <v>0</v>
      </c>
      <c r="Q130" s="113"/>
      <c r="R130" s="113"/>
      <c r="S130" s="113"/>
    </row>
    <row r="131" spans="1:20" s="97" customFormat="1" ht="18" customHeight="1" x14ac:dyDescent="0.25">
      <c r="A131" s="275" t="s">
        <v>125</v>
      </c>
      <c r="B131" s="290">
        <f t="shared" si="21"/>
        <v>0</v>
      </c>
      <c r="C131" s="313">
        <f t="shared" si="21"/>
        <v>0</v>
      </c>
      <c r="D131" s="369">
        <f t="shared" si="24"/>
        <v>0</v>
      </c>
      <c r="E131" s="313">
        <f t="shared" si="25"/>
        <v>0</v>
      </c>
      <c r="F131" s="369">
        <f t="shared" si="26"/>
        <v>0</v>
      </c>
      <c r="G131" s="369">
        <f t="shared" si="26"/>
        <v>0</v>
      </c>
      <c r="H131" s="369">
        <f t="shared" si="26"/>
        <v>0</v>
      </c>
      <c r="I131" s="313">
        <f t="shared" si="22"/>
        <v>0</v>
      </c>
      <c r="J131" s="369">
        <f t="shared" si="27"/>
        <v>0</v>
      </c>
      <c r="K131" s="313">
        <f t="shared" si="23"/>
        <v>0</v>
      </c>
      <c r="L131" s="369">
        <f t="shared" si="28"/>
        <v>0</v>
      </c>
      <c r="M131" s="313">
        <f t="shared" si="29"/>
        <v>0</v>
      </c>
      <c r="N131" s="369">
        <f t="shared" si="30"/>
        <v>0</v>
      </c>
      <c r="O131" s="369">
        <f t="shared" si="31"/>
        <v>0</v>
      </c>
      <c r="P131" s="346">
        <f t="shared" si="20"/>
        <v>0</v>
      </c>
      <c r="Q131" s="113"/>
      <c r="R131" s="113"/>
      <c r="S131" s="113"/>
    </row>
    <row r="132" spans="1:20" s="97" customFormat="1" ht="18" customHeight="1" x14ac:dyDescent="0.25">
      <c r="A132" s="275" t="s">
        <v>126</v>
      </c>
      <c r="B132" s="290">
        <f t="shared" si="21"/>
        <v>0</v>
      </c>
      <c r="C132" s="313">
        <f t="shared" si="21"/>
        <v>0</v>
      </c>
      <c r="D132" s="369">
        <f t="shared" si="24"/>
        <v>0</v>
      </c>
      <c r="E132" s="313">
        <f t="shared" si="25"/>
        <v>0</v>
      </c>
      <c r="F132" s="369">
        <f t="shared" si="26"/>
        <v>0</v>
      </c>
      <c r="G132" s="369">
        <f t="shared" si="26"/>
        <v>0</v>
      </c>
      <c r="H132" s="369">
        <f t="shared" si="26"/>
        <v>0</v>
      </c>
      <c r="I132" s="313">
        <f t="shared" si="22"/>
        <v>0</v>
      </c>
      <c r="J132" s="369">
        <f t="shared" si="27"/>
        <v>0</v>
      </c>
      <c r="K132" s="313">
        <f t="shared" si="23"/>
        <v>0</v>
      </c>
      <c r="L132" s="369">
        <f t="shared" si="28"/>
        <v>0</v>
      </c>
      <c r="M132" s="313">
        <f t="shared" si="29"/>
        <v>0</v>
      </c>
      <c r="N132" s="369">
        <f t="shared" si="30"/>
        <v>0</v>
      </c>
      <c r="O132" s="369">
        <f t="shared" si="31"/>
        <v>0</v>
      </c>
      <c r="P132" s="346">
        <f t="shared" si="20"/>
        <v>0</v>
      </c>
      <c r="Q132" s="113"/>
      <c r="R132" s="113"/>
      <c r="S132" s="113"/>
    </row>
    <row r="133" spans="1:20" s="97" customFormat="1" ht="18" customHeight="1" x14ac:dyDescent="0.25">
      <c r="A133" s="291" t="s">
        <v>127</v>
      </c>
      <c r="B133" s="293"/>
      <c r="C133" s="293"/>
      <c r="D133" s="294">
        <f>SUMPRODUCT(ROUND(D121:D132,2))</f>
        <v>0</v>
      </c>
      <c r="E133" s="293"/>
      <c r="F133" s="294">
        <f>SUMPRODUCT(ROUND(F121:F132,2))</f>
        <v>0</v>
      </c>
      <c r="G133" s="294">
        <f>SUMPRODUCT(ROUND(G121:G132,2))</f>
        <v>0</v>
      </c>
      <c r="H133" s="294">
        <f>SUMPRODUCT(ROUND(H121:H132,2))</f>
        <v>0</v>
      </c>
      <c r="I133" s="293"/>
      <c r="J133" s="294">
        <f>SUMPRODUCT(ROUND(J121:J132,2))</f>
        <v>0</v>
      </c>
      <c r="K133" s="293"/>
      <c r="L133" s="294">
        <f>SUMPRODUCT(ROUND(L121:L132,2))</f>
        <v>0</v>
      </c>
      <c r="M133" s="293"/>
      <c r="N133" s="295">
        <f>SUMPRODUCT(ROUND(N121:N132,2))</f>
        <v>0</v>
      </c>
      <c r="O133" s="294">
        <f>SUM(O121:O132)</f>
        <v>0</v>
      </c>
      <c r="P133" s="346">
        <f t="shared" si="20"/>
        <v>0</v>
      </c>
      <c r="Q133" s="113"/>
      <c r="R133" s="113"/>
      <c r="S133" s="113"/>
    </row>
    <row r="134" spans="1:20" s="97" customFormat="1" ht="4" customHeight="1" x14ac:dyDescent="0.25">
      <c r="A134" s="101"/>
      <c r="B134" s="101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346">
        <f t="shared" si="20"/>
        <v>0</v>
      </c>
      <c r="Q134" s="113"/>
      <c r="R134" s="113"/>
      <c r="S134" s="113"/>
      <c r="T134" s="94"/>
    </row>
    <row r="135" spans="1:20" s="97" customFormat="1" ht="18" customHeight="1" x14ac:dyDescent="0.25">
      <c r="A135" s="265" t="s">
        <v>128</v>
      </c>
      <c r="B135" s="297"/>
      <c r="C135" s="298"/>
      <c r="D135" s="299"/>
      <c r="E135" s="298"/>
      <c r="F135" s="299"/>
      <c r="G135" s="299"/>
      <c r="H135" s="299"/>
      <c r="I135" s="298"/>
      <c r="J135" s="298"/>
      <c r="K135" s="298"/>
      <c r="L135" s="298"/>
      <c r="M135" s="313">
        <f>M87</f>
        <v>0</v>
      </c>
      <c r="N135" s="290">
        <f>IF(N87=0,0,ROUND(N87*$S$121,2))</f>
        <v>0</v>
      </c>
      <c r="O135" s="370">
        <f>ROUND(N135,2)</f>
        <v>0</v>
      </c>
      <c r="P135" s="346">
        <f t="shared" si="20"/>
        <v>0</v>
      </c>
      <c r="Q135" s="113"/>
      <c r="R135" s="113"/>
      <c r="S135" s="113"/>
    </row>
    <row r="136" spans="1:20" s="97" customFormat="1" ht="4" customHeight="1" x14ac:dyDescent="0.2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334"/>
      <c r="N136" s="335"/>
      <c r="O136" s="335"/>
      <c r="P136" s="346">
        <f t="shared" si="20"/>
        <v>0</v>
      </c>
      <c r="Q136" s="113"/>
      <c r="R136" s="113"/>
      <c r="S136" s="113"/>
    </row>
    <row r="137" spans="1:20" s="97" customFormat="1" ht="18" customHeight="1" x14ac:dyDescent="0.25">
      <c r="A137" s="291" t="s">
        <v>129</v>
      </c>
      <c r="B137" s="292"/>
      <c r="C137" s="300"/>
      <c r="D137" s="301"/>
      <c r="E137" s="300"/>
      <c r="F137" s="301"/>
      <c r="G137" s="301"/>
      <c r="H137" s="301"/>
      <c r="I137" s="300"/>
      <c r="J137" s="301"/>
      <c r="K137" s="300"/>
      <c r="L137" s="300"/>
      <c r="M137" s="300"/>
      <c r="N137" s="300"/>
      <c r="O137" s="371">
        <f>O133+O135</f>
        <v>0</v>
      </c>
      <c r="P137" s="346">
        <f t="shared" si="20"/>
        <v>0</v>
      </c>
      <c r="Q137" s="113"/>
      <c r="R137" s="113"/>
      <c r="S137" s="113"/>
    </row>
    <row r="138" spans="1:20" s="97" customFormat="1" x14ac:dyDescent="0.25">
      <c r="A138" s="101"/>
      <c r="B138" s="101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216"/>
      <c r="T138" s="94"/>
    </row>
  </sheetData>
  <sheetProtection password="EDE9" sheet="1" objects="1" scenarios="1"/>
  <conditionalFormatting sqref="A93:O137">
    <cfRule type="expression" dxfId="9" priority="1" stopIfTrue="1">
      <formula>$P93=1</formula>
    </cfRule>
  </conditionalFormatting>
  <dataValidations count="1">
    <dataValidation type="list" allowBlank="1" showErrorMessage="1" errorTitle="Ergebnis" error="Bitte auswählen!" sqref="O91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6" fitToHeight="0" orientation="landscape" useFirstPageNumber="1" r:id="rId1"/>
  <headerFooter alignWithMargins="0">
    <oddFooter>&amp;C&amp;9&amp;A - Seite &amp;P</oddFooter>
  </headerFooter>
  <rowBreaks count="2" manualBreakCount="2">
    <brk id="49" max="16383" man="1"/>
    <brk id="9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21</vt:i4>
      </vt:variant>
    </vt:vector>
  </HeadingPairs>
  <TitlesOfParts>
    <vt:vector size="42" baseType="lpstr">
      <vt:lpstr>Änderungsdoku</vt:lpstr>
      <vt:lpstr>Seite 1</vt:lpstr>
      <vt:lpstr>Seite 2</vt:lpstr>
      <vt:lpstr>Seite 3</vt:lpstr>
      <vt:lpstr>Seite 4</vt:lpstr>
      <vt:lpstr>Anlage 1 | Ausgaben</vt:lpstr>
      <vt:lpstr>Anlage 1.1 | PA Person (1)</vt:lpstr>
      <vt:lpstr>Anlage 1.2 | PA Person (2)</vt:lpstr>
      <vt:lpstr>Anlage 1.3 | PA Person (3)</vt:lpstr>
      <vt:lpstr>Anlage 1.4 | PA Person (4)</vt:lpstr>
      <vt:lpstr>Anlage 1.5 | PA Person (5)</vt:lpstr>
      <vt:lpstr>Anlage 1.6 | PA Person (6)</vt:lpstr>
      <vt:lpstr>Anlage 1.7 | PA Person (7)</vt:lpstr>
      <vt:lpstr>Anlage 1.8 | PA Person (8)</vt:lpstr>
      <vt:lpstr>Anlage 1.9 | PA Person (9)</vt:lpstr>
      <vt:lpstr>Anlage 1.10 | PA Person (10)</vt:lpstr>
      <vt:lpstr>Anlage 2 | Einnahmen</vt:lpstr>
      <vt:lpstr>Anlage 3</vt:lpstr>
      <vt:lpstr>Anlage 4</vt:lpstr>
      <vt:lpstr>Anlage 5</vt:lpstr>
      <vt:lpstr>Kataloge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  <vt:lpstr>'Anlage 1 | Ausgaben'!Drucktitel</vt:lpstr>
      <vt:lpstr>'Anlage 1.1 | PA Person (1)'!Drucktitel</vt:lpstr>
      <vt:lpstr>'Anlage 1.10 | PA Person (10)'!Drucktitel</vt:lpstr>
      <vt:lpstr>'Anlage 1.2 | PA Person (2)'!Drucktitel</vt:lpstr>
      <vt:lpstr>'Anlage 1.3 | PA Person (3)'!Drucktitel</vt:lpstr>
      <vt:lpstr>'Anlage 1.4 | PA Person (4)'!Drucktitel</vt:lpstr>
      <vt:lpstr>'Anlage 1.5 | PA Person (5)'!Drucktitel</vt:lpstr>
      <vt:lpstr>'Anlage 1.6 | PA Person (6)'!Drucktitel</vt:lpstr>
      <vt:lpstr>'Anlage 1.7 | PA Person (7)'!Drucktitel</vt:lpstr>
      <vt:lpstr>'Anlage 1.8 | PA Person (8)'!Drucktitel</vt:lpstr>
      <vt:lpstr>'Anlage 1.9 | PA Person (9)'!Drucktitel</vt:lpstr>
      <vt:lpstr>'Anlage 2 | Einnahmen'!Drucktitel</vt:lpstr>
      <vt:lpstr>'Anlage 3'!Drucktitel</vt:lpstr>
      <vt:lpstr>'Anlage 4'!Drucktitel</vt:lpstr>
      <vt:lpstr>'Anlage 5'!Drucktitel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angela.wessel@gfaw-thueringen.de</dc:creator>
  <cp:keywords/>
  <dc:description/>
  <cp:lastModifiedBy>Angela Wessel</cp:lastModifiedBy>
  <cp:lastPrinted>2024-01-30T15:04:57Z</cp:lastPrinted>
  <dcterms:created xsi:type="dcterms:W3CDTF">2000-03-16T14:51:56Z</dcterms:created>
  <dcterms:modified xsi:type="dcterms:W3CDTF">2024-01-31T08:08:39Z</dcterms:modified>
  <cp:category/>
</cp:coreProperties>
</file>