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DSKR\D1\Formulare\02 5.FP\03 Nachweis Anwesenheit_Teilnahme_Teilnehmer\01 Bearbeitung\"/>
    </mc:Choice>
  </mc:AlternateContent>
  <bookViews>
    <workbookView xWindow="-15" yWindow="45" windowWidth="14400" windowHeight="11565" activeTab="1"/>
  </bookViews>
  <sheets>
    <sheet name="Änderungsdoku" sheetId="7" r:id="rId1"/>
    <sheet name="Ausfüllhinweise" sheetId="2" r:id="rId2"/>
    <sheet name="Kopierhilfe TN-Daten" sheetId="9" r:id="rId3"/>
    <sheet name="Anwesenheitsliste" sheetId="1" r:id="rId4"/>
    <sheet name="Kopierhilfe VWN" sheetId="8" r:id="rId5"/>
    <sheet name="Berufsfelder" sheetId="4" r:id="rId6"/>
  </sheets>
  <definedNames>
    <definedName name="_2018_2019">Anwesenheitsliste!$AY$18:$AY$20</definedName>
    <definedName name="_2019_2020">Anwesenheitsliste!$AZ$18:$AZ$20</definedName>
    <definedName name="_2020_2021">Anwesenheitsliste!$BA$18:$BA$20</definedName>
    <definedName name="_2021_2022">Anwesenheitsliste!$BB$18:$BB$20</definedName>
    <definedName name="Berufsfelder">Berufsfelder!$A$2:$A$28</definedName>
    <definedName name="_xlnm.Print_Area" localSheetId="0">Änderungsdoku!$A$1:$C$18</definedName>
    <definedName name="_xlnm.Print_Area" localSheetId="3">INDIRECT(Anwesenheitsliste!$BB$3)</definedName>
    <definedName name="_xlnm.Print_Area" localSheetId="1">Ausfüllhinweise!$A$1:$U$135</definedName>
    <definedName name="_xlnm.Print_Area" localSheetId="5">Berufsfelder!$A$1:$B$53</definedName>
    <definedName name="_xlnm.Print_Area" localSheetId="4">'Kopierhilfe VWN'!$A$1:$P$80</definedName>
    <definedName name="_xlnm.Print_Titles" localSheetId="0">Änderungsdoku!$8:$8</definedName>
    <definedName name="_xlnm.Print_Titles" localSheetId="3">Anwesenheitsliste!$1:$30</definedName>
    <definedName name="_xlnm.Print_Titles" localSheetId="1">Ausfüllhinweise!$1:$8</definedName>
    <definedName name="FG_2.2.1">Anwesenheitsliste!$BC$17:$BC$22</definedName>
    <definedName name="FG_2.2.2">Anwesenheitsliste!$BD$17:$BD$20</definedName>
    <definedName name="FG_Bitte_auswählen">Anwesenheitsliste!$BC$17</definedName>
  </definedNames>
  <calcPr calcId="162913"/>
</workbook>
</file>

<file path=xl/calcChain.xml><?xml version="1.0" encoding="utf-8"?>
<calcChain xmlns="http://schemas.openxmlformats.org/spreadsheetml/2006/main">
  <c r="CJ39" i="1" l="1"/>
  <c r="CJ51" i="1"/>
  <c r="CJ63" i="1"/>
  <c r="CJ87" i="1"/>
  <c r="CJ111" i="1"/>
  <c r="CJ32" i="1"/>
  <c r="CJ33" i="1"/>
  <c r="CJ35" i="1"/>
  <c r="CJ36" i="1"/>
  <c r="CJ38" i="1"/>
  <c r="CJ41" i="1"/>
  <c r="CJ42" i="1"/>
  <c r="CJ44" i="1"/>
  <c r="CJ45" i="1"/>
  <c r="CJ47" i="1"/>
  <c r="CJ48" i="1"/>
  <c r="CJ50" i="1"/>
  <c r="CJ53" i="1"/>
  <c r="CJ54" i="1"/>
  <c r="CJ56" i="1"/>
  <c r="CJ57" i="1"/>
  <c r="CJ59" i="1"/>
  <c r="CJ60" i="1"/>
  <c r="CJ62" i="1"/>
  <c r="CJ65" i="1"/>
  <c r="CJ66" i="1"/>
  <c r="CJ68" i="1"/>
  <c r="CJ69" i="1"/>
  <c r="CJ71" i="1"/>
  <c r="CJ72" i="1"/>
  <c r="CJ74" i="1"/>
  <c r="CJ75" i="1"/>
  <c r="CJ77" i="1"/>
  <c r="CJ78" i="1"/>
  <c r="CJ80" i="1"/>
  <c r="CJ81" i="1"/>
  <c r="CJ83" i="1"/>
  <c r="CJ84" i="1"/>
  <c r="CJ86" i="1"/>
  <c r="CJ89" i="1"/>
  <c r="CJ90" i="1"/>
  <c r="CJ92" i="1"/>
  <c r="CJ93" i="1"/>
  <c r="CJ95" i="1"/>
  <c r="CJ96" i="1"/>
  <c r="CJ98" i="1"/>
  <c r="CJ99" i="1"/>
  <c r="CJ101" i="1"/>
  <c r="CJ102" i="1"/>
  <c r="CJ104" i="1"/>
  <c r="CJ105" i="1"/>
  <c r="CJ107" i="1"/>
  <c r="CJ108" i="1"/>
  <c r="CJ110" i="1"/>
  <c r="CJ113" i="1"/>
  <c r="CJ114" i="1"/>
  <c r="CJ116" i="1"/>
  <c r="CJ117" i="1"/>
  <c r="CJ119" i="1"/>
  <c r="CJ120" i="1"/>
  <c r="BH24" i="1" l="1"/>
  <c r="BI24" i="1"/>
  <c r="BJ24" i="1"/>
  <c r="BK24" i="1"/>
  <c r="BL24" i="1"/>
  <c r="BM24" i="1"/>
  <c r="BN24" i="1"/>
  <c r="BO24" i="1"/>
  <c r="BP24" i="1"/>
  <c r="BQ24" i="1"/>
  <c r="BR24" i="1"/>
  <c r="BS24" i="1"/>
  <c r="BT24" i="1"/>
  <c r="BU24" i="1"/>
  <c r="BV24" i="1"/>
  <c r="BW24" i="1"/>
  <c r="BX24" i="1"/>
  <c r="BY24" i="1"/>
  <c r="BZ24" i="1"/>
  <c r="CA24" i="1"/>
  <c r="CB24" i="1"/>
  <c r="CC24" i="1"/>
  <c r="CD24" i="1"/>
  <c r="CE24" i="1"/>
  <c r="CF24" i="1"/>
  <c r="CG24" i="1"/>
  <c r="CH24" i="1"/>
  <c r="BG24"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K23" i="1"/>
  <c r="BB43" i="1" l="1"/>
  <c r="BB55" i="1"/>
  <c r="BB67" i="1"/>
  <c r="BB79" i="1"/>
  <c r="BB91" i="1"/>
  <c r="BB103" i="1"/>
  <c r="BB115" i="1"/>
  <c r="BB34" i="1"/>
  <c r="BB46" i="1"/>
  <c r="BB58" i="1"/>
  <c r="BB70" i="1"/>
  <c r="BB82" i="1"/>
  <c r="BB94" i="1"/>
  <c r="BB106" i="1"/>
  <c r="BB118" i="1"/>
  <c r="BB37" i="1"/>
  <c r="BB49" i="1"/>
  <c r="BB61" i="1"/>
  <c r="BB73" i="1"/>
  <c r="BB85" i="1"/>
  <c r="BB97" i="1"/>
  <c r="BB109" i="1"/>
  <c r="BB31" i="1"/>
  <c r="BB40" i="1"/>
  <c r="BB52" i="1"/>
  <c r="BB64" i="1"/>
  <c r="BB76" i="1"/>
  <c r="BB88" i="1"/>
  <c r="BB100" i="1"/>
  <c r="BB112" i="1"/>
  <c r="AZ97" i="1"/>
  <c r="AX103" i="1"/>
  <c r="AY106" i="1"/>
  <c r="AZ109" i="1"/>
  <c r="AX115" i="1"/>
  <c r="AY118" i="1"/>
  <c r="AX94" i="1"/>
  <c r="AZ88" i="1"/>
  <c r="AY85" i="1"/>
  <c r="AX82" i="1"/>
  <c r="AZ79" i="1"/>
  <c r="AY73" i="1"/>
  <c r="AX70" i="1"/>
  <c r="AZ64" i="1"/>
  <c r="AY61" i="1"/>
  <c r="AX58" i="1"/>
  <c r="AZ52" i="1"/>
  <c r="AY49" i="1"/>
  <c r="AX46" i="1"/>
  <c r="AZ40" i="1"/>
  <c r="AY37" i="1"/>
  <c r="AX34" i="1"/>
  <c r="AX100" i="1"/>
  <c r="AY103" i="1"/>
  <c r="AZ106" i="1"/>
  <c r="AX112" i="1"/>
  <c r="AY115" i="1"/>
  <c r="AZ118" i="1"/>
  <c r="AZ91" i="1"/>
  <c r="AY88" i="1"/>
  <c r="AX85" i="1"/>
  <c r="AZ76" i="1"/>
  <c r="AY79" i="1"/>
  <c r="AX73" i="1"/>
  <c r="AZ67" i="1"/>
  <c r="AY64" i="1"/>
  <c r="AX61" i="1"/>
  <c r="AZ55" i="1"/>
  <c r="AY52" i="1"/>
  <c r="AX49" i="1"/>
  <c r="AZ43" i="1"/>
  <c r="AY40" i="1"/>
  <c r="AX37" i="1"/>
  <c r="AZ31" i="1"/>
  <c r="AX97" i="1"/>
  <c r="AY100" i="1"/>
  <c r="AZ103" i="1"/>
  <c r="AX109" i="1"/>
  <c r="AY112" i="1"/>
  <c r="AZ115" i="1"/>
  <c r="AZ94" i="1"/>
  <c r="AY91" i="1"/>
  <c r="AX88" i="1"/>
  <c r="AZ82" i="1"/>
  <c r="AY76" i="1"/>
  <c r="AX79" i="1"/>
  <c r="AZ70" i="1"/>
  <c r="AY67" i="1"/>
  <c r="AX64" i="1"/>
  <c r="AZ58" i="1"/>
  <c r="AY55" i="1"/>
  <c r="AX52" i="1"/>
  <c r="AZ46" i="1"/>
  <c r="AY43" i="1"/>
  <c r="AX40" i="1"/>
  <c r="AZ34" i="1"/>
  <c r="AY31" i="1"/>
  <c r="AY97" i="1"/>
  <c r="AZ100" i="1"/>
  <c r="AX106" i="1"/>
  <c r="AY109" i="1"/>
  <c r="AZ112" i="1"/>
  <c r="AX118" i="1"/>
  <c r="AY94" i="1"/>
  <c r="AX91" i="1"/>
  <c r="AZ85" i="1"/>
  <c r="AY82" i="1"/>
  <c r="AX76" i="1"/>
  <c r="AZ73" i="1"/>
  <c r="AY70" i="1"/>
  <c r="AX67" i="1"/>
  <c r="AZ61" i="1"/>
  <c r="AY58" i="1"/>
  <c r="AX55" i="1"/>
  <c r="AY46" i="1"/>
  <c r="AX31" i="1"/>
  <c r="AX43" i="1"/>
  <c r="AZ37" i="1"/>
  <c r="AZ49" i="1"/>
  <c r="AY34" i="1"/>
  <c r="Y14" i="1"/>
  <c r="AM31" i="1" l="1"/>
  <c r="AO31" i="1"/>
  <c r="CF37" i="1"/>
  <c r="CF46" i="1"/>
  <c r="CF73" i="1"/>
  <c r="CF49" i="1"/>
  <c r="CF52" i="1"/>
  <c r="CF94" i="1"/>
  <c r="CF103" i="1"/>
  <c r="CF118" i="1"/>
  <c r="CF34" i="1"/>
  <c r="CF40" i="1"/>
  <c r="CF43" i="1"/>
  <c r="CF67" i="1"/>
  <c r="CF70" i="1"/>
  <c r="CF76" i="1"/>
  <c r="CF100" i="1"/>
  <c r="CF115" i="1"/>
  <c r="CF55" i="1"/>
  <c r="CF58" i="1"/>
  <c r="CF64" i="1"/>
  <c r="CF82" i="1"/>
  <c r="CF85" i="1"/>
  <c r="CF88" i="1"/>
  <c r="CF91" i="1"/>
  <c r="CF106" i="1"/>
  <c r="CF109" i="1"/>
  <c r="CF61" i="1"/>
  <c r="CF79" i="1"/>
  <c r="CF112" i="1"/>
  <c r="CF97" i="1"/>
  <c r="CB37" i="1"/>
  <c r="CB46" i="1"/>
  <c r="CB73" i="1"/>
  <c r="CB34" i="1"/>
  <c r="CB40" i="1"/>
  <c r="CB43" i="1"/>
  <c r="CB61" i="1"/>
  <c r="CB64" i="1"/>
  <c r="CB76" i="1"/>
  <c r="CB94" i="1"/>
  <c r="CB103" i="1"/>
  <c r="CB118" i="1"/>
  <c r="CB49" i="1"/>
  <c r="CB58" i="1"/>
  <c r="CB79" i="1"/>
  <c r="CB97" i="1"/>
  <c r="CB112" i="1"/>
  <c r="CB100" i="1"/>
  <c r="CB115" i="1"/>
  <c r="CB52" i="1"/>
  <c r="CB67" i="1"/>
  <c r="CB70" i="1"/>
  <c r="CB55" i="1"/>
  <c r="CB82" i="1"/>
  <c r="CB85" i="1"/>
  <c r="CB88" i="1"/>
  <c r="CB91" i="1"/>
  <c r="CB106" i="1"/>
  <c r="CB109" i="1"/>
  <c r="BX37" i="1"/>
  <c r="BX46" i="1"/>
  <c r="BX73" i="1"/>
  <c r="BX58" i="1"/>
  <c r="BX67" i="1"/>
  <c r="BX70" i="1"/>
  <c r="BX94" i="1"/>
  <c r="BX103" i="1"/>
  <c r="BX118" i="1"/>
  <c r="BX34" i="1"/>
  <c r="BX40" i="1"/>
  <c r="BX43" i="1"/>
  <c r="BX52" i="1"/>
  <c r="BX82" i="1"/>
  <c r="BX85" i="1"/>
  <c r="BX88" i="1"/>
  <c r="BX91" i="1"/>
  <c r="BX106" i="1"/>
  <c r="BX109" i="1"/>
  <c r="BX49" i="1"/>
  <c r="BX55" i="1"/>
  <c r="BX64" i="1"/>
  <c r="BX79" i="1"/>
  <c r="BX97" i="1"/>
  <c r="BX112" i="1"/>
  <c r="BX61" i="1"/>
  <c r="BX100" i="1"/>
  <c r="BX115" i="1"/>
  <c r="BX76" i="1"/>
  <c r="BT37" i="1"/>
  <c r="BT46" i="1"/>
  <c r="BT73" i="1"/>
  <c r="BT55" i="1"/>
  <c r="BT94" i="1"/>
  <c r="BT103" i="1"/>
  <c r="BT118" i="1"/>
  <c r="BT49" i="1"/>
  <c r="BT61" i="1"/>
  <c r="BT67" i="1"/>
  <c r="BT70" i="1"/>
  <c r="BT76" i="1"/>
  <c r="BT82" i="1"/>
  <c r="BT85" i="1"/>
  <c r="BT88" i="1"/>
  <c r="BT91" i="1"/>
  <c r="BT106" i="1"/>
  <c r="BT109" i="1"/>
  <c r="BT52" i="1"/>
  <c r="BT79" i="1"/>
  <c r="BT97" i="1"/>
  <c r="BT112" i="1"/>
  <c r="BT34" i="1"/>
  <c r="BT40" i="1"/>
  <c r="BT43" i="1"/>
  <c r="BT58" i="1"/>
  <c r="BT64" i="1"/>
  <c r="BT100" i="1"/>
  <c r="BT115" i="1"/>
  <c r="BP37" i="1"/>
  <c r="BP46" i="1"/>
  <c r="BP73" i="1"/>
  <c r="BP49" i="1"/>
  <c r="BP52" i="1"/>
  <c r="BP94" i="1"/>
  <c r="BP103" i="1"/>
  <c r="BP118" i="1"/>
  <c r="BP55" i="1"/>
  <c r="BP100" i="1"/>
  <c r="BP115" i="1"/>
  <c r="BP58" i="1"/>
  <c r="BP64" i="1"/>
  <c r="BP34" i="1"/>
  <c r="BP40" i="1"/>
  <c r="BP43" i="1"/>
  <c r="BP61" i="1"/>
  <c r="BP82" i="1"/>
  <c r="BP85" i="1"/>
  <c r="BP88" i="1"/>
  <c r="BP91" i="1"/>
  <c r="BP106" i="1"/>
  <c r="BP109" i="1"/>
  <c r="BP67" i="1"/>
  <c r="BP97" i="1"/>
  <c r="BP79" i="1"/>
  <c r="BP112" i="1"/>
  <c r="BP76" i="1"/>
  <c r="BP70" i="1"/>
  <c r="CE52" i="1"/>
  <c r="CE61" i="1"/>
  <c r="CE67" i="1"/>
  <c r="CE55" i="1"/>
  <c r="CE82" i="1"/>
  <c r="CE88" i="1"/>
  <c r="CE109" i="1"/>
  <c r="CE49" i="1"/>
  <c r="CE73" i="1"/>
  <c r="CE103" i="1"/>
  <c r="CE118" i="1"/>
  <c r="CE58" i="1"/>
  <c r="CE64" i="1"/>
  <c r="CE85" i="1"/>
  <c r="CE91" i="1"/>
  <c r="CE94" i="1"/>
  <c r="CE106" i="1"/>
  <c r="CE79" i="1"/>
  <c r="CE97" i="1"/>
  <c r="CE112" i="1"/>
  <c r="CE34" i="1"/>
  <c r="CE37" i="1"/>
  <c r="CE40" i="1"/>
  <c r="CE43" i="1"/>
  <c r="CE46" i="1"/>
  <c r="CE76" i="1"/>
  <c r="CE115" i="1"/>
  <c r="CE70" i="1"/>
  <c r="CE100" i="1"/>
  <c r="CA52" i="1"/>
  <c r="CA61" i="1"/>
  <c r="CA67" i="1"/>
  <c r="CA49" i="1"/>
  <c r="CA82" i="1"/>
  <c r="CA88" i="1"/>
  <c r="CA109" i="1"/>
  <c r="CA100" i="1"/>
  <c r="CA115" i="1"/>
  <c r="CA70" i="1"/>
  <c r="CA76" i="1"/>
  <c r="CA103" i="1"/>
  <c r="CA118" i="1"/>
  <c r="CA34" i="1"/>
  <c r="CA37" i="1"/>
  <c r="CA40" i="1"/>
  <c r="CA43" i="1"/>
  <c r="CA46" i="1"/>
  <c r="CA55" i="1"/>
  <c r="CA73" i="1"/>
  <c r="CA85" i="1"/>
  <c r="CA91" i="1"/>
  <c r="CA94" i="1"/>
  <c r="CA106" i="1"/>
  <c r="CA58" i="1"/>
  <c r="CA64" i="1"/>
  <c r="CA97" i="1"/>
  <c r="CA79" i="1"/>
  <c r="CA112" i="1"/>
  <c r="BW52" i="1"/>
  <c r="BW61" i="1"/>
  <c r="BW67" i="1"/>
  <c r="BW34" i="1"/>
  <c r="BW37" i="1"/>
  <c r="BW40" i="1"/>
  <c r="BW43" i="1"/>
  <c r="BW46" i="1"/>
  <c r="BW64" i="1"/>
  <c r="BW73" i="1"/>
  <c r="BW76" i="1"/>
  <c r="BW82" i="1"/>
  <c r="BW88" i="1"/>
  <c r="BW109" i="1"/>
  <c r="BW49" i="1"/>
  <c r="BW55" i="1"/>
  <c r="BW79" i="1"/>
  <c r="BW97" i="1"/>
  <c r="BW112" i="1"/>
  <c r="BW58" i="1"/>
  <c r="BW100" i="1"/>
  <c r="BW115" i="1"/>
  <c r="BW103" i="1"/>
  <c r="BW118" i="1"/>
  <c r="BW70" i="1"/>
  <c r="BW85" i="1"/>
  <c r="BW91" i="1"/>
  <c r="BW94" i="1"/>
  <c r="BW106" i="1"/>
  <c r="BS52" i="1"/>
  <c r="BS61" i="1"/>
  <c r="BS67" i="1"/>
  <c r="BS58" i="1"/>
  <c r="BS70" i="1"/>
  <c r="BS82" i="1"/>
  <c r="BS88" i="1"/>
  <c r="BS109" i="1"/>
  <c r="BS34" i="1"/>
  <c r="BS37" i="1"/>
  <c r="BS40" i="1"/>
  <c r="BS43" i="1"/>
  <c r="BS46" i="1"/>
  <c r="BS76" i="1"/>
  <c r="BS85" i="1"/>
  <c r="BS91" i="1"/>
  <c r="BS94" i="1"/>
  <c r="BS106" i="1"/>
  <c r="BS73" i="1"/>
  <c r="BS79" i="1"/>
  <c r="BS97" i="1"/>
  <c r="BS112" i="1"/>
  <c r="BS55" i="1"/>
  <c r="BS64" i="1"/>
  <c r="BS100" i="1"/>
  <c r="BS115" i="1"/>
  <c r="BS49" i="1"/>
  <c r="BS103" i="1"/>
  <c r="BS118" i="1"/>
  <c r="BO52" i="1"/>
  <c r="BO61" i="1"/>
  <c r="BO67" i="1"/>
  <c r="BO55" i="1"/>
  <c r="BO82" i="1"/>
  <c r="BO88" i="1"/>
  <c r="BO109" i="1"/>
  <c r="BO58" i="1"/>
  <c r="BO64" i="1"/>
  <c r="BO103" i="1"/>
  <c r="BO118" i="1"/>
  <c r="BO34" i="1"/>
  <c r="BO37" i="1"/>
  <c r="BO40" i="1"/>
  <c r="BO43" i="1"/>
  <c r="BO46" i="1"/>
  <c r="BO85" i="1"/>
  <c r="BO91" i="1"/>
  <c r="BO94" i="1"/>
  <c r="BO106" i="1"/>
  <c r="BO49" i="1"/>
  <c r="BO70" i="1"/>
  <c r="BO76" i="1"/>
  <c r="BO79" i="1"/>
  <c r="BO97" i="1"/>
  <c r="BO112" i="1"/>
  <c r="BO100" i="1"/>
  <c r="BO115" i="1"/>
  <c r="BO73" i="1"/>
  <c r="CH40" i="1"/>
  <c r="CH58" i="1"/>
  <c r="CH70" i="1"/>
  <c r="CH34" i="1"/>
  <c r="CH37" i="1"/>
  <c r="CH43" i="1"/>
  <c r="CH46" i="1"/>
  <c r="CH64" i="1"/>
  <c r="CH67" i="1"/>
  <c r="CH73" i="1"/>
  <c r="CH76" i="1"/>
  <c r="CH91" i="1"/>
  <c r="CH100" i="1"/>
  <c r="CH115" i="1"/>
  <c r="CH61" i="1"/>
  <c r="CH79" i="1"/>
  <c r="CH82" i="1"/>
  <c r="CH88" i="1"/>
  <c r="CH97" i="1"/>
  <c r="CH109" i="1"/>
  <c r="CH112" i="1"/>
  <c r="CH49" i="1"/>
  <c r="CH52" i="1"/>
  <c r="CH55" i="1"/>
  <c r="CH103" i="1"/>
  <c r="CH118" i="1"/>
  <c r="CH106" i="1"/>
  <c r="CH85" i="1"/>
  <c r="CH94" i="1"/>
  <c r="CD40" i="1"/>
  <c r="CD58" i="1"/>
  <c r="CD70" i="1"/>
  <c r="CD91" i="1"/>
  <c r="CD100" i="1"/>
  <c r="CD115" i="1"/>
  <c r="CD34" i="1"/>
  <c r="CD37" i="1"/>
  <c r="CD43" i="1"/>
  <c r="CD46" i="1"/>
  <c r="CD52" i="1"/>
  <c r="CD55" i="1"/>
  <c r="CD64" i="1"/>
  <c r="CD85" i="1"/>
  <c r="CD94" i="1"/>
  <c r="CD106" i="1"/>
  <c r="CD79" i="1"/>
  <c r="CD82" i="1"/>
  <c r="CD88" i="1"/>
  <c r="CD97" i="1"/>
  <c r="CD109" i="1"/>
  <c r="CD112" i="1"/>
  <c r="CD61" i="1"/>
  <c r="CD76" i="1"/>
  <c r="CD49" i="1"/>
  <c r="CD73" i="1"/>
  <c r="CD118" i="1"/>
  <c r="CD67" i="1"/>
  <c r="CD103" i="1"/>
  <c r="BZ31" i="1"/>
  <c r="BZ32" i="1" s="1"/>
  <c r="BZ40" i="1"/>
  <c r="BZ58" i="1"/>
  <c r="BZ70" i="1"/>
  <c r="BZ52" i="1"/>
  <c r="BZ55" i="1"/>
  <c r="BZ91" i="1"/>
  <c r="BZ100" i="1"/>
  <c r="BZ115" i="1"/>
  <c r="BZ61" i="1"/>
  <c r="BZ76" i="1"/>
  <c r="BZ103" i="1"/>
  <c r="BZ118" i="1"/>
  <c r="BZ34" i="1"/>
  <c r="BZ37" i="1"/>
  <c r="BZ43" i="1"/>
  <c r="BZ46" i="1"/>
  <c r="BZ67" i="1"/>
  <c r="BZ73" i="1"/>
  <c r="BZ85" i="1"/>
  <c r="BZ94" i="1"/>
  <c r="BZ106" i="1"/>
  <c r="BZ49" i="1"/>
  <c r="BZ64" i="1"/>
  <c r="BZ79" i="1"/>
  <c r="BZ82" i="1"/>
  <c r="BZ88" i="1"/>
  <c r="BZ97" i="1"/>
  <c r="BZ109" i="1"/>
  <c r="BZ112" i="1"/>
  <c r="BV40" i="1"/>
  <c r="BV58" i="1"/>
  <c r="BV70" i="1"/>
  <c r="BV49" i="1"/>
  <c r="BV61" i="1"/>
  <c r="BV91" i="1"/>
  <c r="BV100" i="1"/>
  <c r="BV115" i="1"/>
  <c r="BV34" i="1"/>
  <c r="BV37" i="1"/>
  <c r="BV43" i="1"/>
  <c r="BV46" i="1"/>
  <c r="BV64" i="1"/>
  <c r="BV103" i="1"/>
  <c r="BV118" i="1"/>
  <c r="BV76" i="1"/>
  <c r="BV85" i="1"/>
  <c r="BV94" i="1"/>
  <c r="BV106" i="1"/>
  <c r="BV52" i="1"/>
  <c r="BV55" i="1"/>
  <c r="BV88" i="1"/>
  <c r="BV67" i="1"/>
  <c r="BV97" i="1"/>
  <c r="BV79" i="1"/>
  <c r="BV109" i="1"/>
  <c r="BV112" i="1"/>
  <c r="BV73" i="1"/>
  <c r="BV82" i="1"/>
  <c r="BR40" i="1"/>
  <c r="BR58" i="1"/>
  <c r="BR70" i="1"/>
  <c r="BR34" i="1"/>
  <c r="BR37" i="1"/>
  <c r="BR43" i="1"/>
  <c r="BR46" i="1"/>
  <c r="BR64" i="1"/>
  <c r="BR67" i="1"/>
  <c r="BR73" i="1"/>
  <c r="BR76" i="1"/>
  <c r="BR91" i="1"/>
  <c r="BR100" i="1"/>
  <c r="BR115" i="1"/>
  <c r="BR49" i="1"/>
  <c r="BR79" i="1"/>
  <c r="BR82" i="1"/>
  <c r="BR88" i="1"/>
  <c r="BR97" i="1"/>
  <c r="BR109" i="1"/>
  <c r="BR112" i="1"/>
  <c r="BR52" i="1"/>
  <c r="BR55" i="1"/>
  <c r="BR103" i="1"/>
  <c r="BR118" i="1"/>
  <c r="BR61" i="1"/>
  <c r="BR94" i="1"/>
  <c r="BR106" i="1"/>
  <c r="BR85" i="1"/>
  <c r="BN40" i="1"/>
  <c r="BN58" i="1"/>
  <c r="BN70" i="1"/>
  <c r="BN91" i="1"/>
  <c r="BN100" i="1"/>
  <c r="BN115" i="1"/>
  <c r="BN34" i="1"/>
  <c r="BN37" i="1"/>
  <c r="BN43" i="1"/>
  <c r="BN46" i="1"/>
  <c r="BN85" i="1"/>
  <c r="BN94" i="1"/>
  <c r="BN106" i="1"/>
  <c r="BN49" i="1"/>
  <c r="BN61" i="1"/>
  <c r="BN76" i="1"/>
  <c r="BN79" i="1"/>
  <c r="BN82" i="1"/>
  <c r="BN88" i="1"/>
  <c r="BN97" i="1"/>
  <c r="BN109" i="1"/>
  <c r="BN112" i="1"/>
  <c r="BN67" i="1"/>
  <c r="BN73" i="1"/>
  <c r="BN52" i="1"/>
  <c r="BN55" i="1"/>
  <c r="BN64" i="1"/>
  <c r="BN103" i="1"/>
  <c r="BN118" i="1"/>
  <c r="CG34" i="1"/>
  <c r="CG43" i="1"/>
  <c r="CG49" i="1"/>
  <c r="CG55" i="1"/>
  <c r="CG64" i="1"/>
  <c r="CG76" i="1"/>
  <c r="CG40" i="1"/>
  <c r="CG61" i="1"/>
  <c r="CG79" i="1"/>
  <c r="CG85" i="1"/>
  <c r="CG97" i="1"/>
  <c r="CG106" i="1"/>
  <c r="CG112" i="1"/>
  <c r="CG37" i="1"/>
  <c r="CG46" i="1"/>
  <c r="CG52" i="1"/>
  <c r="CG67" i="1"/>
  <c r="CG70" i="1"/>
  <c r="CG73" i="1"/>
  <c r="CG100" i="1"/>
  <c r="CG103" i="1"/>
  <c r="CG115" i="1"/>
  <c r="CG118" i="1"/>
  <c r="CG94" i="1"/>
  <c r="CG58" i="1"/>
  <c r="CG109" i="1"/>
  <c r="CG82" i="1"/>
  <c r="CG88" i="1"/>
  <c r="CG91" i="1"/>
  <c r="CC34" i="1"/>
  <c r="CC43" i="1"/>
  <c r="CC49" i="1"/>
  <c r="CC55" i="1"/>
  <c r="CC64" i="1"/>
  <c r="CC76" i="1"/>
  <c r="CC37" i="1"/>
  <c r="CC46" i="1"/>
  <c r="CC58" i="1"/>
  <c r="CC67" i="1"/>
  <c r="CC70" i="1"/>
  <c r="CC73" i="1"/>
  <c r="CC79" i="1"/>
  <c r="CC85" i="1"/>
  <c r="CC97" i="1"/>
  <c r="CC106" i="1"/>
  <c r="CC112" i="1"/>
  <c r="CC40" i="1"/>
  <c r="CC82" i="1"/>
  <c r="CC88" i="1"/>
  <c r="CC91" i="1"/>
  <c r="CC109" i="1"/>
  <c r="CC61" i="1"/>
  <c r="CC100" i="1"/>
  <c r="CC103" i="1"/>
  <c r="CC115" i="1"/>
  <c r="CC118" i="1"/>
  <c r="CC52" i="1"/>
  <c r="CC94" i="1"/>
  <c r="BY31" i="1"/>
  <c r="BY33" i="1" s="1"/>
  <c r="BY34" i="1"/>
  <c r="BY43" i="1"/>
  <c r="BY49" i="1"/>
  <c r="BY55" i="1"/>
  <c r="BY64" i="1"/>
  <c r="BY76" i="1"/>
  <c r="BY79" i="1"/>
  <c r="BY85" i="1"/>
  <c r="BY97" i="1"/>
  <c r="BY106" i="1"/>
  <c r="BY112" i="1"/>
  <c r="BY37" i="1"/>
  <c r="BY46" i="1"/>
  <c r="BY67" i="1"/>
  <c r="BY70" i="1"/>
  <c r="BY73" i="1"/>
  <c r="BY94" i="1"/>
  <c r="BY40" i="1"/>
  <c r="BY52" i="1"/>
  <c r="BY82" i="1"/>
  <c r="BY88" i="1"/>
  <c r="BY91" i="1"/>
  <c r="BY109" i="1"/>
  <c r="BY58" i="1"/>
  <c r="BY61" i="1"/>
  <c r="BY100" i="1"/>
  <c r="BY103" i="1"/>
  <c r="BY115" i="1"/>
  <c r="BY118" i="1"/>
  <c r="BU34" i="1"/>
  <c r="BU43" i="1"/>
  <c r="BU49" i="1"/>
  <c r="BU55" i="1"/>
  <c r="BU64" i="1"/>
  <c r="BU76" i="1"/>
  <c r="BU52" i="1"/>
  <c r="BU79" i="1"/>
  <c r="BU85" i="1"/>
  <c r="BU97" i="1"/>
  <c r="BU106" i="1"/>
  <c r="BU112" i="1"/>
  <c r="BU40" i="1"/>
  <c r="BU58" i="1"/>
  <c r="BU100" i="1"/>
  <c r="BU103" i="1"/>
  <c r="BU115" i="1"/>
  <c r="BU118" i="1"/>
  <c r="BU61" i="1"/>
  <c r="BU94" i="1"/>
  <c r="BU67" i="1"/>
  <c r="BU70" i="1"/>
  <c r="BU73" i="1"/>
  <c r="BU82" i="1"/>
  <c r="BU88" i="1"/>
  <c r="BU91" i="1"/>
  <c r="BU109" i="1"/>
  <c r="BU37" i="1"/>
  <c r="BU46" i="1"/>
  <c r="BQ34" i="1"/>
  <c r="BQ43" i="1"/>
  <c r="BQ49" i="1"/>
  <c r="BQ55" i="1"/>
  <c r="BQ64" i="1"/>
  <c r="BQ76" i="1"/>
  <c r="BQ40" i="1"/>
  <c r="BQ61" i="1"/>
  <c r="BQ79" i="1"/>
  <c r="BQ85" i="1"/>
  <c r="BQ97" i="1"/>
  <c r="BQ106" i="1"/>
  <c r="BQ112" i="1"/>
  <c r="BQ52" i="1"/>
  <c r="BQ67" i="1"/>
  <c r="BQ70" i="1"/>
  <c r="BQ73" i="1"/>
  <c r="BQ100" i="1"/>
  <c r="BQ103" i="1"/>
  <c r="BQ115" i="1"/>
  <c r="BQ118" i="1"/>
  <c r="BQ37" i="1"/>
  <c r="BQ46" i="1"/>
  <c r="BQ58" i="1"/>
  <c r="BQ94" i="1"/>
  <c r="BQ109" i="1"/>
  <c r="BQ82" i="1"/>
  <c r="BQ88" i="1"/>
  <c r="BQ91" i="1"/>
  <c r="BH43" i="1"/>
  <c r="BH58" i="1"/>
  <c r="BH88" i="1"/>
  <c r="BH100" i="1"/>
  <c r="BH103" i="1"/>
  <c r="BH109" i="1"/>
  <c r="BH115" i="1"/>
  <c r="BH118" i="1"/>
  <c r="BH34" i="1"/>
  <c r="BH61" i="1"/>
  <c r="BH70" i="1"/>
  <c r="BH79" i="1"/>
  <c r="BH94" i="1"/>
  <c r="BH40" i="1"/>
  <c r="BH73" i="1"/>
  <c r="BH91" i="1"/>
  <c r="BH112" i="1"/>
  <c r="BH37" i="1"/>
  <c r="BH46" i="1"/>
  <c r="BH49" i="1"/>
  <c r="BH52" i="1"/>
  <c r="BH55" i="1"/>
  <c r="BH64" i="1"/>
  <c r="BH67" i="1"/>
  <c r="BH76" i="1"/>
  <c r="BH82" i="1"/>
  <c r="BH85" i="1"/>
  <c r="BH97" i="1"/>
  <c r="BH106" i="1"/>
  <c r="BJ40" i="1"/>
  <c r="BJ73" i="1"/>
  <c r="BJ91" i="1"/>
  <c r="BJ112" i="1"/>
  <c r="BJ37" i="1"/>
  <c r="BJ46" i="1"/>
  <c r="BJ49" i="1"/>
  <c r="BJ52" i="1"/>
  <c r="BJ55" i="1"/>
  <c r="BJ64" i="1"/>
  <c r="BJ67" i="1"/>
  <c r="BJ76" i="1"/>
  <c r="BJ82" i="1"/>
  <c r="BJ85" i="1"/>
  <c r="BJ97" i="1"/>
  <c r="BJ43" i="1"/>
  <c r="BJ58" i="1"/>
  <c r="BJ88" i="1"/>
  <c r="BJ100" i="1"/>
  <c r="BJ103" i="1"/>
  <c r="BJ109" i="1"/>
  <c r="BJ115" i="1"/>
  <c r="BJ118" i="1"/>
  <c r="BJ34" i="1"/>
  <c r="BJ61" i="1"/>
  <c r="BJ70" i="1"/>
  <c r="BJ79" i="1"/>
  <c r="BJ94" i="1"/>
  <c r="BJ106" i="1"/>
  <c r="BG34" i="1"/>
  <c r="BG61" i="1"/>
  <c r="BG70" i="1"/>
  <c r="BG79" i="1"/>
  <c r="BG94" i="1"/>
  <c r="BG40" i="1"/>
  <c r="BG73" i="1"/>
  <c r="BG91" i="1"/>
  <c r="BG37" i="1"/>
  <c r="BG46" i="1"/>
  <c r="BG49" i="1"/>
  <c r="BG52" i="1"/>
  <c r="BG55" i="1"/>
  <c r="BG64" i="1"/>
  <c r="BG67" i="1"/>
  <c r="BG76" i="1"/>
  <c r="BG82" i="1"/>
  <c r="BG85" i="1"/>
  <c r="BG97" i="1"/>
  <c r="BG106" i="1"/>
  <c r="BG43" i="1"/>
  <c r="BG58" i="1"/>
  <c r="BG88" i="1"/>
  <c r="BG100" i="1"/>
  <c r="BG112" i="1"/>
  <c r="BG118" i="1"/>
  <c r="BG103" i="1"/>
  <c r="BG115" i="1"/>
  <c r="BG109" i="1"/>
  <c r="BK34" i="1"/>
  <c r="BK61" i="1"/>
  <c r="BK70" i="1"/>
  <c r="BK79" i="1"/>
  <c r="BK94" i="1"/>
  <c r="BK40" i="1"/>
  <c r="BK73" i="1"/>
  <c r="BK91" i="1"/>
  <c r="BK37" i="1"/>
  <c r="BK46" i="1"/>
  <c r="BK49" i="1"/>
  <c r="BK52" i="1"/>
  <c r="BK55" i="1"/>
  <c r="BK64" i="1"/>
  <c r="BK67" i="1"/>
  <c r="BK76" i="1"/>
  <c r="BK82" i="1"/>
  <c r="BK85" i="1"/>
  <c r="BK97" i="1"/>
  <c r="BK106" i="1"/>
  <c r="BK43" i="1"/>
  <c r="BK58" i="1"/>
  <c r="BK88" i="1"/>
  <c r="BK100" i="1"/>
  <c r="BK118" i="1"/>
  <c r="BK103" i="1"/>
  <c r="BK109" i="1"/>
  <c r="BK115" i="1"/>
  <c r="BK112" i="1"/>
  <c r="BI37" i="1"/>
  <c r="BI46" i="1"/>
  <c r="BI49" i="1"/>
  <c r="BI52" i="1"/>
  <c r="BI55" i="1"/>
  <c r="BI64" i="1"/>
  <c r="BI67" i="1"/>
  <c r="BI76" i="1"/>
  <c r="BI82" i="1"/>
  <c r="BI85" i="1"/>
  <c r="BI97" i="1"/>
  <c r="BI106" i="1"/>
  <c r="BI43" i="1"/>
  <c r="BI58" i="1"/>
  <c r="BI88" i="1"/>
  <c r="BI34" i="1"/>
  <c r="BI61" i="1"/>
  <c r="BI70" i="1"/>
  <c r="BI79" i="1"/>
  <c r="BI94" i="1"/>
  <c r="BI40" i="1"/>
  <c r="BI73" i="1"/>
  <c r="BI91" i="1"/>
  <c r="BI100" i="1"/>
  <c r="BI115" i="1"/>
  <c r="BI112" i="1"/>
  <c r="BI103" i="1"/>
  <c r="BI118" i="1"/>
  <c r="BI109" i="1"/>
  <c r="BL34" i="1"/>
  <c r="BL49" i="1"/>
  <c r="BL52" i="1"/>
  <c r="BL61" i="1"/>
  <c r="BL76" i="1"/>
  <c r="BL79" i="1"/>
  <c r="BL82" i="1"/>
  <c r="BL85" i="1"/>
  <c r="BL88" i="1"/>
  <c r="BL67" i="1"/>
  <c r="BL100" i="1"/>
  <c r="BL115" i="1"/>
  <c r="BL40" i="1"/>
  <c r="BL43" i="1"/>
  <c r="BL55" i="1"/>
  <c r="BL103" i="1"/>
  <c r="BL109" i="1"/>
  <c r="BL112" i="1"/>
  <c r="BL58" i="1"/>
  <c r="BL70" i="1"/>
  <c r="BL73" i="1"/>
  <c r="BL94" i="1"/>
  <c r="BL37" i="1"/>
  <c r="BL91" i="1"/>
  <c r="BL97" i="1"/>
  <c r="BL46" i="1"/>
  <c r="BL64" i="1"/>
  <c r="BL106" i="1"/>
  <c r="BL118" i="1"/>
  <c r="AB14" i="1"/>
  <c r="BM37" i="1"/>
  <c r="BM52" i="1"/>
  <c r="BM61" i="1"/>
  <c r="BM40" i="1"/>
  <c r="BM46" i="1"/>
  <c r="BM55" i="1"/>
  <c r="BM64" i="1"/>
  <c r="BM58" i="1"/>
  <c r="BM67" i="1"/>
  <c r="BM79" i="1"/>
  <c r="BM82" i="1"/>
  <c r="BM97" i="1"/>
  <c r="BM94" i="1"/>
  <c r="BM34" i="1"/>
  <c r="BM49" i="1"/>
  <c r="BM70" i="1"/>
  <c r="BM73" i="1"/>
  <c r="BM76" i="1"/>
  <c r="BM88" i="1"/>
  <c r="BM103" i="1"/>
  <c r="BM43" i="1"/>
  <c r="BM91" i="1"/>
  <c r="BM109" i="1"/>
  <c r="BM100" i="1"/>
  <c r="BM85" i="1"/>
  <c r="BM106" i="1"/>
  <c r="BM112" i="1"/>
  <c r="BM115" i="1"/>
  <c r="BM118" i="1"/>
  <c r="CG31" i="1"/>
  <c r="BU31" i="1"/>
  <c r="BQ31" i="1"/>
  <c r="BN31" i="1"/>
  <c r="BX31" i="1"/>
  <c r="CB31" i="1"/>
  <c r="BT31" i="1"/>
  <c r="BL31" i="1"/>
  <c r="CH31" i="1"/>
  <c r="BR31" i="1"/>
  <c r="BJ31" i="1"/>
  <c r="CF31" i="1"/>
  <c r="CC31" i="1"/>
  <c r="BM31" i="1"/>
  <c r="CD31" i="1"/>
  <c r="BV31" i="1"/>
  <c r="BP31" i="1"/>
  <c r="CE31" i="1"/>
  <c r="CA31" i="1"/>
  <c r="BW31" i="1"/>
  <c r="BS31" i="1"/>
  <c r="BO31" i="1"/>
  <c r="BH31" i="1"/>
  <c r="BI31" i="1"/>
  <c r="BG31" i="1"/>
  <c r="BK31" i="1"/>
  <c r="AY24" i="1"/>
  <c r="AY25" i="1" s="1"/>
  <c r="J8" i="4"/>
  <c r="J7" i="4"/>
  <c r="J6" i="4"/>
  <c r="J5" i="4"/>
  <c r="J4" i="4"/>
  <c r="J3" i="4"/>
  <c r="J2" i="4"/>
  <c r="F6" i="4"/>
  <c r="F2" i="4"/>
  <c r="F4" i="4"/>
  <c r="F5" i="4"/>
  <c r="F7" i="4"/>
  <c r="F8" i="4"/>
  <c r="F9" i="4"/>
  <c r="F10" i="4"/>
  <c r="F11" i="4"/>
  <c r="F12" i="4"/>
  <c r="F13" i="4"/>
  <c r="F14" i="4"/>
  <c r="F3" i="4"/>
  <c r="BG33" i="1" l="1"/>
  <c r="BG32" i="1"/>
  <c r="BZ33" i="1"/>
  <c r="BY32" i="1"/>
  <c r="BQ84" i="1"/>
  <c r="BQ83" i="1"/>
  <c r="BQ110" i="1"/>
  <c r="BQ111" i="1"/>
  <c r="BQ39" i="1"/>
  <c r="BQ38" i="1"/>
  <c r="BQ102" i="1"/>
  <c r="BQ101" i="1"/>
  <c r="BQ53" i="1"/>
  <c r="BQ54" i="1"/>
  <c r="BQ86" i="1"/>
  <c r="BQ87" i="1"/>
  <c r="BQ77" i="1"/>
  <c r="BQ78" i="1"/>
  <c r="BQ44" i="1"/>
  <c r="BQ45" i="1"/>
  <c r="BU111" i="1"/>
  <c r="BU110" i="1"/>
  <c r="BU75" i="1"/>
  <c r="BU74" i="1"/>
  <c r="BU62" i="1"/>
  <c r="BU63" i="1"/>
  <c r="BU102" i="1"/>
  <c r="BU101" i="1"/>
  <c r="BU108" i="1"/>
  <c r="BU107" i="1"/>
  <c r="BU53" i="1"/>
  <c r="BU54" i="1"/>
  <c r="BU51" i="1"/>
  <c r="BU50" i="1"/>
  <c r="BY117" i="1"/>
  <c r="BY116" i="1"/>
  <c r="BY59" i="1"/>
  <c r="BY60" i="1"/>
  <c r="BY84" i="1"/>
  <c r="BY83" i="1"/>
  <c r="BY74" i="1"/>
  <c r="BY75" i="1"/>
  <c r="BY39" i="1"/>
  <c r="BY38" i="1"/>
  <c r="BY86" i="1"/>
  <c r="BY87" i="1"/>
  <c r="BY56" i="1"/>
  <c r="BY57" i="1"/>
  <c r="CC117" i="1"/>
  <c r="CC116" i="1"/>
  <c r="CC110" i="1"/>
  <c r="CC111" i="1"/>
  <c r="CC42" i="1"/>
  <c r="CC41" i="1"/>
  <c r="CC87" i="1"/>
  <c r="CC86" i="1"/>
  <c r="CC68" i="1"/>
  <c r="CC69" i="1"/>
  <c r="CC78" i="1"/>
  <c r="CC77" i="1"/>
  <c r="CC45" i="1"/>
  <c r="CC44" i="1"/>
  <c r="CG84" i="1"/>
  <c r="CG83" i="1"/>
  <c r="CG120" i="1"/>
  <c r="CG119" i="1"/>
  <c r="CG75" i="1"/>
  <c r="CG74" i="1"/>
  <c r="CG48" i="1"/>
  <c r="CG47" i="1"/>
  <c r="CG98" i="1"/>
  <c r="CG99" i="1"/>
  <c r="CG41" i="1"/>
  <c r="CG42" i="1"/>
  <c r="CG50" i="1"/>
  <c r="CG51" i="1"/>
  <c r="BN104" i="1"/>
  <c r="BN105" i="1"/>
  <c r="BN75" i="1"/>
  <c r="BN74" i="1"/>
  <c r="BN99" i="1"/>
  <c r="BN98" i="1"/>
  <c r="BN78" i="1"/>
  <c r="BN77" i="1"/>
  <c r="BN95" i="1"/>
  <c r="BN96" i="1"/>
  <c r="BN39" i="1"/>
  <c r="BN38" i="1"/>
  <c r="BN92" i="1"/>
  <c r="BN93" i="1"/>
  <c r="BR87" i="1"/>
  <c r="BR86" i="1"/>
  <c r="BR119" i="1"/>
  <c r="BR120" i="1"/>
  <c r="BR113" i="1"/>
  <c r="BR114" i="1"/>
  <c r="BR83" i="1"/>
  <c r="BR84" i="1"/>
  <c r="BR101" i="1"/>
  <c r="BR102" i="1"/>
  <c r="BR68" i="1"/>
  <c r="BR69" i="1"/>
  <c r="BR38" i="1"/>
  <c r="BR39" i="1"/>
  <c r="BR41" i="1"/>
  <c r="BR42" i="1"/>
  <c r="BV110" i="1"/>
  <c r="BV111" i="1"/>
  <c r="BV89" i="1"/>
  <c r="BV90" i="1"/>
  <c r="BV95" i="1"/>
  <c r="BV96" i="1"/>
  <c r="BV104" i="1"/>
  <c r="BV105" i="1"/>
  <c r="BV39" i="1"/>
  <c r="BV38" i="1"/>
  <c r="BV93" i="1"/>
  <c r="BV92" i="1"/>
  <c r="BV59" i="1"/>
  <c r="BV60" i="1"/>
  <c r="BZ99" i="1"/>
  <c r="BZ98" i="1"/>
  <c r="BZ66" i="1"/>
  <c r="BZ65" i="1"/>
  <c r="BZ86" i="1"/>
  <c r="BZ87" i="1"/>
  <c r="BZ44" i="1"/>
  <c r="BZ45" i="1"/>
  <c r="BZ105" i="1"/>
  <c r="BZ104" i="1"/>
  <c r="BZ101" i="1"/>
  <c r="BZ102" i="1"/>
  <c r="BZ72" i="1"/>
  <c r="BZ71" i="1"/>
  <c r="CD104" i="1"/>
  <c r="CD105" i="1"/>
  <c r="CD50" i="1"/>
  <c r="CD51" i="1"/>
  <c r="CD110" i="1"/>
  <c r="CD111" i="1"/>
  <c r="CD80" i="1"/>
  <c r="CD81" i="1"/>
  <c r="CD65" i="1"/>
  <c r="CD66" i="1"/>
  <c r="CD44" i="1"/>
  <c r="CD45" i="1"/>
  <c r="CD101" i="1"/>
  <c r="CD102" i="1"/>
  <c r="CD42" i="1"/>
  <c r="CD41" i="1"/>
  <c r="CH119" i="1"/>
  <c r="CH120" i="1"/>
  <c r="CH50" i="1"/>
  <c r="CH51" i="1"/>
  <c r="CH89" i="1"/>
  <c r="CH90" i="1"/>
  <c r="CH117" i="1"/>
  <c r="CH116" i="1"/>
  <c r="CH75" i="1"/>
  <c r="CH74" i="1"/>
  <c r="CH44" i="1"/>
  <c r="CH45" i="1"/>
  <c r="CH59" i="1"/>
  <c r="CH60" i="1"/>
  <c r="BO101" i="1"/>
  <c r="BO102" i="1"/>
  <c r="BO77" i="1"/>
  <c r="BO78" i="1"/>
  <c r="BO95" i="1"/>
  <c r="BO96" i="1"/>
  <c r="BO44" i="1"/>
  <c r="BO45" i="1"/>
  <c r="BO120" i="1"/>
  <c r="BO119" i="1"/>
  <c r="BO111" i="1"/>
  <c r="BO110" i="1"/>
  <c r="BO68" i="1"/>
  <c r="BO69" i="1"/>
  <c r="BS105" i="1"/>
  <c r="BS104" i="1"/>
  <c r="BS66" i="1"/>
  <c r="BS65" i="1"/>
  <c r="BS81" i="1"/>
  <c r="BS80" i="1"/>
  <c r="BS93" i="1"/>
  <c r="BS92" i="1"/>
  <c r="BS44" i="1"/>
  <c r="BS45" i="1"/>
  <c r="BS111" i="1"/>
  <c r="BS110" i="1"/>
  <c r="BS60" i="1"/>
  <c r="BS59" i="1"/>
  <c r="BW107" i="1"/>
  <c r="BW108" i="1"/>
  <c r="BW71" i="1"/>
  <c r="BW72" i="1"/>
  <c r="BW101" i="1"/>
  <c r="BW102" i="1"/>
  <c r="BW81" i="1"/>
  <c r="BW80" i="1"/>
  <c r="BW89" i="1"/>
  <c r="BW90" i="1"/>
  <c r="BW65" i="1"/>
  <c r="BW66" i="1"/>
  <c r="BW38" i="1"/>
  <c r="BW39" i="1"/>
  <c r="BW54" i="1"/>
  <c r="BW53" i="1"/>
  <c r="CA65" i="1"/>
  <c r="CA66" i="1"/>
  <c r="CA92" i="1"/>
  <c r="CA93" i="1"/>
  <c r="CA48" i="1"/>
  <c r="CA47" i="1"/>
  <c r="CA36" i="1"/>
  <c r="CA35" i="1"/>
  <c r="CA72" i="1"/>
  <c r="CA71" i="1"/>
  <c r="CA89" i="1"/>
  <c r="CA90" i="1"/>
  <c r="CA62" i="1"/>
  <c r="CA63" i="1"/>
  <c r="CE117" i="1"/>
  <c r="CE116" i="1"/>
  <c r="CE42" i="1"/>
  <c r="CE41" i="1"/>
  <c r="CE99" i="1"/>
  <c r="CE98" i="1"/>
  <c r="CE93" i="1"/>
  <c r="CE92" i="1"/>
  <c r="CE119" i="1"/>
  <c r="CE120" i="1"/>
  <c r="CE111" i="1"/>
  <c r="CE110" i="1"/>
  <c r="CE69" i="1"/>
  <c r="CE68" i="1"/>
  <c r="BP78" i="1"/>
  <c r="BP77" i="1"/>
  <c r="BP68" i="1"/>
  <c r="BP69" i="1"/>
  <c r="BP89" i="1"/>
  <c r="BP90" i="1"/>
  <c r="BP44" i="1"/>
  <c r="BP45" i="1"/>
  <c r="BP60" i="1"/>
  <c r="BP59" i="1"/>
  <c r="BP119" i="1"/>
  <c r="BP120" i="1"/>
  <c r="BP50" i="1"/>
  <c r="BP51" i="1"/>
  <c r="BT116" i="1"/>
  <c r="BT117" i="1"/>
  <c r="BT45" i="1"/>
  <c r="BT44" i="1"/>
  <c r="BT98" i="1"/>
  <c r="BT99" i="1"/>
  <c r="BT108" i="1"/>
  <c r="BT107" i="1"/>
  <c r="BT83" i="1"/>
  <c r="BT84" i="1"/>
  <c r="BT62" i="1"/>
  <c r="BT63" i="1"/>
  <c r="BT96" i="1"/>
  <c r="BT95" i="1"/>
  <c r="BT38" i="1"/>
  <c r="BT39" i="1"/>
  <c r="BX62" i="1"/>
  <c r="BX63" i="1"/>
  <c r="BX65" i="1"/>
  <c r="BX66" i="1"/>
  <c r="BX107" i="1"/>
  <c r="BX108" i="1"/>
  <c r="BX83" i="1"/>
  <c r="BX84" i="1"/>
  <c r="BX35" i="1"/>
  <c r="BX36" i="1"/>
  <c r="BX72" i="1"/>
  <c r="BX71" i="1"/>
  <c r="BX47" i="1"/>
  <c r="BX48" i="1"/>
  <c r="CB92" i="1"/>
  <c r="CB93" i="1"/>
  <c r="CB56" i="1"/>
  <c r="CB57" i="1"/>
  <c r="CB116" i="1"/>
  <c r="CB117" i="1"/>
  <c r="CB80" i="1"/>
  <c r="CB81" i="1"/>
  <c r="CB105" i="1"/>
  <c r="CB104" i="1"/>
  <c r="CB63" i="1"/>
  <c r="CB62" i="1"/>
  <c r="CB74" i="1"/>
  <c r="CB75" i="1"/>
  <c r="CF113" i="1"/>
  <c r="CF114" i="1"/>
  <c r="CF108" i="1"/>
  <c r="CF107" i="1"/>
  <c r="CF84" i="1"/>
  <c r="CF83" i="1"/>
  <c r="CF116" i="1"/>
  <c r="CF117" i="1"/>
  <c r="CF68" i="1"/>
  <c r="CF69" i="1"/>
  <c r="CF120" i="1"/>
  <c r="CF119" i="1"/>
  <c r="CF51" i="1"/>
  <c r="CF50" i="1"/>
  <c r="BQ93" i="1"/>
  <c r="BQ92" i="1"/>
  <c r="BQ96" i="1"/>
  <c r="BQ95" i="1"/>
  <c r="BQ120" i="1"/>
  <c r="BQ119" i="1"/>
  <c r="BQ75" i="1"/>
  <c r="BQ74" i="1"/>
  <c r="BQ114" i="1"/>
  <c r="BQ113" i="1"/>
  <c r="BQ81" i="1"/>
  <c r="BQ80" i="1"/>
  <c r="BQ65" i="1"/>
  <c r="BQ66" i="1"/>
  <c r="BQ35" i="1"/>
  <c r="BQ36" i="1"/>
  <c r="BU92" i="1"/>
  <c r="BU93" i="1"/>
  <c r="BU71" i="1"/>
  <c r="BU72" i="1"/>
  <c r="BU120" i="1"/>
  <c r="BU119" i="1"/>
  <c r="BU59" i="1"/>
  <c r="BU60" i="1"/>
  <c r="BU98" i="1"/>
  <c r="BU99" i="1"/>
  <c r="BU77" i="1"/>
  <c r="BU78" i="1"/>
  <c r="BU45" i="1"/>
  <c r="BU44" i="1"/>
  <c r="BY104" i="1"/>
  <c r="BY105" i="1"/>
  <c r="BY110" i="1"/>
  <c r="BY111" i="1"/>
  <c r="BY53" i="1"/>
  <c r="BY54" i="1"/>
  <c r="BY71" i="1"/>
  <c r="BY72" i="1"/>
  <c r="BY114" i="1"/>
  <c r="BY113" i="1"/>
  <c r="BY81" i="1"/>
  <c r="BY80" i="1"/>
  <c r="BY51" i="1"/>
  <c r="BY50" i="1"/>
  <c r="CC96" i="1"/>
  <c r="CC95" i="1"/>
  <c r="CC105" i="1"/>
  <c r="CC104" i="1"/>
  <c r="CC92" i="1"/>
  <c r="CC93" i="1"/>
  <c r="CC113" i="1"/>
  <c r="CC114" i="1"/>
  <c r="CC80" i="1"/>
  <c r="CC81" i="1"/>
  <c r="CC60" i="1"/>
  <c r="CC59" i="1"/>
  <c r="CC65" i="1"/>
  <c r="CC66" i="1"/>
  <c r="CC36" i="1"/>
  <c r="CC35" i="1"/>
  <c r="CG111" i="1"/>
  <c r="CG110" i="1"/>
  <c r="CG116" i="1"/>
  <c r="CG117" i="1"/>
  <c r="CG71" i="1"/>
  <c r="CG72" i="1"/>
  <c r="CG39" i="1"/>
  <c r="CG38" i="1"/>
  <c r="CG87" i="1"/>
  <c r="CG86" i="1"/>
  <c r="CG77" i="1"/>
  <c r="CG78" i="1"/>
  <c r="CG45" i="1"/>
  <c r="CG44" i="1"/>
  <c r="BN66" i="1"/>
  <c r="BN65" i="1"/>
  <c r="BN69" i="1"/>
  <c r="BN68" i="1"/>
  <c r="BN89" i="1"/>
  <c r="BN90" i="1"/>
  <c r="BN63" i="1"/>
  <c r="BN62" i="1"/>
  <c r="BN86" i="1"/>
  <c r="BN87" i="1"/>
  <c r="BN35" i="1"/>
  <c r="BN36" i="1"/>
  <c r="BN72" i="1"/>
  <c r="BN71" i="1"/>
  <c r="BR107" i="1"/>
  <c r="BR108" i="1"/>
  <c r="BR104" i="1"/>
  <c r="BR105" i="1"/>
  <c r="BR110" i="1"/>
  <c r="BR111" i="1"/>
  <c r="BR81" i="1"/>
  <c r="BR80" i="1"/>
  <c r="BR92" i="1"/>
  <c r="BR93" i="1"/>
  <c r="BR66" i="1"/>
  <c r="BR65" i="1"/>
  <c r="BR36" i="1"/>
  <c r="BR35" i="1"/>
  <c r="BV84" i="1"/>
  <c r="BV83" i="1"/>
  <c r="BV81" i="1"/>
  <c r="BV80" i="1"/>
  <c r="BV57" i="1"/>
  <c r="BV56" i="1"/>
  <c r="BV87" i="1"/>
  <c r="BV86" i="1"/>
  <c r="BV66" i="1"/>
  <c r="BV65" i="1"/>
  <c r="BV36" i="1"/>
  <c r="BV35" i="1"/>
  <c r="BV63" i="1"/>
  <c r="BV62" i="1"/>
  <c r="BV41" i="1"/>
  <c r="BV42" i="1"/>
  <c r="BZ89" i="1"/>
  <c r="BZ90" i="1"/>
  <c r="BZ50" i="1"/>
  <c r="BZ51" i="1"/>
  <c r="BZ75" i="1"/>
  <c r="BZ74" i="1"/>
  <c r="BZ38" i="1"/>
  <c r="BZ39" i="1"/>
  <c r="BZ78" i="1"/>
  <c r="BZ77" i="1"/>
  <c r="BZ92" i="1"/>
  <c r="BZ93" i="1"/>
  <c r="BZ60" i="1"/>
  <c r="BZ59" i="1"/>
  <c r="CD69" i="1"/>
  <c r="CD68" i="1"/>
  <c r="CD77" i="1"/>
  <c r="CD78" i="1"/>
  <c r="CD99" i="1"/>
  <c r="CD98" i="1"/>
  <c r="CD107" i="1"/>
  <c r="CD108" i="1"/>
  <c r="CD57" i="1"/>
  <c r="CD56" i="1"/>
  <c r="CD38" i="1"/>
  <c r="CD39" i="1"/>
  <c r="CD93" i="1"/>
  <c r="CD92" i="1"/>
  <c r="CH95" i="1"/>
  <c r="CH96" i="1"/>
  <c r="CH105" i="1"/>
  <c r="CH104" i="1"/>
  <c r="CH113" i="1"/>
  <c r="CH114" i="1"/>
  <c r="CH83" i="1"/>
  <c r="CH84" i="1"/>
  <c r="CH101" i="1"/>
  <c r="CH102" i="1"/>
  <c r="CH68" i="1"/>
  <c r="CH69" i="1"/>
  <c r="CH39" i="1"/>
  <c r="CH38" i="1"/>
  <c r="CH41" i="1"/>
  <c r="CH42" i="1"/>
  <c r="BO113" i="1"/>
  <c r="BO114" i="1"/>
  <c r="BO72" i="1"/>
  <c r="BO71" i="1"/>
  <c r="BO93" i="1"/>
  <c r="BO92" i="1"/>
  <c r="BO42" i="1"/>
  <c r="BO41" i="1"/>
  <c r="BO105" i="1"/>
  <c r="BO104" i="1"/>
  <c r="BO89" i="1"/>
  <c r="BO90" i="1"/>
  <c r="BO62" i="1"/>
  <c r="BO63" i="1"/>
  <c r="BS51" i="1"/>
  <c r="BS50" i="1"/>
  <c r="BS56" i="1"/>
  <c r="BS57" i="1"/>
  <c r="BS74" i="1"/>
  <c r="BS75" i="1"/>
  <c r="BS87" i="1"/>
  <c r="BS86" i="1"/>
  <c r="BS42" i="1"/>
  <c r="BS41" i="1"/>
  <c r="BS89" i="1"/>
  <c r="BS90" i="1"/>
  <c r="BS69" i="1"/>
  <c r="BS68" i="1"/>
  <c r="BW96" i="1"/>
  <c r="BW95" i="1"/>
  <c r="BW119" i="1"/>
  <c r="BW120" i="1"/>
  <c r="BW60" i="1"/>
  <c r="BW59" i="1"/>
  <c r="BW57" i="1"/>
  <c r="BW56" i="1"/>
  <c r="BW83" i="1"/>
  <c r="BW84" i="1"/>
  <c r="BW48" i="1"/>
  <c r="BW47" i="1"/>
  <c r="BW36" i="1"/>
  <c r="BW35" i="1"/>
  <c r="CA113" i="1"/>
  <c r="CA114" i="1"/>
  <c r="CA59" i="1"/>
  <c r="CA60" i="1"/>
  <c r="CA87" i="1"/>
  <c r="CA86" i="1"/>
  <c r="CA44" i="1"/>
  <c r="CA45" i="1"/>
  <c r="CA119" i="1"/>
  <c r="CA120" i="1"/>
  <c r="CA117" i="1"/>
  <c r="CA116" i="1"/>
  <c r="CA84" i="1"/>
  <c r="CA83" i="1"/>
  <c r="CA54" i="1"/>
  <c r="CA53" i="1"/>
  <c r="CE77" i="1"/>
  <c r="CE78" i="1"/>
  <c r="CE38" i="1"/>
  <c r="CE39" i="1"/>
  <c r="CE81" i="1"/>
  <c r="CE80" i="1"/>
  <c r="CE87" i="1"/>
  <c r="CE86" i="1"/>
  <c r="CE105" i="1"/>
  <c r="CE104" i="1"/>
  <c r="CE90" i="1"/>
  <c r="CE89" i="1"/>
  <c r="CE62" i="1"/>
  <c r="CE63" i="1"/>
  <c r="BP113" i="1"/>
  <c r="BP114" i="1"/>
  <c r="BP110" i="1"/>
  <c r="BP111" i="1"/>
  <c r="BP87" i="1"/>
  <c r="BP86" i="1"/>
  <c r="BP41" i="1"/>
  <c r="BP42" i="1"/>
  <c r="BP116" i="1"/>
  <c r="BP117" i="1"/>
  <c r="BP105" i="1"/>
  <c r="BP104" i="1"/>
  <c r="BP74" i="1"/>
  <c r="BP75" i="1"/>
  <c r="BT102" i="1"/>
  <c r="BT101" i="1"/>
  <c r="BT41" i="1"/>
  <c r="BT42" i="1"/>
  <c r="BT80" i="1"/>
  <c r="BT81" i="1"/>
  <c r="BT92" i="1"/>
  <c r="BT93" i="1"/>
  <c r="BT78" i="1"/>
  <c r="BT77" i="1"/>
  <c r="BT51" i="1"/>
  <c r="BT50" i="1"/>
  <c r="BT57" i="1"/>
  <c r="BT56" i="1"/>
  <c r="BX77" i="1"/>
  <c r="BX78" i="1"/>
  <c r="BX113" i="1"/>
  <c r="BX114" i="1"/>
  <c r="BX57" i="1"/>
  <c r="BX56" i="1"/>
  <c r="BX92" i="1"/>
  <c r="BX93" i="1"/>
  <c r="BX54" i="1"/>
  <c r="BX53" i="1"/>
  <c r="BX120" i="1"/>
  <c r="BX119" i="1"/>
  <c r="BX68" i="1"/>
  <c r="BX69" i="1"/>
  <c r="BX38" i="1"/>
  <c r="BX39" i="1"/>
  <c r="CB90" i="1"/>
  <c r="CB89" i="1"/>
  <c r="CB72" i="1"/>
  <c r="CB71" i="1"/>
  <c r="CB101" i="1"/>
  <c r="CB102" i="1"/>
  <c r="CB60" i="1"/>
  <c r="CB59" i="1"/>
  <c r="CB95" i="1"/>
  <c r="CB96" i="1"/>
  <c r="CB45" i="1"/>
  <c r="CB44" i="1"/>
  <c r="CB47" i="1"/>
  <c r="CB48" i="1"/>
  <c r="CF80" i="1"/>
  <c r="CF81" i="1"/>
  <c r="CF92" i="1"/>
  <c r="CF93" i="1"/>
  <c r="CF66" i="1"/>
  <c r="CF65" i="1"/>
  <c r="CF102" i="1"/>
  <c r="CF101" i="1"/>
  <c r="CF44" i="1"/>
  <c r="CF45" i="1"/>
  <c r="CF104" i="1"/>
  <c r="CF105" i="1"/>
  <c r="CF74" i="1"/>
  <c r="CF75" i="1"/>
  <c r="BQ90" i="1"/>
  <c r="BQ89" i="1"/>
  <c r="BQ59" i="1"/>
  <c r="BQ60" i="1"/>
  <c r="BQ117" i="1"/>
  <c r="BQ116" i="1"/>
  <c r="BQ71" i="1"/>
  <c r="BQ72" i="1"/>
  <c r="BQ107" i="1"/>
  <c r="BQ108" i="1"/>
  <c r="BQ62" i="1"/>
  <c r="BQ63" i="1"/>
  <c r="BQ56" i="1"/>
  <c r="BQ57" i="1"/>
  <c r="BU48" i="1"/>
  <c r="BU47" i="1"/>
  <c r="BU90" i="1"/>
  <c r="BU89" i="1"/>
  <c r="BU69" i="1"/>
  <c r="BU68" i="1"/>
  <c r="BU117" i="1"/>
  <c r="BU116" i="1"/>
  <c r="BU42" i="1"/>
  <c r="BU41" i="1"/>
  <c r="BU86" i="1"/>
  <c r="BU87" i="1"/>
  <c r="BU65" i="1"/>
  <c r="BU66" i="1"/>
  <c r="BU36" i="1"/>
  <c r="BU35" i="1"/>
  <c r="BY102" i="1"/>
  <c r="BY101" i="1"/>
  <c r="BY93" i="1"/>
  <c r="BY92" i="1"/>
  <c r="BY41" i="1"/>
  <c r="BY42" i="1"/>
  <c r="BY69" i="1"/>
  <c r="BY68" i="1"/>
  <c r="BY108" i="1"/>
  <c r="BY107" i="1"/>
  <c r="BY77" i="1"/>
  <c r="BY78" i="1"/>
  <c r="BY44" i="1"/>
  <c r="BY45" i="1"/>
  <c r="CC53" i="1"/>
  <c r="CC54" i="1"/>
  <c r="CC102" i="1"/>
  <c r="CC101" i="1"/>
  <c r="CC90" i="1"/>
  <c r="CC89" i="1"/>
  <c r="CC108" i="1"/>
  <c r="CC107" i="1"/>
  <c r="CC74" i="1"/>
  <c r="CC75" i="1"/>
  <c r="CC47" i="1"/>
  <c r="CC48" i="1"/>
  <c r="CC56" i="1"/>
  <c r="CC57" i="1"/>
  <c r="CG92" i="1"/>
  <c r="CG93" i="1"/>
  <c r="CG59" i="1"/>
  <c r="CG60" i="1"/>
  <c r="CG105" i="1"/>
  <c r="CG104" i="1"/>
  <c r="CG68" i="1"/>
  <c r="CG69" i="1"/>
  <c r="CG114" i="1"/>
  <c r="CG113" i="1"/>
  <c r="CG80" i="1"/>
  <c r="CG81" i="1"/>
  <c r="CG65" i="1"/>
  <c r="CG66" i="1"/>
  <c r="CG36" i="1"/>
  <c r="CG35" i="1"/>
  <c r="BN57" i="1"/>
  <c r="BN56" i="1"/>
  <c r="BN113" i="1"/>
  <c r="BN114" i="1"/>
  <c r="BN84" i="1"/>
  <c r="BN83" i="1"/>
  <c r="BN50" i="1"/>
  <c r="BN51" i="1"/>
  <c r="BN47" i="1"/>
  <c r="BN48" i="1"/>
  <c r="BN116" i="1"/>
  <c r="BN117" i="1"/>
  <c r="BN59" i="1"/>
  <c r="BN60" i="1"/>
  <c r="BR95" i="1"/>
  <c r="BR96" i="1"/>
  <c r="BR57" i="1"/>
  <c r="BR56" i="1"/>
  <c r="BR98" i="1"/>
  <c r="BR99" i="1"/>
  <c r="BR50" i="1"/>
  <c r="BR51" i="1"/>
  <c r="BR78" i="1"/>
  <c r="BR77" i="1"/>
  <c r="BR48" i="1"/>
  <c r="BR47" i="1"/>
  <c r="BR71" i="1"/>
  <c r="BR72" i="1"/>
  <c r="BV75" i="1"/>
  <c r="BV74" i="1"/>
  <c r="BV98" i="1"/>
  <c r="BV99" i="1"/>
  <c r="BV53" i="1"/>
  <c r="BV54" i="1"/>
  <c r="BV78" i="1"/>
  <c r="BV77" i="1"/>
  <c r="BV47" i="1"/>
  <c r="BV48" i="1"/>
  <c r="BV117" i="1"/>
  <c r="BV116" i="1"/>
  <c r="BV51" i="1"/>
  <c r="BV50" i="1"/>
  <c r="BZ113" i="1"/>
  <c r="BZ114" i="1"/>
  <c r="BZ83" i="1"/>
  <c r="BZ84" i="1"/>
  <c r="BZ107" i="1"/>
  <c r="BZ108" i="1"/>
  <c r="BZ69" i="1"/>
  <c r="BZ68" i="1"/>
  <c r="BZ35" i="1"/>
  <c r="BZ36" i="1"/>
  <c r="BZ63" i="1"/>
  <c r="BZ62" i="1"/>
  <c r="BZ57" i="1"/>
  <c r="BZ56" i="1"/>
  <c r="BZ42" i="1"/>
  <c r="BZ41" i="1"/>
  <c r="CD119" i="1"/>
  <c r="CD120" i="1"/>
  <c r="CD63" i="1"/>
  <c r="CD62" i="1"/>
  <c r="CD89" i="1"/>
  <c r="CD90" i="1"/>
  <c r="CD95" i="1"/>
  <c r="CD96" i="1"/>
  <c r="CD53" i="1"/>
  <c r="CD54" i="1"/>
  <c r="CD35" i="1"/>
  <c r="CD36" i="1"/>
  <c r="CD71" i="1"/>
  <c r="CD72" i="1"/>
  <c r="CH87" i="1"/>
  <c r="CH86" i="1"/>
  <c r="CH57" i="1"/>
  <c r="CH56" i="1"/>
  <c r="CH111" i="1"/>
  <c r="CH110" i="1"/>
  <c r="CH80" i="1"/>
  <c r="CH81" i="1"/>
  <c r="CH92" i="1"/>
  <c r="CH93" i="1"/>
  <c r="CH65" i="1"/>
  <c r="CH66" i="1"/>
  <c r="CH35" i="1"/>
  <c r="CH36" i="1"/>
  <c r="BO74" i="1"/>
  <c r="BO75" i="1"/>
  <c r="BO99" i="1"/>
  <c r="BO98" i="1"/>
  <c r="BO51" i="1"/>
  <c r="BO50" i="1"/>
  <c r="BO87" i="1"/>
  <c r="BO86" i="1"/>
  <c r="BO39" i="1"/>
  <c r="BO38" i="1"/>
  <c r="BO66" i="1"/>
  <c r="BO65" i="1"/>
  <c r="BO84" i="1"/>
  <c r="BO83" i="1"/>
  <c r="BO53" i="1"/>
  <c r="BO54" i="1"/>
  <c r="BS117" i="1"/>
  <c r="BS116" i="1"/>
  <c r="BS114" i="1"/>
  <c r="BS113" i="1"/>
  <c r="BS108" i="1"/>
  <c r="BS107" i="1"/>
  <c r="BS77" i="1"/>
  <c r="BS78" i="1"/>
  <c r="BS38" i="1"/>
  <c r="BS39" i="1"/>
  <c r="BS83" i="1"/>
  <c r="BS84" i="1"/>
  <c r="BS62" i="1"/>
  <c r="BS63" i="1"/>
  <c r="BW93" i="1"/>
  <c r="BW92" i="1"/>
  <c r="BW105" i="1"/>
  <c r="BW104" i="1"/>
  <c r="BW114" i="1"/>
  <c r="BW113" i="1"/>
  <c r="BW50" i="1"/>
  <c r="BW51" i="1"/>
  <c r="BW78" i="1"/>
  <c r="BW77" i="1"/>
  <c r="BW45" i="1"/>
  <c r="BW44" i="1"/>
  <c r="BW68" i="1"/>
  <c r="BW69" i="1"/>
  <c r="CA81" i="1"/>
  <c r="CA80" i="1"/>
  <c r="CA108" i="1"/>
  <c r="CA107" i="1"/>
  <c r="CA75" i="1"/>
  <c r="CA74" i="1"/>
  <c r="CA42" i="1"/>
  <c r="CA41" i="1"/>
  <c r="CA105" i="1"/>
  <c r="CA104" i="1"/>
  <c r="CA101" i="1"/>
  <c r="CA102" i="1"/>
  <c r="CA51" i="1"/>
  <c r="CA50" i="1"/>
  <c r="CE102" i="1"/>
  <c r="CE101" i="1"/>
  <c r="CE48" i="1"/>
  <c r="CE47" i="1"/>
  <c r="CE36" i="1"/>
  <c r="CE35" i="1"/>
  <c r="CE108" i="1"/>
  <c r="CE107" i="1"/>
  <c r="CE66" i="1"/>
  <c r="CE65" i="1"/>
  <c r="CE74" i="1"/>
  <c r="CE75" i="1"/>
  <c r="CE83" i="1"/>
  <c r="CE84" i="1"/>
  <c r="CE53" i="1"/>
  <c r="CE54" i="1"/>
  <c r="BP81" i="1"/>
  <c r="BP80" i="1"/>
  <c r="BP108" i="1"/>
  <c r="BP107" i="1"/>
  <c r="BP84" i="1"/>
  <c r="BP83" i="1"/>
  <c r="BP35" i="1"/>
  <c r="BP36" i="1"/>
  <c r="BP101" i="1"/>
  <c r="BP102" i="1"/>
  <c r="BP95" i="1"/>
  <c r="BP96" i="1"/>
  <c r="BP47" i="1"/>
  <c r="BP48" i="1"/>
  <c r="BT66" i="1"/>
  <c r="BT65" i="1"/>
  <c r="BT35" i="1"/>
  <c r="BT36" i="1"/>
  <c r="BT54" i="1"/>
  <c r="BT53" i="1"/>
  <c r="BT89" i="1"/>
  <c r="BT90" i="1"/>
  <c r="BT72" i="1"/>
  <c r="BT71" i="1"/>
  <c r="BT120" i="1"/>
  <c r="BT119" i="1"/>
  <c r="BT75" i="1"/>
  <c r="BT74" i="1"/>
  <c r="BX116" i="1"/>
  <c r="BX117" i="1"/>
  <c r="BX98" i="1"/>
  <c r="BX99" i="1"/>
  <c r="BX50" i="1"/>
  <c r="BX51" i="1"/>
  <c r="BX90" i="1"/>
  <c r="BX89" i="1"/>
  <c r="BX45" i="1"/>
  <c r="BX44" i="1"/>
  <c r="BX104" i="1"/>
  <c r="BX105" i="1"/>
  <c r="BX60" i="1"/>
  <c r="BX59" i="1"/>
  <c r="CB110" i="1"/>
  <c r="CB111" i="1"/>
  <c r="CB86" i="1"/>
  <c r="CB87" i="1"/>
  <c r="CB68" i="1"/>
  <c r="CB69" i="1"/>
  <c r="CB114" i="1"/>
  <c r="CB113" i="1"/>
  <c r="CB50" i="1"/>
  <c r="CB51" i="1"/>
  <c r="CB78" i="1"/>
  <c r="CB77" i="1"/>
  <c r="CB41" i="1"/>
  <c r="CB42" i="1"/>
  <c r="CB39" i="1"/>
  <c r="CB38" i="1"/>
  <c r="CF62" i="1"/>
  <c r="CF63" i="1"/>
  <c r="CF89" i="1"/>
  <c r="CF90" i="1"/>
  <c r="CF60" i="1"/>
  <c r="CF59" i="1"/>
  <c r="CF78" i="1"/>
  <c r="CF77" i="1"/>
  <c r="CF41" i="1"/>
  <c r="CF42" i="1"/>
  <c r="CF95" i="1"/>
  <c r="CF96" i="1"/>
  <c r="CF47" i="1"/>
  <c r="CF48" i="1"/>
  <c r="BQ48" i="1"/>
  <c r="BQ47" i="1"/>
  <c r="BQ104" i="1"/>
  <c r="BQ105" i="1"/>
  <c r="BQ68" i="1"/>
  <c r="BQ69" i="1"/>
  <c r="BQ99" i="1"/>
  <c r="BQ98" i="1"/>
  <c r="BQ41" i="1"/>
  <c r="BQ42" i="1"/>
  <c r="BQ51" i="1"/>
  <c r="BQ50" i="1"/>
  <c r="BU39" i="1"/>
  <c r="BU38" i="1"/>
  <c r="BU84" i="1"/>
  <c r="BU83" i="1"/>
  <c r="BU96" i="1"/>
  <c r="BU95" i="1"/>
  <c r="BU104" i="1"/>
  <c r="BU105" i="1"/>
  <c r="BU114" i="1"/>
  <c r="BU113" i="1"/>
  <c r="BU80" i="1"/>
  <c r="BU81" i="1"/>
  <c r="BU57" i="1"/>
  <c r="BU56" i="1"/>
  <c r="BY119" i="1"/>
  <c r="BY120" i="1"/>
  <c r="BY63" i="1"/>
  <c r="BY62" i="1"/>
  <c r="BY90" i="1"/>
  <c r="BY89" i="1"/>
  <c r="BY96" i="1"/>
  <c r="BY95" i="1"/>
  <c r="BY47" i="1"/>
  <c r="BY48" i="1"/>
  <c r="BY98" i="1"/>
  <c r="BY99" i="1"/>
  <c r="BY66" i="1"/>
  <c r="BY65" i="1"/>
  <c r="BY36" i="1"/>
  <c r="BY35" i="1"/>
  <c r="CC120" i="1"/>
  <c r="CC119" i="1"/>
  <c r="CC63" i="1"/>
  <c r="CC62" i="1"/>
  <c r="CC84" i="1"/>
  <c r="CC83" i="1"/>
  <c r="CC98" i="1"/>
  <c r="CC99" i="1"/>
  <c r="CC71" i="1"/>
  <c r="CC72" i="1"/>
  <c r="CC39" i="1"/>
  <c r="CC38" i="1"/>
  <c r="CC50" i="1"/>
  <c r="CC51" i="1"/>
  <c r="CG90" i="1"/>
  <c r="CG89" i="1"/>
  <c r="CG96" i="1"/>
  <c r="CG95" i="1"/>
  <c r="CG102" i="1"/>
  <c r="CG101" i="1"/>
  <c r="CG53" i="1"/>
  <c r="CG54" i="1"/>
  <c r="CG108" i="1"/>
  <c r="CG107" i="1"/>
  <c r="CG62" i="1"/>
  <c r="CG63" i="1"/>
  <c r="CG57" i="1"/>
  <c r="CG56" i="1"/>
  <c r="BN119" i="1"/>
  <c r="BN120" i="1"/>
  <c r="BN53" i="1"/>
  <c r="BN54" i="1"/>
  <c r="BN110" i="1"/>
  <c r="BN111" i="1"/>
  <c r="BN80" i="1"/>
  <c r="BN81" i="1"/>
  <c r="BN107" i="1"/>
  <c r="BN108" i="1"/>
  <c r="BN44" i="1"/>
  <c r="BN45" i="1"/>
  <c r="BN101" i="1"/>
  <c r="BN102" i="1"/>
  <c r="BN42" i="1"/>
  <c r="BN41" i="1"/>
  <c r="BR63" i="1"/>
  <c r="BR62" i="1"/>
  <c r="BR54" i="1"/>
  <c r="BR53" i="1"/>
  <c r="BR89" i="1"/>
  <c r="BR90" i="1"/>
  <c r="BR116" i="1"/>
  <c r="BR117" i="1"/>
  <c r="BR75" i="1"/>
  <c r="BR74" i="1"/>
  <c r="BR44" i="1"/>
  <c r="BR45" i="1"/>
  <c r="BR60" i="1"/>
  <c r="BR59" i="1"/>
  <c r="BV113" i="1"/>
  <c r="BV114" i="1"/>
  <c r="BV69" i="1"/>
  <c r="BV68" i="1"/>
  <c r="BV107" i="1"/>
  <c r="BV108" i="1"/>
  <c r="BV119" i="1"/>
  <c r="BV120" i="1"/>
  <c r="BV44" i="1"/>
  <c r="BV45" i="1"/>
  <c r="BV101" i="1"/>
  <c r="BV102" i="1"/>
  <c r="BV71" i="1"/>
  <c r="BV72" i="1"/>
  <c r="BZ111" i="1"/>
  <c r="BZ110" i="1"/>
  <c r="BZ80" i="1"/>
  <c r="BZ81" i="1"/>
  <c r="BZ95" i="1"/>
  <c r="BZ96" i="1"/>
  <c r="BZ48" i="1"/>
  <c r="BZ47" i="1"/>
  <c r="BZ119" i="1"/>
  <c r="BZ120" i="1"/>
  <c r="BZ116" i="1"/>
  <c r="BZ117" i="1"/>
  <c r="BZ53" i="1"/>
  <c r="BZ54" i="1"/>
  <c r="CD75" i="1"/>
  <c r="CD74" i="1"/>
  <c r="CD113" i="1"/>
  <c r="CD114" i="1"/>
  <c r="CD84" i="1"/>
  <c r="CD83" i="1"/>
  <c r="CD86" i="1"/>
  <c r="CD87" i="1"/>
  <c r="CD48" i="1"/>
  <c r="CD47" i="1"/>
  <c r="CD117" i="1"/>
  <c r="CD116" i="1"/>
  <c r="CD60" i="1"/>
  <c r="CD59" i="1"/>
  <c r="CH107" i="1"/>
  <c r="CH108" i="1"/>
  <c r="CH54" i="1"/>
  <c r="CH53" i="1"/>
  <c r="CH99" i="1"/>
  <c r="CH98" i="1"/>
  <c r="CH63" i="1"/>
  <c r="CH62" i="1"/>
  <c r="CH78" i="1"/>
  <c r="CH77" i="1"/>
  <c r="CH48" i="1"/>
  <c r="CH47" i="1"/>
  <c r="CH72" i="1"/>
  <c r="CH71" i="1"/>
  <c r="BO117" i="1"/>
  <c r="BO116" i="1"/>
  <c r="BO80" i="1"/>
  <c r="BO81" i="1"/>
  <c r="BO107" i="1"/>
  <c r="BO108" i="1"/>
  <c r="BO48" i="1"/>
  <c r="BO47" i="1"/>
  <c r="BO36" i="1"/>
  <c r="BO35" i="1"/>
  <c r="BO59" i="1"/>
  <c r="BO60" i="1"/>
  <c r="BO56" i="1"/>
  <c r="BO57" i="1"/>
  <c r="BS119" i="1"/>
  <c r="BS120" i="1"/>
  <c r="BS102" i="1"/>
  <c r="BS101" i="1"/>
  <c r="BS98" i="1"/>
  <c r="BS99" i="1"/>
  <c r="BS95" i="1"/>
  <c r="BS96" i="1"/>
  <c r="BS48" i="1"/>
  <c r="BS47" i="1"/>
  <c r="BS36" i="1"/>
  <c r="BS35" i="1"/>
  <c r="BS71" i="1"/>
  <c r="BS72" i="1"/>
  <c r="BS53" i="1"/>
  <c r="BS54" i="1"/>
  <c r="BW87" i="1"/>
  <c r="BW86" i="1"/>
  <c r="BW117" i="1"/>
  <c r="BW116" i="1"/>
  <c r="BW99" i="1"/>
  <c r="BW98" i="1"/>
  <c r="BW111" i="1"/>
  <c r="BW110" i="1"/>
  <c r="BW74" i="1"/>
  <c r="BW75" i="1"/>
  <c r="BW42" i="1"/>
  <c r="BW41" i="1"/>
  <c r="BW63" i="1"/>
  <c r="BW62" i="1"/>
  <c r="CA99" i="1"/>
  <c r="CA98" i="1"/>
  <c r="CA96" i="1"/>
  <c r="CA95" i="1"/>
  <c r="CA56" i="1"/>
  <c r="CA57" i="1"/>
  <c r="CA38" i="1"/>
  <c r="CA39" i="1"/>
  <c r="CA78" i="1"/>
  <c r="CA77" i="1"/>
  <c r="CA111" i="1"/>
  <c r="CA110" i="1"/>
  <c r="CA69" i="1"/>
  <c r="CA68" i="1"/>
  <c r="CE72" i="1"/>
  <c r="CE71" i="1"/>
  <c r="CE44" i="1"/>
  <c r="CE45" i="1"/>
  <c r="CE113" i="1"/>
  <c r="CE114" i="1"/>
  <c r="CE96" i="1"/>
  <c r="CE95" i="1"/>
  <c r="CE59" i="1"/>
  <c r="CE60" i="1"/>
  <c r="CE51" i="1"/>
  <c r="CE50" i="1"/>
  <c r="CE56" i="1"/>
  <c r="CE57" i="1"/>
  <c r="BP72" i="1"/>
  <c r="BP71" i="1"/>
  <c r="BP98" i="1"/>
  <c r="BP99" i="1"/>
  <c r="BP92" i="1"/>
  <c r="BP93" i="1"/>
  <c r="BP62" i="1"/>
  <c r="BP63" i="1"/>
  <c r="BP66" i="1"/>
  <c r="BP65" i="1"/>
  <c r="BP57" i="1"/>
  <c r="BP56" i="1"/>
  <c r="BP54" i="1"/>
  <c r="BP53" i="1"/>
  <c r="BP38" i="1"/>
  <c r="BP39" i="1"/>
  <c r="BT59" i="1"/>
  <c r="BT60" i="1"/>
  <c r="BT113" i="1"/>
  <c r="BT114" i="1"/>
  <c r="BT110" i="1"/>
  <c r="BT111" i="1"/>
  <c r="BT86" i="1"/>
  <c r="BT87" i="1"/>
  <c r="BT69" i="1"/>
  <c r="BT68" i="1"/>
  <c r="BT104" i="1"/>
  <c r="BT105" i="1"/>
  <c r="BT48" i="1"/>
  <c r="BT47" i="1"/>
  <c r="BX102" i="1"/>
  <c r="BX101" i="1"/>
  <c r="BX80" i="1"/>
  <c r="BX81" i="1"/>
  <c r="BX110" i="1"/>
  <c r="BX111" i="1"/>
  <c r="BX87" i="1"/>
  <c r="BX86" i="1"/>
  <c r="BX41" i="1"/>
  <c r="BX42" i="1"/>
  <c r="BX96" i="1"/>
  <c r="BX95" i="1"/>
  <c r="BX74" i="1"/>
  <c r="BX75" i="1"/>
  <c r="CB107" i="1"/>
  <c r="CB108" i="1"/>
  <c r="CB84" i="1"/>
  <c r="CB83" i="1"/>
  <c r="CB54" i="1"/>
  <c r="CB53" i="1"/>
  <c r="CB98" i="1"/>
  <c r="CB99" i="1"/>
  <c r="CB119" i="1"/>
  <c r="CB120" i="1"/>
  <c r="CB66" i="1"/>
  <c r="CB65" i="1"/>
  <c r="CB36" i="1"/>
  <c r="CB35" i="1"/>
  <c r="CF98" i="1"/>
  <c r="CF99" i="1"/>
  <c r="CF110" i="1"/>
  <c r="CF111" i="1"/>
  <c r="CF87" i="1"/>
  <c r="CF86" i="1"/>
  <c r="CF56" i="1"/>
  <c r="CF57" i="1"/>
  <c r="CF72" i="1"/>
  <c r="CF71" i="1"/>
  <c r="CF35" i="1"/>
  <c r="CF36" i="1"/>
  <c r="CF53" i="1"/>
  <c r="CF54" i="1"/>
  <c r="CF38" i="1"/>
  <c r="CF39" i="1"/>
  <c r="AY27" i="1"/>
  <c r="AZ27" i="1" s="1"/>
  <c r="BI120" i="1"/>
  <c r="BI119" i="1"/>
  <c r="BI102" i="1"/>
  <c r="BI101" i="1"/>
  <c r="BI95" i="1"/>
  <c r="BI96" i="1"/>
  <c r="BI35" i="1"/>
  <c r="BI36" i="1"/>
  <c r="BI108" i="1"/>
  <c r="BI107" i="1"/>
  <c r="BI78" i="1"/>
  <c r="BI77" i="1"/>
  <c r="BI53" i="1"/>
  <c r="BI54" i="1"/>
  <c r="BK113" i="1"/>
  <c r="BK114" i="1"/>
  <c r="BK119" i="1"/>
  <c r="BK120" i="1"/>
  <c r="BK44" i="1"/>
  <c r="BK45" i="1"/>
  <c r="BK83" i="1"/>
  <c r="BK84" i="1"/>
  <c r="BK56" i="1"/>
  <c r="BK57" i="1"/>
  <c r="BK39" i="1"/>
  <c r="BK38" i="1"/>
  <c r="BK96" i="1"/>
  <c r="BK95" i="1"/>
  <c r="BK36" i="1"/>
  <c r="BK35" i="1"/>
  <c r="BG120" i="1"/>
  <c r="BG119" i="1"/>
  <c r="BG60" i="1"/>
  <c r="BG59" i="1"/>
  <c r="BG87" i="1"/>
  <c r="BG86" i="1"/>
  <c r="BG65" i="1"/>
  <c r="BG66" i="1"/>
  <c r="BG48" i="1"/>
  <c r="BG47" i="1"/>
  <c r="BG42" i="1"/>
  <c r="BG41" i="1"/>
  <c r="BG62" i="1"/>
  <c r="BG63" i="1"/>
  <c r="BJ80" i="1"/>
  <c r="BJ81" i="1"/>
  <c r="BJ119" i="1"/>
  <c r="BJ120" i="1"/>
  <c r="BJ101" i="1"/>
  <c r="BJ102" i="1"/>
  <c r="BJ98" i="1"/>
  <c r="BJ99" i="1"/>
  <c r="BJ69" i="1"/>
  <c r="BJ68" i="1"/>
  <c r="BJ51" i="1"/>
  <c r="BJ50" i="1"/>
  <c r="BJ93" i="1"/>
  <c r="BJ92" i="1"/>
  <c r="BH98" i="1"/>
  <c r="BH99" i="1"/>
  <c r="BH68" i="1"/>
  <c r="BH69" i="1"/>
  <c r="BH51" i="1"/>
  <c r="BH50" i="1"/>
  <c r="BH92" i="1"/>
  <c r="BH93" i="1"/>
  <c r="BH81" i="1"/>
  <c r="BH80" i="1"/>
  <c r="BH120" i="1"/>
  <c r="BH119" i="1"/>
  <c r="BH101" i="1"/>
  <c r="BH102" i="1"/>
  <c r="BI105" i="1"/>
  <c r="BI104" i="1"/>
  <c r="BI92" i="1"/>
  <c r="BI93" i="1"/>
  <c r="BI80" i="1"/>
  <c r="BI81" i="1"/>
  <c r="BI90" i="1"/>
  <c r="BI89" i="1"/>
  <c r="BI99" i="1"/>
  <c r="BI98" i="1"/>
  <c r="BI69" i="1"/>
  <c r="BI68" i="1"/>
  <c r="BI51" i="1"/>
  <c r="BI50" i="1"/>
  <c r="BK117" i="1"/>
  <c r="BK116" i="1"/>
  <c r="BK101" i="1"/>
  <c r="BK102" i="1"/>
  <c r="BK107" i="1"/>
  <c r="BK108" i="1"/>
  <c r="BK78" i="1"/>
  <c r="BK77" i="1"/>
  <c r="BK54" i="1"/>
  <c r="BK53" i="1"/>
  <c r="BK93" i="1"/>
  <c r="BK92" i="1"/>
  <c r="BK81" i="1"/>
  <c r="BK80" i="1"/>
  <c r="BG111" i="1"/>
  <c r="BG110" i="1"/>
  <c r="BG113" i="1"/>
  <c r="BG114" i="1"/>
  <c r="BG44" i="1"/>
  <c r="BG45" i="1"/>
  <c r="BG84" i="1"/>
  <c r="BG83" i="1"/>
  <c r="BG56" i="1"/>
  <c r="BG57" i="1"/>
  <c r="BG39" i="1"/>
  <c r="BG38" i="1"/>
  <c r="BG96" i="1"/>
  <c r="BG95" i="1"/>
  <c r="BG36" i="1"/>
  <c r="BG35" i="1"/>
  <c r="BJ71" i="1"/>
  <c r="BJ72" i="1"/>
  <c r="BJ117" i="1"/>
  <c r="BJ116" i="1"/>
  <c r="BJ90" i="1"/>
  <c r="BJ89" i="1"/>
  <c r="BJ87" i="1"/>
  <c r="BJ86" i="1"/>
  <c r="BJ65" i="1"/>
  <c r="BJ66" i="1"/>
  <c r="BJ47" i="1"/>
  <c r="BJ48" i="1"/>
  <c r="BJ74" i="1"/>
  <c r="BJ75" i="1"/>
  <c r="BH86" i="1"/>
  <c r="BH87" i="1"/>
  <c r="BH65" i="1"/>
  <c r="BH66" i="1"/>
  <c r="BH47" i="1"/>
  <c r="BH48" i="1"/>
  <c r="BH75" i="1"/>
  <c r="BH74" i="1"/>
  <c r="BH71" i="1"/>
  <c r="BH72" i="1"/>
  <c r="BH116" i="1"/>
  <c r="BH117" i="1"/>
  <c r="BH90" i="1"/>
  <c r="BH89" i="1"/>
  <c r="BI114" i="1"/>
  <c r="BI113" i="1"/>
  <c r="BI75" i="1"/>
  <c r="BI74" i="1"/>
  <c r="BI71" i="1"/>
  <c r="BI72" i="1"/>
  <c r="BI59" i="1"/>
  <c r="BI60" i="1"/>
  <c r="BI87" i="1"/>
  <c r="BI86" i="1"/>
  <c r="BI66" i="1"/>
  <c r="BI65" i="1"/>
  <c r="BI47" i="1"/>
  <c r="BI48" i="1"/>
  <c r="BK110" i="1"/>
  <c r="BK111" i="1"/>
  <c r="BK89" i="1"/>
  <c r="BK90" i="1"/>
  <c r="BK99" i="1"/>
  <c r="BK98" i="1"/>
  <c r="BK68" i="1"/>
  <c r="BK69" i="1"/>
  <c r="BK50" i="1"/>
  <c r="BK51" i="1"/>
  <c r="BK75" i="1"/>
  <c r="BK74" i="1"/>
  <c r="BK72" i="1"/>
  <c r="BK71" i="1"/>
  <c r="BG117" i="1"/>
  <c r="BG116" i="1"/>
  <c r="BG101" i="1"/>
  <c r="BG102" i="1"/>
  <c r="BG108" i="1"/>
  <c r="BG107" i="1"/>
  <c r="BG78" i="1"/>
  <c r="BG77" i="1"/>
  <c r="BG54" i="1"/>
  <c r="BG53" i="1"/>
  <c r="BG92" i="1"/>
  <c r="BG93" i="1"/>
  <c r="BG81" i="1"/>
  <c r="BG80" i="1"/>
  <c r="BJ107" i="1"/>
  <c r="BJ108" i="1"/>
  <c r="BJ62" i="1"/>
  <c r="BJ63" i="1"/>
  <c r="BJ110" i="1"/>
  <c r="BJ111" i="1"/>
  <c r="BJ60" i="1"/>
  <c r="BJ59" i="1"/>
  <c r="BJ84" i="1"/>
  <c r="BJ83" i="1"/>
  <c r="BJ57" i="1"/>
  <c r="BJ56" i="1"/>
  <c r="BJ38" i="1"/>
  <c r="BJ39" i="1"/>
  <c r="BJ41" i="1"/>
  <c r="BJ42" i="1"/>
  <c r="BH84" i="1"/>
  <c r="BH83" i="1"/>
  <c r="BH56" i="1"/>
  <c r="BH57" i="1"/>
  <c r="BH38" i="1"/>
  <c r="BH39" i="1"/>
  <c r="BH42" i="1"/>
  <c r="BH41" i="1"/>
  <c r="BH63" i="1"/>
  <c r="BH62" i="1"/>
  <c r="BH110" i="1"/>
  <c r="BH111" i="1"/>
  <c r="BH59" i="1"/>
  <c r="BH60" i="1"/>
  <c r="BI111" i="1"/>
  <c r="BI110" i="1"/>
  <c r="BI116" i="1"/>
  <c r="BI117" i="1"/>
  <c r="BI41" i="1"/>
  <c r="BI42" i="1"/>
  <c r="BI63" i="1"/>
  <c r="BI62" i="1"/>
  <c r="BI45" i="1"/>
  <c r="BI44" i="1"/>
  <c r="BI84" i="1"/>
  <c r="BI83" i="1"/>
  <c r="BI56" i="1"/>
  <c r="BI57" i="1"/>
  <c r="BI39" i="1"/>
  <c r="BI38" i="1"/>
  <c r="BK105" i="1"/>
  <c r="BK104" i="1"/>
  <c r="BK59" i="1"/>
  <c r="BK60" i="1"/>
  <c r="BK86" i="1"/>
  <c r="BK87" i="1"/>
  <c r="BK65" i="1"/>
  <c r="BK66" i="1"/>
  <c r="BK48" i="1"/>
  <c r="BK47" i="1"/>
  <c r="BK42" i="1"/>
  <c r="BK41" i="1"/>
  <c r="BK62" i="1"/>
  <c r="BK63" i="1"/>
  <c r="BG105" i="1"/>
  <c r="BG104" i="1"/>
  <c r="BG90" i="1"/>
  <c r="BG89" i="1"/>
  <c r="BG98" i="1"/>
  <c r="BG99" i="1"/>
  <c r="BG68" i="1"/>
  <c r="BG69" i="1"/>
  <c r="BG51" i="1"/>
  <c r="BG50" i="1"/>
  <c r="BG75" i="1"/>
  <c r="BG74" i="1"/>
  <c r="BG71" i="1"/>
  <c r="BG72" i="1"/>
  <c r="BJ95" i="1"/>
  <c r="BJ96" i="1"/>
  <c r="BJ35" i="1"/>
  <c r="BJ36" i="1"/>
  <c r="BJ105" i="1"/>
  <c r="BJ104" i="1"/>
  <c r="BJ44" i="1"/>
  <c r="BJ45" i="1"/>
  <c r="BJ77" i="1"/>
  <c r="BJ78" i="1"/>
  <c r="BJ54" i="1"/>
  <c r="BJ53" i="1"/>
  <c r="BJ113" i="1"/>
  <c r="BJ114" i="1"/>
  <c r="BH108" i="1"/>
  <c r="BH107" i="1"/>
  <c r="BH77" i="1"/>
  <c r="BH78" i="1"/>
  <c r="BH54" i="1"/>
  <c r="BH53" i="1"/>
  <c r="BH114" i="1"/>
  <c r="BH113" i="1"/>
  <c r="BH96" i="1"/>
  <c r="BH95" i="1"/>
  <c r="BH36" i="1"/>
  <c r="BH35" i="1"/>
  <c r="BH104" i="1"/>
  <c r="BH105" i="1"/>
  <c r="BH45" i="1"/>
  <c r="BH44" i="1"/>
  <c r="BL107" i="1"/>
  <c r="BL108" i="1"/>
  <c r="BL92" i="1"/>
  <c r="BL93" i="1"/>
  <c r="BL72" i="1"/>
  <c r="BL71" i="1"/>
  <c r="BL104" i="1"/>
  <c r="BL105" i="1"/>
  <c r="BL116" i="1"/>
  <c r="BL117" i="1"/>
  <c r="BL86" i="1"/>
  <c r="BL87" i="1"/>
  <c r="BL62" i="1"/>
  <c r="BL63" i="1"/>
  <c r="BL65" i="1"/>
  <c r="BL66" i="1"/>
  <c r="BL39" i="1"/>
  <c r="BL38" i="1"/>
  <c r="BL60" i="1"/>
  <c r="BL59" i="1"/>
  <c r="BL57" i="1"/>
  <c r="BL56" i="1"/>
  <c r="BL101" i="1"/>
  <c r="BL102" i="1"/>
  <c r="BL84" i="1"/>
  <c r="BL83" i="1"/>
  <c r="BL54" i="1"/>
  <c r="BL53" i="1"/>
  <c r="BL47" i="1"/>
  <c r="BL48" i="1"/>
  <c r="BL95" i="1"/>
  <c r="BL96" i="1"/>
  <c r="BL114" i="1"/>
  <c r="BL113" i="1"/>
  <c r="BL44" i="1"/>
  <c r="BL45" i="1"/>
  <c r="BL69" i="1"/>
  <c r="BL68" i="1"/>
  <c r="BL81" i="1"/>
  <c r="BL80" i="1"/>
  <c r="BL50" i="1"/>
  <c r="BL51" i="1"/>
  <c r="BL119" i="1"/>
  <c r="BL120" i="1"/>
  <c r="BL99" i="1"/>
  <c r="BL98" i="1"/>
  <c r="BL74" i="1"/>
  <c r="BL75" i="1"/>
  <c r="BL110" i="1"/>
  <c r="BL111" i="1"/>
  <c r="BL41" i="1"/>
  <c r="BL42" i="1"/>
  <c r="BL90" i="1"/>
  <c r="BL89" i="1"/>
  <c r="BL78" i="1"/>
  <c r="BL77" i="1"/>
  <c r="BL35" i="1"/>
  <c r="BL36" i="1"/>
  <c r="BM116" i="1"/>
  <c r="BM117" i="1"/>
  <c r="BM102" i="1"/>
  <c r="BM101" i="1"/>
  <c r="BM104" i="1"/>
  <c r="BM105" i="1"/>
  <c r="BM71" i="1"/>
  <c r="BM72" i="1"/>
  <c r="BM98" i="1"/>
  <c r="BM99" i="1"/>
  <c r="BM60" i="1"/>
  <c r="BM59" i="1"/>
  <c r="BM42" i="1"/>
  <c r="BM41" i="1"/>
  <c r="BM114" i="1"/>
  <c r="BM113" i="1"/>
  <c r="BM111" i="1"/>
  <c r="BM110" i="1"/>
  <c r="BM90" i="1"/>
  <c r="BM89" i="1"/>
  <c r="BM51" i="1"/>
  <c r="BM50" i="1"/>
  <c r="BM84" i="1"/>
  <c r="BM83" i="1"/>
  <c r="BM65" i="1"/>
  <c r="BM66" i="1"/>
  <c r="BM63" i="1"/>
  <c r="BM62" i="1"/>
  <c r="BM108" i="1"/>
  <c r="BM107" i="1"/>
  <c r="BM92" i="1"/>
  <c r="BM93" i="1"/>
  <c r="BM77" i="1"/>
  <c r="BM78" i="1"/>
  <c r="BM35" i="1"/>
  <c r="BM36" i="1"/>
  <c r="BM80" i="1"/>
  <c r="BM81" i="1"/>
  <c r="BM56" i="1"/>
  <c r="BM57" i="1"/>
  <c r="BM53" i="1"/>
  <c r="BM54" i="1"/>
  <c r="BM120" i="1"/>
  <c r="BM119" i="1"/>
  <c r="BM86" i="1"/>
  <c r="BM87" i="1"/>
  <c r="BM45" i="1"/>
  <c r="BM44" i="1"/>
  <c r="BM74" i="1"/>
  <c r="BM75" i="1"/>
  <c r="BM96" i="1"/>
  <c r="BM95" i="1"/>
  <c r="BM68" i="1"/>
  <c r="BM69" i="1"/>
  <c r="BM47" i="1"/>
  <c r="BM48" i="1"/>
  <c r="BM39" i="1"/>
  <c r="BM38" i="1"/>
  <c r="BW33" i="1"/>
  <c r="BW32" i="1"/>
  <c r="BP32" i="1"/>
  <c r="BP33" i="1"/>
  <c r="BJ32" i="1"/>
  <c r="BJ33" i="1"/>
  <c r="CB32" i="1"/>
  <c r="CB33" i="1"/>
  <c r="BX32" i="1"/>
  <c r="BX33" i="1"/>
  <c r="CG33" i="1"/>
  <c r="CG32" i="1"/>
  <c r="BK33" i="1"/>
  <c r="BK32" i="1"/>
  <c r="BI33" i="1"/>
  <c r="BI32" i="1"/>
  <c r="CA33" i="1"/>
  <c r="CA32" i="1"/>
  <c r="BV32" i="1"/>
  <c r="BV33" i="1"/>
  <c r="CC33" i="1"/>
  <c r="CC32" i="1"/>
  <c r="CF32" i="1"/>
  <c r="CF33" i="1"/>
  <c r="BU33" i="1"/>
  <c r="BU32" i="1"/>
  <c r="BH32" i="1"/>
  <c r="BH33" i="1"/>
  <c r="BO33" i="1"/>
  <c r="BO32" i="1"/>
  <c r="CE33" i="1"/>
  <c r="CE32" i="1"/>
  <c r="CD32" i="1"/>
  <c r="CD33" i="1"/>
  <c r="BM33" i="1"/>
  <c r="BM32" i="1"/>
  <c r="BL32" i="1"/>
  <c r="BL33" i="1"/>
  <c r="BN32" i="1"/>
  <c r="BN33" i="1"/>
  <c r="BQ33" i="1"/>
  <c r="BQ32" i="1"/>
  <c r="BS33" i="1"/>
  <c r="BS32" i="1"/>
  <c r="BR32" i="1"/>
  <c r="BR33" i="1"/>
  <c r="CH32" i="1"/>
  <c r="CH33" i="1"/>
  <c r="BT32" i="1"/>
  <c r="BT33" i="1"/>
  <c r="AY26" i="1"/>
  <c r="AZ26" i="1" s="1"/>
  <c r="D31" i="9" l="1"/>
  <c r="D30" i="9"/>
  <c r="D29" i="9"/>
  <c r="D28" i="9"/>
  <c r="D27" i="9"/>
  <c r="D26" i="9"/>
  <c r="D25" i="9"/>
  <c r="D24" i="9"/>
  <c r="D23" i="9"/>
  <c r="D22" i="9"/>
  <c r="D21" i="9"/>
  <c r="D20" i="9"/>
  <c r="D19" i="9"/>
  <c r="D18" i="9"/>
  <c r="D17" i="9"/>
  <c r="D16" i="9"/>
  <c r="D15" i="9"/>
  <c r="D14" i="9"/>
  <c r="D13" i="9"/>
  <c r="D12" i="9"/>
  <c r="D11" i="9"/>
  <c r="D10" i="9"/>
  <c r="D9" i="9"/>
  <c r="D8" i="9"/>
  <c r="D7" i="9"/>
  <c r="D6" i="9"/>
  <c r="D5" i="9"/>
  <c r="D4" i="9"/>
  <c r="D3" i="9"/>
  <c r="D2" i="9"/>
  <c r="D1" i="9"/>
  <c r="B37" i="1" l="1"/>
  <c r="CL37" i="1" s="1"/>
  <c r="B49" i="1"/>
  <c r="CL49" i="1" s="1"/>
  <c r="B61" i="1"/>
  <c r="CL61" i="1" s="1"/>
  <c r="B73" i="1"/>
  <c r="CL73" i="1" s="1"/>
  <c r="B85" i="1"/>
  <c r="CL85" i="1" s="1"/>
  <c r="B97" i="1"/>
  <c r="CL97" i="1" s="1"/>
  <c r="B109" i="1"/>
  <c r="CL109" i="1" s="1"/>
  <c r="B40" i="1"/>
  <c r="CL40" i="1" s="1"/>
  <c r="B52" i="1"/>
  <c r="CL52" i="1" s="1"/>
  <c r="B64" i="1"/>
  <c r="CL64" i="1" s="1"/>
  <c r="B76" i="1"/>
  <c r="CL76" i="1" s="1"/>
  <c r="B88" i="1"/>
  <c r="CL88" i="1" s="1"/>
  <c r="B100" i="1"/>
  <c r="CL100" i="1" s="1"/>
  <c r="B112" i="1"/>
  <c r="CL112" i="1" s="1"/>
  <c r="B43" i="1"/>
  <c r="CL43" i="1" s="1"/>
  <c r="B55" i="1"/>
  <c r="CL55" i="1" s="1"/>
  <c r="B67" i="1"/>
  <c r="CL67" i="1" s="1"/>
  <c r="B79" i="1"/>
  <c r="CL79" i="1" s="1"/>
  <c r="B91" i="1"/>
  <c r="CL91" i="1" s="1"/>
  <c r="B103" i="1"/>
  <c r="CL103" i="1" s="1"/>
  <c r="B115" i="1"/>
  <c r="CL115" i="1" s="1"/>
  <c r="B46" i="1"/>
  <c r="CL46" i="1" s="1"/>
  <c r="B58" i="1"/>
  <c r="CL58" i="1" s="1"/>
  <c r="B70" i="1"/>
  <c r="CL70" i="1" s="1"/>
  <c r="B82" i="1"/>
  <c r="CL82" i="1" s="1"/>
  <c r="B94" i="1"/>
  <c r="CL94" i="1" s="1"/>
  <c r="B106" i="1"/>
  <c r="CL106" i="1" s="1"/>
  <c r="B118" i="1"/>
  <c r="CL118" i="1" s="1"/>
  <c r="B34" i="1"/>
  <c r="CL34" i="1" s="1"/>
  <c r="B31" i="1"/>
  <c r="A2" i="8"/>
  <c r="AM17" i="1"/>
  <c r="CL31" i="1" l="1"/>
  <c r="BB3" i="1"/>
  <c r="AU31" i="1"/>
  <c r="AV31" i="1"/>
  <c r="AV34" i="1"/>
  <c r="AU34" i="1"/>
  <c r="AV82" i="1"/>
  <c r="AU82" i="1"/>
  <c r="AV115" i="1"/>
  <c r="AU115" i="1"/>
  <c r="AV100" i="1"/>
  <c r="AU100" i="1"/>
  <c r="AV85" i="1"/>
  <c r="AU85" i="1"/>
  <c r="AV118" i="1"/>
  <c r="AU118" i="1"/>
  <c r="AV103" i="1"/>
  <c r="AU103" i="1"/>
  <c r="AV88" i="1"/>
  <c r="AU88" i="1"/>
  <c r="AV106" i="1"/>
  <c r="AU106" i="1"/>
  <c r="AV91" i="1"/>
  <c r="AU91" i="1"/>
  <c r="AV109" i="1"/>
  <c r="AU109" i="1"/>
  <c r="AV94" i="1"/>
  <c r="AU94" i="1"/>
  <c r="AV79" i="1"/>
  <c r="AU79" i="1"/>
  <c r="AV112" i="1"/>
  <c r="AU112" i="1"/>
  <c r="AV97" i="1"/>
  <c r="AU97" i="1"/>
  <c r="AV46" i="1"/>
  <c r="AU46" i="1"/>
  <c r="AV64" i="1"/>
  <c r="AU64" i="1"/>
  <c r="AV49" i="1"/>
  <c r="AU49" i="1"/>
  <c r="AV67" i="1"/>
  <c r="AU67" i="1"/>
  <c r="AV52" i="1"/>
  <c r="AU52" i="1"/>
  <c r="AV70" i="1"/>
  <c r="AU70" i="1"/>
  <c r="AV55" i="1"/>
  <c r="AU55" i="1"/>
  <c r="AV40" i="1"/>
  <c r="AU40" i="1"/>
  <c r="AV73" i="1"/>
  <c r="AU73" i="1"/>
  <c r="AV58" i="1"/>
  <c r="AU58" i="1"/>
  <c r="AV43" i="1"/>
  <c r="AU43" i="1"/>
  <c r="AV76" i="1"/>
  <c r="AU76" i="1"/>
  <c r="AV61" i="1"/>
  <c r="AU61" i="1"/>
  <c r="AV37" i="1"/>
  <c r="AU37" i="1"/>
  <c r="A79" i="8"/>
  <c r="A6" i="2" l="1"/>
  <c r="A52" i="4"/>
  <c r="A2" i="1"/>
  <c r="A3" i="1"/>
  <c r="A80" i="8" s="1"/>
  <c r="AY20" i="1"/>
  <c r="AY17" i="1" s="1"/>
  <c r="AX21" i="1" s="1"/>
  <c r="AZ20" i="1"/>
  <c r="AZ17" i="1" s="1"/>
  <c r="BA20" i="1"/>
  <c r="BA17" i="1" s="1"/>
  <c r="BB20" i="1"/>
  <c r="BB17" i="1" s="1"/>
  <c r="AO112" i="1" l="1"/>
  <c r="AO100" i="1"/>
  <c r="AO88" i="1"/>
  <c r="AO76" i="1"/>
  <c r="AO64" i="1"/>
  <c r="AO52" i="1"/>
  <c r="AO40" i="1"/>
  <c r="AO115" i="1"/>
  <c r="AO103" i="1"/>
  <c r="AO91" i="1"/>
  <c r="AO79" i="1"/>
  <c r="AO67" i="1"/>
  <c r="AO55" i="1"/>
  <c r="AO43" i="1"/>
  <c r="AO118" i="1"/>
  <c r="AO106" i="1"/>
  <c r="AO94" i="1"/>
  <c r="AO82" i="1"/>
  <c r="AO70" i="1"/>
  <c r="AO58" i="1"/>
  <c r="AO46" i="1"/>
  <c r="AO34" i="1"/>
  <c r="AO109" i="1"/>
  <c r="AO97" i="1"/>
  <c r="AO85" i="1"/>
  <c r="AO73" i="1"/>
  <c r="AO61" i="1"/>
  <c r="AO49" i="1"/>
  <c r="AO37" i="1"/>
  <c r="A8" i="2"/>
  <c r="A53" i="4"/>
  <c r="BF33" i="1" l="1"/>
  <c r="AM46" i="1"/>
  <c r="AM94" i="1"/>
  <c r="AM118" i="1"/>
  <c r="AM64" i="1"/>
  <c r="AM88" i="1"/>
  <c r="AM112" i="1"/>
  <c r="AM49" i="1"/>
  <c r="AM73" i="1"/>
  <c r="BF59" i="1"/>
  <c r="BF60" i="1"/>
  <c r="BF84" i="1"/>
  <c r="BF83" i="1"/>
  <c r="BF107" i="1"/>
  <c r="BF108" i="1"/>
  <c r="BF44" i="1"/>
  <c r="BF45" i="1"/>
  <c r="BF68" i="1"/>
  <c r="BF69" i="1"/>
  <c r="BF93" i="1"/>
  <c r="BF92" i="1"/>
  <c r="BF117" i="1"/>
  <c r="BF116" i="1"/>
  <c r="BF53" i="1"/>
  <c r="BF54" i="1"/>
  <c r="BF78" i="1"/>
  <c r="BF77" i="1"/>
  <c r="BF101" i="1"/>
  <c r="BF102" i="1"/>
  <c r="BF39" i="1"/>
  <c r="BF38" i="1"/>
  <c r="BF63" i="1"/>
  <c r="BF62" i="1"/>
  <c r="BF86" i="1"/>
  <c r="BF87" i="1"/>
  <c r="BF110" i="1"/>
  <c r="BF111" i="1"/>
  <c r="AM115" i="1"/>
  <c r="AM91" i="1"/>
  <c r="AM109" i="1"/>
  <c r="AM67" i="1"/>
  <c r="AM85" i="1"/>
  <c r="BF48" i="1"/>
  <c r="BF47" i="1"/>
  <c r="BF71" i="1"/>
  <c r="BF72" i="1"/>
  <c r="BF95" i="1"/>
  <c r="BF96" i="1"/>
  <c r="BF120" i="1"/>
  <c r="BF119" i="1"/>
  <c r="BF57" i="1"/>
  <c r="BF56" i="1"/>
  <c r="BF81" i="1"/>
  <c r="BF80" i="1"/>
  <c r="BF104" i="1"/>
  <c r="BF105" i="1"/>
  <c r="BF65" i="1"/>
  <c r="BF66" i="1"/>
  <c r="BF89" i="1"/>
  <c r="BF90" i="1"/>
  <c r="BF113" i="1"/>
  <c r="BF114" i="1"/>
  <c r="BF51" i="1"/>
  <c r="BF50" i="1"/>
  <c r="BF75" i="1"/>
  <c r="BF74" i="1"/>
  <c r="BF98" i="1"/>
  <c r="BF99" i="1"/>
  <c r="AM106" i="1"/>
  <c r="AM43" i="1"/>
  <c r="AS43" i="1" s="1"/>
  <c r="AM100" i="1"/>
  <c r="AM61" i="1"/>
  <c r="AM58" i="1"/>
  <c r="AM103" i="1"/>
  <c r="AS103" i="1" s="1"/>
  <c r="AM76" i="1"/>
  <c r="AM37" i="1"/>
  <c r="AS37" i="1" s="1"/>
  <c r="AM82" i="1"/>
  <c r="AM79" i="1"/>
  <c r="AM52" i="1"/>
  <c r="AM97" i="1"/>
  <c r="AS97" i="1" s="1"/>
  <c r="AM70" i="1"/>
  <c r="AM55" i="1"/>
  <c r="BF41" i="1"/>
  <c r="BF36" i="1"/>
  <c r="AM34" i="1"/>
  <c r="BF35" i="1"/>
  <c r="BF32" i="1"/>
  <c r="AM40" i="1"/>
  <c r="AS40" i="1" s="1"/>
  <c r="BF42" i="1"/>
  <c r="BA91" i="1"/>
  <c r="BA100" i="1"/>
  <c r="BA118" i="1"/>
  <c r="AQ64" i="1"/>
  <c r="BA61" i="1"/>
  <c r="BA49" i="1"/>
  <c r="BA109" i="1"/>
  <c r="BA88" i="1"/>
  <c r="BA52" i="1"/>
  <c r="BA82" i="1"/>
  <c r="BA76" i="1"/>
  <c r="BA58" i="1"/>
  <c r="BA79" i="1"/>
  <c r="BA97" i="1"/>
  <c r="BA85" i="1"/>
  <c r="BA94" i="1"/>
  <c r="BA67" i="1"/>
  <c r="BA64" i="1"/>
  <c r="BA112" i="1"/>
  <c r="BA103" i="1"/>
  <c r="BA70" i="1"/>
  <c r="BA73" i="1"/>
  <c r="BA106" i="1"/>
  <c r="BA115" i="1"/>
  <c r="BA55" i="1"/>
  <c r="BA31" i="1"/>
  <c r="AS31" i="1" s="1"/>
  <c r="BA46" i="1"/>
  <c r="BA43" i="1"/>
  <c r="BA40" i="1"/>
  <c r="BA37" i="1"/>
  <c r="BA34" i="1"/>
  <c r="AW49" i="1" l="1"/>
  <c r="AW55" i="1"/>
  <c r="AW46" i="1"/>
  <c r="AW109" i="1"/>
  <c r="AW100" i="1"/>
  <c r="AW52" i="1"/>
  <c r="AW43" i="1"/>
  <c r="AW34" i="1"/>
  <c r="AW73" i="1"/>
  <c r="AW79" i="1"/>
  <c r="AW118" i="1"/>
  <c r="AW85" i="1"/>
  <c r="AW67" i="1"/>
  <c r="AW106" i="1"/>
  <c r="AW58" i="1"/>
  <c r="AW40" i="1"/>
  <c r="AW97" i="1"/>
  <c r="AW88" i="1"/>
  <c r="AW103" i="1"/>
  <c r="AW94" i="1"/>
  <c r="AW37" i="1"/>
  <c r="AW76" i="1"/>
  <c r="AW115" i="1"/>
  <c r="AW112" i="1"/>
  <c r="AW64" i="1"/>
  <c r="AW70" i="1"/>
  <c r="AW61" i="1"/>
  <c r="AW91" i="1"/>
  <c r="AW82" i="1"/>
  <c r="AW31" i="1"/>
  <c r="AS118" i="1"/>
  <c r="CK118" i="1" s="1"/>
  <c r="CJ118" i="1" s="1"/>
  <c r="AS100" i="1"/>
  <c r="CK100" i="1" s="1"/>
  <c r="CJ100" i="1" s="1"/>
  <c r="AS91" i="1"/>
  <c r="CK91" i="1" s="1"/>
  <c r="AS112" i="1"/>
  <c r="AS55" i="1"/>
  <c r="CK55" i="1" s="1"/>
  <c r="AS79" i="1"/>
  <c r="CK79" i="1" s="1"/>
  <c r="AS34" i="1"/>
  <c r="CK34" i="1" s="1"/>
  <c r="CJ34" i="1" s="1"/>
  <c r="AS67" i="1"/>
  <c r="AS64" i="1"/>
  <c r="CK64" i="1" s="1"/>
  <c r="CJ64" i="1" s="1"/>
  <c r="AQ61" i="1"/>
  <c r="AS61" i="1"/>
  <c r="CK61" i="1" s="1"/>
  <c r="CJ61" i="1" s="1"/>
  <c r="AQ109" i="1"/>
  <c r="AS109" i="1"/>
  <c r="CK109" i="1" s="1"/>
  <c r="CJ109" i="1" s="1"/>
  <c r="AQ49" i="1"/>
  <c r="AS49" i="1"/>
  <c r="CK49" i="1" s="1"/>
  <c r="CJ49" i="1" s="1"/>
  <c r="AQ52" i="1"/>
  <c r="AS52" i="1"/>
  <c r="CK52" i="1" s="1"/>
  <c r="CJ52" i="1" s="1"/>
  <c r="AQ76" i="1"/>
  <c r="AS76" i="1"/>
  <c r="CK76" i="1" s="1"/>
  <c r="CJ76" i="1" s="1"/>
  <c r="AQ94" i="1"/>
  <c r="AS94" i="1"/>
  <c r="CK94" i="1" s="1"/>
  <c r="CJ94" i="1" s="1"/>
  <c r="AQ85" i="1"/>
  <c r="AS85" i="1"/>
  <c r="CK85" i="1" s="1"/>
  <c r="CJ85" i="1" s="1"/>
  <c r="AQ115" i="1"/>
  <c r="AS115" i="1"/>
  <c r="CK115" i="1" s="1"/>
  <c r="AQ88" i="1"/>
  <c r="AS88" i="1"/>
  <c r="CK88" i="1" s="1"/>
  <c r="CJ88" i="1" s="1"/>
  <c r="AQ46" i="1"/>
  <c r="AS46" i="1"/>
  <c r="CK46" i="1" s="1"/>
  <c r="CJ46" i="1" s="1"/>
  <c r="AQ70" i="1"/>
  <c r="AS70" i="1"/>
  <c r="CK70" i="1" s="1"/>
  <c r="CJ70" i="1" s="1"/>
  <c r="AQ82" i="1"/>
  <c r="AS82" i="1"/>
  <c r="CK82" i="1" s="1"/>
  <c r="CJ82" i="1" s="1"/>
  <c r="AQ58" i="1"/>
  <c r="AS58" i="1"/>
  <c r="CK58" i="1" s="1"/>
  <c r="CJ58" i="1" s="1"/>
  <c r="AQ106" i="1"/>
  <c r="AS106" i="1"/>
  <c r="CK106" i="1" s="1"/>
  <c r="CJ106" i="1" s="1"/>
  <c r="AQ73" i="1"/>
  <c r="AS73" i="1"/>
  <c r="CK73" i="1" s="1"/>
  <c r="CJ73" i="1" s="1"/>
  <c r="AQ31" i="1"/>
  <c r="CK103" i="1"/>
  <c r="CJ103" i="1" s="1"/>
  <c r="CK43" i="1"/>
  <c r="CK112" i="1"/>
  <c r="CJ112" i="1" s="1"/>
  <c r="CK97" i="1"/>
  <c r="CJ97" i="1" s="1"/>
  <c r="CK37" i="1"/>
  <c r="AQ97" i="1"/>
  <c r="AQ43" i="1"/>
  <c r="AQ103" i="1"/>
  <c r="AQ79" i="1"/>
  <c r="CK67" i="1"/>
  <c r="AQ55" i="1"/>
  <c r="AQ67" i="1"/>
  <c r="CK40" i="1"/>
  <c r="AQ40" i="1"/>
  <c r="AQ91" i="1"/>
  <c r="AQ118" i="1"/>
  <c r="AQ100" i="1"/>
  <c r="AQ112" i="1"/>
  <c r="AQ37" i="1"/>
  <c r="AQ34" i="1"/>
  <c r="CJ40" i="1" l="1"/>
  <c r="CJ43" i="1"/>
  <c r="CJ37" i="1"/>
  <c r="CK31" i="1"/>
  <c r="CJ31" i="1" s="1"/>
  <c r="CJ55" i="1"/>
  <c r="CJ91" i="1"/>
  <c r="CJ67" i="1"/>
  <c r="CJ115" i="1"/>
  <c r="CJ79" i="1"/>
  <c r="AS30" i="1"/>
  <c r="CO84" i="1" l="1"/>
  <c r="CO112" i="1"/>
  <c r="CO72" i="1"/>
  <c r="CO71" i="1"/>
  <c r="CO98" i="1"/>
  <c r="CO66" i="1"/>
  <c r="CO93" i="1"/>
  <c r="CO61" i="1"/>
  <c r="CO68" i="1"/>
  <c r="CO104" i="1"/>
  <c r="CO99" i="1"/>
  <c r="CO67" i="1"/>
  <c r="CO94" i="1"/>
  <c r="CO62" i="1"/>
  <c r="CO89" i="1"/>
  <c r="CO96" i="1"/>
  <c r="CO119" i="1"/>
  <c r="CO87" i="1"/>
  <c r="CO114" i="1"/>
  <c r="CO82" i="1"/>
  <c r="CO109" i="1"/>
  <c r="CO77" i="1"/>
  <c r="CO116" i="1"/>
  <c r="CO80" i="1"/>
  <c r="CO111" i="1"/>
  <c r="CO83" i="1"/>
  <c r="CO110" i="1"/>
  <c r="CO78" i="1"/>
  <c r="CO105" i="1"/>
  <c r="CO73" i="1"/>
  <c r="CO108" i="1"/>
  <c r="CO115" i="1"/>
  <c r="CO64" i="1"/>
  <c r="CO92" i="1"/>
  <c r="CO103" i="1"/>
  <c r="CO95" i="1"/>
  <c r="CO79" i="1"/>
  <c r="CO63" i="1"/>
  <c r="CO106" i="1"/>
  <c r="CO90" i="1"/>
  <c r="CO74" i="1"/>
  <c r="CO117" i="1"/>
  <c r="CO101" i="1"/>
  <c r="CO85" i="1"/>
  <c r="CO69" i="1"/>
  <c r="CO100" i="1"/>
  <c r="CO107" i="1"/>
  <c r="CO120" i="1"/>
  <c r="CO76" i="1"/>
  <c r="CO88" i="1"/>
  <c r="CO91" i="1"/>
  <c r="CO75" i="1"/>
  <c r="CO118" i="1"/>
  <c r="CO102" i="1"/>
  <c r="CO86" i="1"/>
  <c r="CO70" i="1"/>
  <c r="CO113" i="1"/>
  <c r="CO97" i="1"/>
  <c r="CO81" i="1"/>
  <c r="CO65" i="1"/>
  <c r="CN34" i="1"/>
  <c r="CN38" i="1"/>
  <c r="CN42" i="1"/>
  <c r="CN46" i="1"/>
  <c r="CN50" i="1"/>
  <c r="CN54" i="1"/>
  <c r="CN58" i="1"/>
  <c r="CN32" i="1"/>
  <c r="CN36" i="1"/>
  <c r="CN40" i="1"/>
  <c r="CN44" i="1"/>
  <c r="CN48" i="1"/>
  <c r="CN52" i="1"/>
  <c r="CN56" i="1"/>
  <c r="CN60" i="1"/>
  <c r="CN37" i="1"/>
  <c r="CN45" i="1"/>
  <c r="CN53" i="1"/>
  <c r="CN31" i="1"/>
  <c r="CN39" i="1"/>
  <c r="CN47" i="1"/>
  <c r="CN55" i="1"/>
  <c r="CN33" i="1"/>
  <c r="CN41" i="1"/>
  <c r="CN49" i="1"/>
  <c r="CN57" i="1"/>
  <c r="CN35" i="1"/>
  <c r="CN43" i="1"/>
  <c r="CN51" i="1"/>
  <c r="CN59" i="1"/>
  <c r="C40" i="8" l="1"/>
  <c r="L40" i="8" s="1"/>
  <c r="CO57" i="1"/>
  <c r="M40" i="8" s="1"/>
  <c r="C26" i="8"/>
  <c r="CO43" i="1"/>
  <c r="M26" i="8" s="1"/>
  <c r="C24" i="8"/>
  <c r="L24" i="8" s="1"/>
  <c r="CO41" i="1"/>
  <c r="M24" i="8" s="1"/>
  <c r="C22" i="8"/>
  <c r="K22" i="8" s="1"/>
  <c r="CO39" i="1"/>
  <c r="M22" i="8" s="1"/>
  <c r="C20" i="8"/>
  <c r="K20" i="8" s="1"/>
  <c r="CO37" i="1"/>
  <c r="M20" i="8" s="1"/>
  <c r="C31" i="8"/>
  <c r="CO48" i="1"/>
  <c r="M31" i="8" s="1"/>
  <c r="C15" i="8"/>
  <c r="L15" i="8" s="1"/>
  <c r="CO32" i="1"/>
  <c r="M15" i="8" s="1"/>
  <c r="C29" i="8"/>
  <c r="L29" i="8" s="1"/>
  <c r="CO46" i="1"/>
  <c r="M29" i="8" s="1"/>
  <c r="C18" i="8"/>
  <c r="K18" i="8" s="1"/>
  <c r="CO35" i="1"/>
  <c r="M18" i="8" s="1"/>
  <c r="C16" i="8"/>
  <c r="O16" i="8" s="1"/>
  <c r="CO33" i="1"/>
  <c r="M16" i="8" s="1"/>
  <c r="C14" i="8"/>
  <c r="CO31" i="1"/>
  <c r="M14" i="8" s="1"/>
  <c r="C43" i="8"/>
  <c r="CO60" i="1"/>
  <c r="M43" i="8" s="1"/>
  <c r="C27" i="8"/>
  <c r="K27" i="8" s="1"/>
  <c r="CO44" i="1"/>
  <c r="M27" i="8" s="1"/>
  <c r="C41" i="8"/>
  <c r="CO58" i="1"/>
  <c r="M41" i="8" s="1"/>
  <c r="C25" i="8"/>
  <c r="O25" i="8" s="1"/>
  <c r="CO42" i="1"/>
  <c r="M25" i="8" s="1"/>
  <c r="C42" i="8"/>
  <c r="L42" i="8" s="1"/>
  <c r="CO59" i="1"/>
  <c r="M42" i="8" s="1"/>
  <c r="C38" i="8"/>
  <c r="L38" i="8" s="1"/>
  <c r="CO55" i="1"/>
  <c r="M38" i="8" s="1"/>
  <c r="C36" i="8"/>
  <c r="CO53" i="1"/>
  <c r="M36" i="8" s="1"/>
  <c r="C39" i="8"/>
  <c r="CO56" i="1"/>
  <c r="M39" i="8" s="1"/>
  <c r="C23" i="8"/>
  <c r="K23" i="8" s="1"/>
  <c r="CO40" i="1"/>
  <c r="M23" i="8" s="1"/>
  <c r="C37" i="8"/>
  <c r="CO54" i="1"/>
  <c r="M37" i="8" s="1"/>
  <c r="C21" i="8"/>
  <c r="L21" i="8" s="1"/>
  <c r="CO38" i="1"/>
  <c r="M21" i="8" s="1"/>
  <c r="C34" i="8"/>
  <c r="O34" i="8" s="1"/>
  <c r="CO51" i="1"/>
  <c r="M34" i="8" s="1"/>
  <c r="C32" i="8"/>
  <c r="L32" i="8" s="1"/>
  <c r="CO49" i="1"/>
  <c r="M32" i="8" s="1"/>
  <c r="C30" i="8"/>
  <c r="CO47" i="1"/>
  <c r="M30" i="8" s="1"/>
  <c r="C28" i="8"/>
  <c r="O28" i="8" s="1"/>
  <c r="CO45" i="1"/>
  <c r="M28" i="8" s="1"/>
  <c r="C35" i="8"/>
  <c r="CO52" i="1"/>
  <c r="M35" i="8" s="1"/>
  <c r="C19" i="8"/>
  <c r="CO36" i="1"/>
  <c r="M19" i="8" s="1"/>
  <c r="C33" i="8"/>
  <c r="CO50" i="1"/>
  <c r="M33" i="8" s="1"/>
  <c r="C17" i="8"/>
  <c r="L17" i="8" s="1"/>
  <c r="CO34" i="1"/>
  <c r="M17" i="8" s="1"/>
  <c r="L27" i="8"/>
  <c r="O17" i="8" l="1"/>
  <c r="K29" i="8"/>
  <c r="O39" i="8"/>
  <c r="O21" i="8"/>
  <c r="O42" i="8"/>
  <c r="K21" i="8"/>
  <c r="O30" i="8"/>
  <c r="L14" i="8"/>
  <c r="K17" i="8"/>
  <c r="L41" i="8"/>
  <c r="O31" i="8"/>
  <c r="L43" i="8"/>
  <c r="O32" i="8"/>
  <c r="O41" i="8"/>
  <c r="K31" i="8"/>
  <c r="K30" i="8"/>
  <c r="K40" i="8"/>
  <c r="O18" i="8"/>
  <c r="K35" i="8"/>
  <c r="K37" i="8"/>
  <c r="L34" i="8"/>
  <c r="K28" i="8"/>
  <c r="K34" i="8"/>
  <c r="O23" i="8"/>
  <c r="K43" i="8"/>
  <c r="O15" i="8"/>
  <c r="K42" i="8"/>
  <c r="L23" i="8"/>
  <c r="O19" i="8"/>
  <c r="K32" i="8"/>
  <c r="O36" i="8"/>
  <c r="K41" i="8"/>
  <c r="K16" i="8"/>
  <c r="L19" i="8"/>
  <c r="L31" i="8"/>
  <c r="L36" i="8"/>
  <c r="K19" i="8"/>
  <c r="K36" i="8"/>
  <c r="O43" i="8"/>
  <c r="O26" i="8"/>
  <c r="L28" i="8"/>
  <c r="L22" i="8"/>
  <c r="O22" i="8"/>
  <c r="K26" i="8"/>
  <c r="L16" i="8"/>
  <c r="L26" i="8"/>
  <c r="O29" i="8"/>
  <c r="K15" i="8"/>
  <c r="O20" i="8"/>
  <c r="L35" i="8"/>
  <c r="K39" i="8"/>
  <c r="O38" i="8"/>
  <c r="K25" i="8"/>
  <c r="O27" i="8"/>
  <c r="K14" i="8"/>
  <c r="O24" i="8"/>
  <c r="L39" i="8"/>
  <c r="L20" i="8"/>
  <c r="K33" i="8"/>
  <c r="O35" i="8"/>
  <c r="K38" i="8"/>
  <c r="O14" i="8"/>
  <c r="L33" i="8"/>
  <c r="L30" i="8"/>
  <c r="L25" i="8"/>
  <c r="L18" i="8"/>
  <c r="O33" i="8"/>
  <c r="O37" i="8"/>
  <c r="O40" i="8"/>
  <c r="K24" i="8"/>
  <c r="L37" i="8"/>
</calcChain>
</file>

<file path=xl/comments1.xml><?xml version="1.0" encoding="utf-8"?>
<comments xmlns="http://schemas.openxmlformats.org/spreadsheetml/2006/main">
  <authors>
    <author>GfAW mbH</author>
  </authors>
  <commentList>
    <comment ref="AR12" authorId="0" shapeId="0">
      <text>
        <r>
          <rPr>
            <sz val="9"/>
            <color indexed="81"/>
            <rFont val="Arial"/>
            <family val="2"/>
          </rPr>
          <t>Bitte geben Sie die vollständige 
Klassenbezeichnung an (z. B. 8a)!</t>
        </r>
      </text>
    </comment>
  </commentList>
</comments>
</file>

<file path=xl/sharedStrings.xml><?xml version="1.0" encoding="utf-8"?>
<sst xmlns="http://schemas.openxmlformats.org/spreadsheetml/2006/main" count="221" uniqueCount="172">
  <si>
    <t>lfd.
Nr.</t>
  </si>
  <si>
    <t>Schule:</t>
  </si>
  <si>
    <t>durchführender Bildungsträger:</t>
  </si>
  <si>
    <t>Schuljahr:</t>
  </si>
  <si>
    <t>Aktenzeichen:</t>
  </si>
  <si>
    <t>sonderpädagogischer
Förderbedarf</t>
  </si>
  <si>
    <t>ja</t>
  </si>
  <si>
    <t>nein</t>
  </si>
  <si>
    <t>Bitte auswählen!</t>
  </si>
  <si>
    <t>davon
anwesend</t>
  </si>
  <si>
    <t>im VWN abrechen-
bare Stunden</t>
  </si>
  <si>
    <t>Gesamtstunden
je Schüler/in</t>
  </si>
  <si>
    <t xml:space="preserve">maximal
</t>
  </si>
  <si>
    <t>Datum eintragen!</t>
  </si>
  <si>
    <t xml:space="preserve">Projektbezeichnung:
</t>
  </si>
  <si>
    <t>anwesend
in %</t>
  </si>
  <si>
    <t>_2018_2019</t>
  </si>
  <si>
    <t>_2019_2020</t>
  </si>
  <si>
    <t>_2020_2021</t>
  </si>
  <si>
    <t>_2021_2022</t>
  </si>
  <si>
    <t>Berufsfelderkundung</t>
  </si>
  <si>
    <t>Berufsfelderprobung</t>
  </si>
  <si>
    <t>Name, Vorname der Schülerin/
des Schülers</t>
  </si>
  <si>
    <t>Abrechnung für HHJ:</t>
  </si>
  <si>
    <r>
      <t xml:space="preserve">In diesem Feld geben Sie das projektbezogene </t>
    </r>
    <r>
      <rPr>
        <b/>
        <sz val="9"/>
        <color indexed="8"/>
        <rFont val="Arial"/>
        <family val="2"/>
      </rPr>
      <t>Aktenzeichen</t>
    </r>
    <r>
      <rPr>
        <sz val="9"/>
        <color theme="1"/>
        <rFont val="Arial"/>
        <family val="2"/>
      </rPr>
      <t xml:space="preserve"> der GFAW an.</t>
    </r>
  </si>
  <si>
    <r>
      <t xml:space="preserve">In diesem Feld geben Sie die </t>
    </r>
    <r>
      <rPr>
        <b/>
        <sz val="9"/>
        <color indexed="8"/>
        <rFont val="Arial"/>
        <family val="2"/>
      </rPr>
      <t>Schule</t>
    </r>
    <r>
      <rPr>
        <sz val="9"/>
        <color theme="1"/>
        <rFont val="Arial"/>
        <family val="2"/>
      </rPr>
      <t xml:space="preserve"> an.</t>
    </r>
  </si>
  <si>
    <r>
      <t xml:space="preserve">In diesem Feld geben Sie das betreffende </t>
    </r>
    <r>
      <rPr>
        <b/>
        <sz val="9"/>
        <color indexed="8"/>
        <rFont val="Arial"/>
        <family val="2"/>
      </rPr>
      <t>Schuljahr</t>
    </r>
    <r>
      <rPr>
        <sz val="9"/>
        <color theme="1"/>
        <rFont val="Arial"/>
        <family val="2"/>
      </rPr>
      <t xml:space="preserve"> an.</t>
    </r>
  </si>
  <si>
    <t>Angaben zum Projekt:</t>
  </si>
  <si>
    <t>Angaben zum Teilnehmer:</t>
  </si>
  <si>
    <t>Berechnung:</t>
  </si>
  <si>
    <t>Zusätzliche Hinweise:</t>
  </si>
  <si>
    <t>Als Instrument und als Grundlage zur Nachweisführung für Standardeinheitskosten gibt es das Formular "Anwesenheits-</t>
  </si>
  <si>
    <t>Schulnummer:</t>
  </si>
  <si>
    <t>Berufsfelder auf einen Blick</t>
  </si>
  <si>
    <t>Bauwesen, Architektur, Vermessung</t>
  </si>
  <si>
    <t>2.1</t>
  </si>
  <si>
    <t>Technik, Recht und Sicherheit</t>
  </si>
  <si>
    <t>2.2</t>
  </si>
  <si>
    <t>Tourismus, Freizeit, Fremdsprachen, Dialogmarketing</t>
  </si>
  <si>
    <t>2.3</t>
  </si>
  <si>
    <t>Körperpflege, Hauswirtschaft</t>
  </si>
  <si>
    <t>Elektro</t>
  </si>
  <si>
    <t>Gesellschafts-, Geistes- und Sprachwissenschaften</t>
  </si>
  <si>
    <t>5.1</t>
  </si>
  <si>
    <t>Medizin, Psychologie, Pflege und Therapie</t>
  </si>
  <si>
    <t>5.2</t>
  </si>
  <si>
    <t>Medizintechnik, Reha, Sport und Bewegung</t>
  </si>
  <si>
    <t>Computer, Informatik, IT</t>
  </si>
  <si>
    <t>7.1</t>
  </si>
  <si>
    <t>Kunsthandwerk, Restaurierung</t>
  </si>
  <si>
    <t>7.2</t>
  </si>
  <si>
    <t>Design, Musik, Tanz, Schauspiel</t>
  </si>
  <si>
    <t>Landwirtschaft, Natur und Umwelt</t>
  </si>
  <si>
    <t>Medien</t>
  </si>
  <si>
    <t>Metall, Maschinenbau</t>
  </si>
  <si>
    <t>Naturwissenschaften und Labor</t>
  </si>
  <si>
    <t>12.1</t>
  </si>
  <si>
    <t>Keramik, Baustoffe, Bergbau</t>
  </si>
  <si>
    <t>12.2</t>
  </si>
  <si>
    <t>Holz und Papier</t>
  </si>
  <si>
    <t>12.3</t>
  </si>
  <si>
    <t>Glas, Farben, Lacke, Kunststoffe</t>
  </si>
  <si>
    <t>12.4</t>
  </si>
  <si>
    <t>Textilien, Bekleidung, Leder</t>
  </si>
  <si>
    <t>12.5</t>
  </si>
  <si>
    <t>Edelsteine, Schmuck, Musikinstrumentenbau</t>
  </si>
  <si>
    <t>12.6</t>
  </si>
  <si>
    <t>Lebensmittel, Getränke</t>
  </si>
  <si>
    <t>13.1</t>
  </si>
  <si>
    <t>Bildung und Erziehung</t>
  </si>
  <si>
    <t>13.2</t>
  </si>
  <si>
    <t>Sozialwesen, Religion</t>
  </si>
  <si>
    <t>Technik, Technologiefelder</t>
  </si>
  <si>
    <t>Verkehr, Logistik, Transport</t>
  </si>
  <si>
    <t>16.1</t>
  </si>
  <si>
    <t>Wirtschaft und Sekretariat</t>
  </si>
  <si>
    <t>16.2</t>
  </si>
  <si>
    <t>Finanzen, Marketing, Recht und Verwaltung</t>
  </si>
  <si>
    <t>Berufsfeldnummer</t>
  </si>
  <si>
    <t>1</t>
  </si>
  <si>
    <t>3</t>
  </si>
  <si>
    <t>4</t>
  </si>
  <si>
    <t>6</t>
  </si>
  <si>
    <t>8</t>
  </si>
  <si>
    <t>9</t>
  </si>
  <si>
    <t>10</t>
  </si>
  <si>
    <t>11</t>
  </si>
  <si>
    <t>14</t>
  </si>
  <si>
    <t>15</t>
  </si>
  <si>
    <t>Schul-
nummer</t>
  </si>
  <si>
    <t>abrechenbare
Teilnehmer-
stunden</t>
  </si>
  <si>
    <t>Klasse</t>
  </si>
  <si>
    <t>Ausgabenposition 1. Pauschale Ausgaben nach Teilnehmerzahl/Teilnehmerstunden</t>
  </si>
  <si>
    <t>Änderungsdokumentation</t>
  </si>
  <si>
    <t>Version</t>
  </si>
  <si>
    <t>Datum</t>
  </si>
  <si>
    <t>Beschreibung der Änderung</t>
  </si>
  <si>
    <t>V 1.0</t>
  </si>
  <si>
    <t>Ersterstellung</t>
  </si>
  <si>
    <t>Druckbereich</t>
  </si>
  <si>
    <t xml:space="preserve"> Anwesenheit</t>
  </si>
  <si>
    <r>
      <t xml:space="preserve">In diesem Feld geben Sie immer den </t>
    </r>
    <r>
      <rPr>
        <b/>
        <sz val="9"/>
        <color indexed="8"/>
        <rFont val="Arial"/>
        <family val="2"/>
      </rPr>
      <t>durchführenden Bildungsträger</t>
    </r>
    <r>
      <rPr>
        <sz val="9"/>
        <color theme="1"/>
        <rFont val="Arial"/>
        <family val="2"/>
      </rPr>
      <t xml:space="preserve"> an.</t>
    </r>
  </si>
  <si>
    <r>
      <t xml:space="preserve">In diesem Feld geben Sie die vollständige </t>
    </r>
    <r>
      <rPr>
        <b/>
        <sz val="9"/>
        <color indexed="8"/>
        <rFont val="Arial"/>
        <family val="2"/>
      </rPr>
      <t>Klassenbezeichnung</t>
    </r>
    <r>
      <rPr>
        <sz val="9"/>
        <color theme="1"/>
        <rFont val="Arial"/>
        <family val="2"/>
      </rPr>
      <t xml:space="preserve"> (z. B. 8a) an.</t>
    </r>
  </si>
  <si>
    <t>liste" von der GFAW, das zwingend zu verwenden ist. Diese ist vom Zuwendungsempfänger pro Klasse, unabhängig ob</t>
  </si>
  <si>
    <r>
      <t xml:space="preserve">In diesem Feld tragen Sie die zutreffende (fünfstellige) </t>
    </r>
    <r>
      <rPr>
        <b/>
        <sz val="9"/>
        <color indexed="8"/>
        <rFont val="Arial"/>
        <family val="2"/>
      </rPr>
      <t>Schulnummer</t>
    </r>
    <r>
      <rPr>
        <sz val="9"/>
        <color indexed="8"/>
        <rFont val="Arial"/>
        <family val="2"/>
      </rPr>
      <t xml:space="preserve"> ein.</t>
    </r>
  </si>
  <si>
    <r>
      <t xml:space="preserve">Liegt ein </t>
    </r>
    <r>
      <rPr>
        <b/>
        <sz val="9"/>
        <color indexed="8"/>
        <rFont val="Arial"/>
        <family val="2"/>
      </rPr>
      <t>sonderpädagogischer Förderbedarf</t>
    </r>
    <r>
      <rPr>
        <sz val="9"/>
        <color theme="1"/>
        <rFont val="Arial"/>
        <family val="2"/>
      </rPr>
      <t xml:space="preserve"> vor?
</t>
    </r>
    <r>
      <rPr>
        <i/>
        <sz val="8"/>
        <color indexed="30"/>
        <rFont val="Arial"/>
        <family val="2"/>
      </rPr>
      <t>Hinweis: Bitte ankreuzen! Es handelt sich nicht um erhöhten Förderbedarf, sondern um einen gemäß Gutachten bestätigten sonderpädagogischen Förderbedarf.</t>
    </r>
  </si>
  <si>
    <r>
      <t xml:space="preserve">In diesem Feld geben Sie die </t>
    </r>
    <r>
      <rPr>
        <b/>
        <sz val="9"/>
        <color indexed="8"/>
        <rFont val="Arial"/>
        <family val="2"/>
      </rPr>
      <t xml:space="preserve">Anzahl der Stunden pro Tag </t>
    </r>
    <r>
      <rPr>
        <sz val="9"/>
        <color theme="1"/>
        <rFont val="Arial"/>
        <family val="2"/>
      </rPr>
      <t xml:space="preserve">an.
</t>
    </r>
    <r>
      <rPr>
        <i/>
        <sz val="8"/>
        <color indexed="30"/>
        <rFont val="Arial"/>
        <family val="2"/>
      </rPr>
      <t xml:space="preserve">Hinweis: Bitte tragen Sie nur ganze Zahlen ein! </t>
    </r>
  </si>
  <si>
    <r>
      <t xml:space="preserve">In diesen Feldern geben Sie das jeweilige </t>
    </r>
    <r>
      <rPr>
        <b/>
        <sz val="9"/>
        <color indexed="8"/>
        <rFont val="Arial"/>
        <family val="2"/>
      </rPr>
      <t>Datum</t>
    </r>
    <r>
      <rPr>
        <sz val="9"/>
        <color theme="1"/>
        <rFont val="Arial"/>
        <family val="2"/>
      </rPr>
      <t xml:space="preserve"> des Praxistages an.
</t>
    </r>
    <r>
      <rPr>
        <i/>
        <sz val="8"/>
        <color indexed="30"/>
        <rFont val="Arial"/>
        <family val="2"/>
      </rPr>
      <t>Hinweis: Bitte nehmen Sie die Datumseingabe im Format "TT.MM.JJJJ" vor. Für den Fall, dass die Fehlermeldung "#WERT!" in den Berechnungsfeldern angezeigt wird, ist zunächst die Datumseingabe zu kontrollieren.</t>
    </r>
  </si>
  <si>
    <t>Ausfüllhinweise</t>
  </si>
  <si>
    <t>die Maßnahmen beim Bildungsträger oder im Unternehmen stattfindet, zu führen. Im Folgenden werden die einzelnen</t>
  </si>
  <si>
    <t xml:space="preserve">gelb unterlegten Felder erläutert, in denen vom Zuwendungsempfänger Daten einzutragen sind. </t>
  </si>
  <si>
    <t>ges.</t>
  </si>
  <si>
    <t>"a"</t>
  </si>
  <si>
    <t>"a" zu ges</t>
  </si>
  <si>
    <t>Bezeichnung</t>
  </si>
  <si>
    <r>
      <t xml:space="preserve">In diesem Feld geben Sie die </t>
    </r>
    <r>
      <rPr>
        <b/>
        <sz val="9"/>
        <color indexed="8"/>
        <rFont val="Arial"/>
        <family val="2"/>
      </rPr>
      <t>Projektbezeichnung</t>
    </r>
    <r>
      <rPr>
        <sz val="9"/>
        <color theme="1"/>
        <rFont val="Arial"/>
        <family val="2"/>
      </rPr>
      <t xml:space="preserve"> an.
</t>
    </r>
    <r>
      <rPr>
        <i/>
        <sz val="8"/>
        <color indexed="30"/>
        <rFont val="Arial"/>
        <family val="2"/>
      </rPr>
      <t>Hinweis: Um den Bezug zur im Konzeptauswahlverfahren ausgewählten Maßnahme eindeutig herstellen zu können, ist die Projektbezeichnung einheitlich zu verwenden. Bitte geben Sie die Projektbezeichnung daher folgendermaßen an: "Praxisnahe Berufsorientierung in dem Schuljahr ... in der Gebietskörperschaft Landkreis …/Stadt …".</t>
    </r>
  </si>
  <si>
    <r>
      <t xml:space="preserve">Die </t>
    </r>
    <r>
      <rPr>
        <b/>
        <sz val="9"/>
        <color indexed="8"/>
        <rFont val="Arial"/>
        <family val="2"/>
      </rPr>
      <t>Gesamtstunden je Schülerin/Schüler</t>
    </r>
    <r>
      <rPr>
        <sz val="9"/>
        <color theme="1"/>
        <rFont val="Arial"/>
        <family val="2"/>
      </rPr>
      <t xml:space="preserve"> im HHJ werden berechnet.
</t>
    </r>
    <r>
      <rPr>
        <i/>
        <sz val="8"/>
        <color indexed="30"/>
        <rFont val="Arial"/>
        <family val="2"/>
      </rPr>
      <t>Die Spalte »maximal« enthält alle Stunden, die für die Schülerin/den Schüler geplant waren.
Die Spalte »davon anwesend« summiert alle Stunden, bei denen die Schülerin/der Schüle tatsächlich anwesend war (»a«).
Die Spalte »anwesend in %« berechnet den Prozentsatz der anwesenden zu den Gesamtstunden und bildet die Grundlage 
für die im VWN abrechenbaren Stunden.</t>
    </r>
  </si>
  <si>
    <t>Aus dem Tabellenblatt "Kopierhilfe VWN" können Sie im Anschluss die Daten der Anwesenheitsliste in drei Schritten in</t>
  </si>
  <si>
    <t>den VWN der Schulförderrichtlinie - Berufsorientierung, »Übersicht TN-StEK« übernehmen. Bitte beachten Sie, dass Sie</t>
  </si>
  <si>
    <r>
      <t xml:space="preserve">nur die </t>
    </r>
    <r>
      <rPr>
        <b/>
        <sz val="9"/>
        <color theme="1"/>
        <rFont val="Arial"/>
        <family val="2"/>
      </rPr>
      <t>WERTE</t>
    </r>
    <r>
      <rPr>
        <sz val="9"/>
        <color theme="1"/>
        <rFont val="Arial"/>
        <family val="2"/>
      </rPr>
      <t xml:space="preserve"> einfügen und nicht die komplette Formatierung.</t>
    </r>
  </si>
  <si>
    <t>Name</t>
  </si>
  <si>
    <t>Vorname</t>
  </si>
  <si>
    <t>Summe</t>
  </si>
  <si>
    <r>
      <rPr>
        <sz val="9"/>
        <rFont val="Arial"/>
        <family val="2"/>
      </rPr>
      <t xml:space="preserve">In diesem Feld werden </t>
    </r>
    <r>
      <rPr>
        <b/>
        <sz val="9"/>
        <rFont val="Arial"/>
        <family val="2"/>
      </rPr>
      <t>Name, Vorname der Schülerin/des Schülers</t>
    </r>
    <r>
      <rPr>
        <sz val="9"/>
        <rFont val="Arial"/>
        <family val="2"/>
      </rPr>
      <t xml:space="preserve"> automatisch aus der »Kopierhilfe TN-Daten« 
übernommen.
</t>
    </r>
    <r>
      <rPr>
        <i/>
        <sz val="8"/>
        <color rgb="FF0070C0"/>
        <rFont val="Arial"/>
        <family val="2"/>
      </rPr>
      <t>Aus diesem Grund befüllen Sie im ersten Schritt das Excel-Formular aus dem Monitoringportal und kopieren dann 
klassenweise die Namen und Vornamen in das Tabellenblatt »Kopierhilfe TN-Daten«. Jetzt werden diese Daten auto-
matisch sowohl in die »Anwesenheitsliste« als auch in die »Kopierhilfe VWN« übertragen. Die Eingabe des Namen 
und Vornamen in die »Anwesenheitsliste« ist somit nicht mehr notwendig.
Sollte eine Schülerin/ein Schüler im Excel-Formular des Monitoringportals vergessen worden sein, kann die Eingabe 
auch noch manuell im Tabellenblatt »Kopierhilfe TN-Daten« erfolgen.</t>
    </r>
  </si>
  <si>
    <t>2.2.1 Berufsorientierung Ausbildung</t>
  </si>
  <si>
    <t>2.2.2 Berufsorientierung MINT</t>
  </si>
  <si>
    <t>Fördergegenstand:</t>
  </si>
  <si>
    <t>Stunden/Tag</t>
  </si>
  <si>
    <t>Erteilung TN-Bestätigung</t>
  </si>
  <si>
    <t>Erteilung Zertifikat</t>
  </si>
  <si>
    <t>Schulnummer</t>
  </si>
  <si>
    <t>TN-Bestätigung</t>
  </si>
  <si>
    <t>Zertifikat</t>
  </si>
  <si>
    <t xml:space="preserve">  a - anwesend   |   e - entschuldigtes Fehlen   |   u - vom Zuwendungsempfänger zu vertretendes Fehlen</t>
  </si>
  <si>
    <t>Klassenbezeichnung:</t>
  </si>
  <si>
    <t>Stunden pro Tag:</t>
  </si>
  <si>
    <t>Anzahl Kurstage:</t>
  </si>
  <si>
    <t>Klassenstufe:</t>
  </si>
  <si>
    <r>
      <t xml:space="preserve">In diesem Feld geben Sie das </t>
    </r>
    <r>
      <rPr>
        <b/>
        <sz val="9"/>
        <color indexed="8"/>
        <rFont val="Arial"/>
        <family val="2"/>
      </rPr>
      <t>Haushaltsjahr</t>
    </r>
    <r>
      <rPr>
        <sz val="9"/>
        <color theme="1"/>
        <rFont val="Arial"/>
        <family val="2"/>
      </rPr>
      <t xml:space="preserve"> an, für das abgerechnet werden soll. In Abhängigkeit vom Feld 10. (Schuljahr) können Sie das Haushaltsjahr auswählen!</t>
    </r>
  </si>
  <si>
    <r>
      <t xml:space="preserve">In diesen Feldern ist je Schülerin/Schüler und Praxistag die </t>
    </r>
    <r>
      <rPr>
        <b/>
        <sz val="9"/>
        <color indexed="8"/>
        <rFont val="Arial"/>
        <family val="2"/>
      </rPr>
      <t>Anwesenheit</t>
    </r>
    <r>
      <rPr>
        <sz val="9"/>
        <color theme="1"/>
        <rFont val="Arial"/>
        <family val="2"/>
      </rPr>
      <t xml:space="preserve"> folgendermaßen zu erfassen:
»</t>
    </r>
    <r>
      <rPr>
        <b/>
        <sz val="9"/>
        <color indexed="8"/>
        <rFont val="Arial"/>
        <family val="2"/>
      </rPr>
      <t>a</t>
    </r>
    <r>
      <rPr>
        <sz val="9"/>
        <color theme="1"/>
        <rFont val="Arial"/>
        <family val="2"/>
      </rPr>
      <t>« anwesend (grün)
»</t>
    </r>
    <r>
      <rPr>
        <b/>
        <sz val="9"/>
        <color indexed="8"/>
        <rFont val="Arial"/>
        <family val="2"/>
      </rPr>
      <t>e</t>
    </r>
    <r>
      <rPr>
        <sz val="9"/>
        <color theme="1"/>
        <rFont val="Arial"/>
        <family val="2"/>
      </rPr>
      <t>« entschuldigtes Fehlen (schwarz)
»</t>
    </r>
    <r>
      <rPr>
        <b/>
        <sz val="9"/>
        <color indexed="8"/>
        <rFont val="Arial"/>
        <family val="2"/>
      </rPr>
      <t>u</t>
    </r>
    <r>
      <rPr>
        <sz val="9"/>
        <color theme="1"/>
        <rFont val="Arial"/>
        <family val="2"/>
      </rPr>
      <t>« vom Zuwendungsempfänger zu vertretendes Fehlen</t>
    </r>
    <r>
      <rPr>
        <sz val="8"/>
        <color indexed="10"/>
        <rFont val="Arial"/>
        <family val="2"/>
      </rPr>
      <t xml:space="preserve">
</t>
    </r>
    <r>
      <rPr>
        <i/>
        <sz val="8"/>
        <color indexed="30"/>
        <rFont val="Arial"/>
        <family val="2"/>
      </rPr>
      <t>Die Schriftfarbe verändert sich automatisch in die angegebenen Farben.
Hinweis: Erfassen Sie zwingend die Abwesenheiten (»e« bzw. »u«), da diese Tage ansonsten bei der Betrachtung
»anwesend in %« (Punkt 16) nicht berücksichtigt werden.</t>
    </r>
  </si>
  <si>
    <t>"e"</t>
  </si>
  <si>
    <t>Gesamtstunden:</t>
  </si>
  <si>
    <t xml:space="preserve">  Bitte die Berufsfeldnummer gemäß Katalog eintragen bzw. auswählen!</t>
  </si>
  <si>
    <t xml:space="preserve">  Bitte die Stunden pro Tag angeben!</t>
  </si>
  <si>
    <t>Dauer schülerbezogener Kurs:</t>
  </si>
  <si>
    <r>
      <t xml:space="preserve">In diesem Feld geben Sie die </t>
    </r>
    <r>
      <rPr>
        <b/>
        <sz val="9"/>
        <color indexed="8"/>
        <rFont val="Arial"/>
        <family val="2"/>
      </rPr>
      <t xml:space="preserve">Anzahl der Kurstage </t>
    </r>
    <r>
      <rPr>
        <sz val="9"/>
        <color theme="1"/>
        <rFont val="Arial"/>
        <family val="2"/>
      </rPr>
      <t xml:space="preserve">an.
</t>
    </r>
    <r>
      <rPr>
        <i/>
        <sz val="8"/>
        <color indexed="30"/>
        <rFont val="Arial"/>
        <family val="2"/>
      </rPr>
      <t xml:space="preserve">Hinweis: Bitte tragen Sie nur ganze Zahlen ein! </t>
    </r>
  </si>
  <si>
    <r>
      <t xml:space="preserve">In diesem Feld wählen Sie die entsprechende </t>
    </r>
    <r>
      <rPr>
        <b/>
        <sz val="9"/>
        <color theme="1"/>
        <rFont val="Arial"/>
        <family val="2"/>
      </rPr>
      <t>Klassenstufe</t>
    </r>
    <r>
      <rPr>
        <sz val="9"/>
        <color theme="1"/>
        <rFont val="Arial"/>
        <family val="2"/>
      </rPr>
      <t xml:space="preserve"> aus.</t>
    </r>
  </si>
  <si>
    <r>
      <t xml:space="preserve">In diesem Feld wählen Sie das entsprechende </t>
    </r>
    <r>
      <rPr>
        <b/>
        <sz val="9"/>
        <color theme="1"/>
        <rFont val="Arial"/>
        <family val="2"/>
      </rPr>
      <t>Berufsfeld</t>
    </r>
    <r>
      <rPr>
        <sz val="9"/>
        <color theme="1"/>
        <rFont val="Arial"/>
        <family val="2"/>
      </rPr>
      <t xml:space="preserve"> aus.
</t>
    </r>
    <r>
      <rPr>
        <i/>
        <sz val="8"/>
        <color indexed="30"/>
        <rFont val="Arial"/>
        <family val="2"/>
      </rPr>
      <t>Hinweis: Als Hilfe dient Ihnen das Tabellenblatt »Berufsfelder«. Das Berufsfeld ist auch bei »e« und »u« zu füllen.</t>
    </r>
  </si>
  <si>
    <r>
      <t xml:space="preserve">In diesem Feld erfassen Sie die tatsächlichen </t>
    </r>
    <r>
      <rPr>
        <b/>
        <sz val="9"/>
        <color theme="1"/>
        <rFont val="Arial"/>
        <family val="2"/>
      </rPr>
      <t>Stunden pro Tag</t>
    </r>
    <r>
      <rPr>
        <sz val="9"/>
        <color theme="1"/>
        <rFont val="Arial"/>
        <family val="2"/>
      </rPr>
      <t xml:space="preserve"> für die Anwesenheit oder Fehlzeit. Fehlzeiten sind Zeiten für entschuldigtes Fehlen oder vom Zuwendungsempfänger zu vertretendes Fehlen.
</t>
    </r>
    <r>
      <rPr>
        <i/>
        <sz val="8"/>
        <color rgb="FF0070C0"/>
        <rFont val="Arial"/>
        <family val="2"/>
      </rPr>
      <t>Hinweis: Sollte eine Schülerin/ein Schüler nicht den vollen Tag anwesend (»a«) sein, so erfassen Sie diesen Tag zweimal. Einmal mit den Stunden für die Anwesenheit und einmal mit den Stunden der Fehlzeiten.</t>
    </r>
  </si>
  <si>
    <t>Weitere Angaben zum Projekt:</t>
  </si>
  <si>
    <t>Werkstufe</t>
  </si>
  <si>
    <t>FG_2.2.1</t>
  </si>
  <si>
    <t>FG_2.2.2</t>
  </si>
  <si>
    <t>FG_Bitte_auswählen</t>
  </si>
  <si>
    <t>a</t>
  </si>
  <si>
    <t>e</t>
  </si>
  <si>
    <t>u</t>
  </si>
  <si>
    <t>Ergebnis</t>
  </si>
  <si>
    <t>Summe der Stunden</t>
  </si>
  <si>
    <t>zu viel = 1</t>
  </si>
  <si>
    <t>zu wenig = 1</t>
  </si>
  <si>
    <t>lfd. Nr.</t>
  </si>
  <si>
    <r>
      <rPr>
        <u/>
        <sz val="9"/>
        <color rgb="FFFF0000"/>
        <rFont val="Arial"/>
        <family val="2"/>
      </rPr>
      <t>Diese Angabe soll Ihnen lediglich als Hinweis/Hilfestellung dienen!</t>
    </r>
    <r>
      <rPr>
        <sz val="9"/>
        <color theme="1"/>
        <rFont val="Arial"/>
        <family val="2"/>
      </rPr>
      <t xml:space="preserve">
Je nach Kombination aus Schulnummer und Klassenstufe erfolgt hier die Kennzeichnung, ob der Schülerin/dem Schüler eine TN-Bestätigung oder ein </t>
    </r>
    <r>
      <rPr>
        <b/>
        <sz val="9"/>
        <color theme="1"/>
        <rFont val="Arial"/>
        <family val="2"/>
      </rPr>
      <t>Zertifikat</t>
    </r>
    <r>
      <rPr>
        <sz val="9"/>
        <color theme="1"/>
        <rFont val="Arial"/>
        <family val="2"/>
      </rPr>
      <t xml:space="preserve"> auszuhändigen ist.
</t>
    </r>
    <r>
      <rPr>
        <i/>
        <sz val="8"/>
        <color rgb="FF0070C0"/>
        <rFont val="Arial"/>
        <family val="2"/>
      </rPr>
      <t>Hinweis: Die Kennzeichnung erfolgt nur für Regelschulen (Schulnummern beginnend mit 2…) und Gymnasien (Schulnummern beginnend mit 5…).</t>
    </r>
  </si>
  <si>
    <t>für Kopierhilfe VWN</t>
  </si>
  <si>
    <r>
      <t xml:space="preserve">Die </t>
    </r>
    <r>
      <rPr>
        <b/>
        <sz val="9"/>
        <color theme="1"/>
        <rFont val="Arial"/>
        <family val="2"/>
      </rPr>
      <t>Dauer des schülerbezogenen Kurses</t>
    </r>
    <r>
      <rPr>
        <sz val="9"/>
        <color theme="1"/>
        <rFont val="Arial"/>
        <family val="2"/>
      </rPr>
      <t xml:space="preserve"> berechnet sich aus der Anzahl der Kurstage (Feld 8) und 
den Stunden pro Tag (Feld 9).
</t>
    </r>
    <r>
      <rPr>
        <i/>
        <sz val="8"/>
        <color rgb="FF0070C0"/>
        <rFont val="Arial"/>
        <family val="2"/>
      </rPr>
      <t>Hinweis: Der Umfang eines schülerbezogenen Kurses entspricht der Definition aus den Erläuterungen zur Richtlinie.
Ein Teilnehmender kann im Schuljahr nicht mehrere Kurse besuchen. Absolviert der Teilnehmende seinen Kurs bei mehreren Verbundpartnern sind diese Stunden zu summieren. Diese zusammengefassten Stunden müssen dann der Dauer des schülerbezogenen Kurses entsprechen.</t>
    </r>
  </si>
  <si>
    <t>fehlendes Berufsfeld</t>
  </si>
  <si>
    <r>
      <t xml:space="preserve">Bitte fügen Sie diese Spalten in den dargestellten </t>
    </r>
    <r>
      <rPr>
        <b/>
        <u/>
        <sz val="9"/>
        <rFont val="Arial"/>
        <family val="2"/>
      </rPr>
      <t>drei</t>
    </r>
    <r>
      <rPr>
        <sz val="9"/>
        <rFont val="Arial"/>
        <family val="2"/>
      </rPr>
      <t xml:space="preserve"> Blöcken in den aktuellen VWN für die Schulförderung - Berufsorientierung, »Übersicht TN-StEK« ein. 
Sie können diese Angaben auch kopieren. Bitte beachten Sie, dass Sie nur die </t>
    </r>
    <r>
      <rPr>
        <b/>
        <sz val="9"/>
        <rFont val="Arial"/>
        <family val="2"/>
      </rPr>
      <t>WERTE</t>
    </r>
    <r>
      <rPr>
        <sz val="9"/>
        <rFont val="Arial"/>
        <family val="2"/>
      </rPr>
      <t xml:space="preserve"> einfügen und nicht die komplette Formatierung.</t>
    </r>
  </si>
  <si>
    <t>Jeder Teilnehmende kann nur einen Kurs pro Schuljahr besuchen!</t>
  </si>
  <si>
    <r>
      <rPr>
        <b/>
        <sz val="9"/>
        <color theme="1"/>
        <rFont val="Arial"/>
        <family val="2"/>
      </rPr>
      <t xml:space="preserve">Hinweis zu Punkt 6 - 8: </t>
    </r>
    <r>
      <rPr>
        <sz val="9"/>
        <color theme="1"/>
        <rFont val="Arial"/>
        <family val="2"/>
      </rPr>
      <t xml:space="preserve">
Hat eine Schülerin/ein Schüler einer Klasse einen anderen Stundenbedarf (schülerbezogener Kurs) als die übrigen Teilnehmenden, so ist diese/dieser auf einer gesonderten Liste zu erfassen.</t>
    </r>
  </si>
  <si>
    <r>
      <t xml:space="preserve">Die </t>
    </r>
    <r>
      <rPr>
        <b/>
        <sz val="9"/>
        <color indexed="8"/>
        <rFont val="Arial"/>
        <family val="2"/>
      </rPr>
      <t>im VWN abrechenbaren Stunden</t>
    </r>
    <r>
      <rPr>
        <sz val="9"/>
        <color theme="1"/>
        <rFont val="Arial"/>
        <family val="2"/>
      </rPr>
      <t xml:space="preserve"> werden automatisch berechnet.
</t>
    </r>
    <r>
      <rPr>
        <i/>
        <sz val="8"/>
        <color indexed="30"/>
        <rFont val="Arial"/>
        <family val="2"/>
      </rPr>
      <t xml:space="preserve">Hinweis (gemäß Richtlinie): Zur Abrechnung gelangen die Standardeinheitskosten je Stunde für Schülerinnen und Schüler, die nachweislich an der Maßnahme teilgenommen haben. Abrechnungsfähig sind außerdem Abwesenheiten von Schülerinnen und Schülern (z. B. Krankheit), für die der Zuwendungsempfänger </t>
    </r>
    <r>
      <rPr>
        <b/>
        <i/>
        <sz val="8"/>
        <color indexed="30"/>
        <rFont val="Arial"/>
        <family val="2"/>
      </rPr>
      <t>nicht verantwortlich</t>
    </r>
    <r>
      <rPr>
        <i/>
        <sz val="8"/>
        <color indexed="30"/>
        <rFont val="Arial"/>
        <family val="2"/>
      </rPr>
      <t xml:space="preserve"> ist und wenn deren Gesamtteilnahme im Haushaltsjahr mindestens 60% des vorgesehenen Zeitumfangs betrug.
</t>
    </r>
    <r>
      <rPr>
        <b/>
        <i/>
        <sz val="8"/>
        <color rgb="FFFF0000"/>
        <rFont val="Arial"/>
        <family val="2"/>
      </rPr>
      <t>Sollten keine "im VWN abrechenbaren Stunden" ausgewiesen werden, kontrollieren Sie bitte, ob sie für den 
Teilnehmenden die Angaben in den Feldern 17-19 vollständig erfasst haben.</t>
    </r>
  </si>
  <si>
    <t>Anwesenheitsliste für die Nachholung der Berufliche Orientierung von Schülerinnen und Schülern (Schulförder-RL, 2.2.1)</t>
  </si>
  <si>
    <r>
      <t>In diesem Auswahlfeld entscheiden Sie sich zwischen "</t>
    </r>
    <r>
      <rPr>
        <b/>
        <sz val="9"/>
        <color theme="1"/>
        <rFont val="Arial"/>
        <family val="2"/>
      </rPr>
      <t xml:space="preserve">Nachholung </t>
    </r>
    <r>
      <rPr>
        <b/>
        <sz val="9"/>
        <color indexed="8"/>
        <rFont val="Arial"/>
        <family val="2"/>
      </rPr>
      <t>Berufsfelderkundung</t>
    </r>
    <r>
      <rPr>
        <sz val="9"/>
        <color theme="1"/>
        <rFont val="Arial"/>
        <family val="2"/>
      </rPr>
      <t>" und 
"</t>
    </r>
    <r>
      <rPr>
        <b/>
        <sz val="9"/>
        <color theme="1"/>
        <rFont val="Arial"/>
        <family val="2"/>
      </rPr>
      <t xml:space="preserve">Nachholung </t>
    </r>
    <r>
      <rPr>
        <b/>
        <sz val="9"/>
        <color indexed="8"/>
        <rFont val="Arial"/>
        <family val="2"/>
      </rPr>
      <t>Berufsfelderprobung</t>
    </r>
    <r>
      <rPr>
        <sz val="9"/>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</si>
</sst>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_-* #,##0.00\ [$€-1]_-;\-* #,##0.00\ [$€-1]_-;_-* &quot;-&quot;??\ [$€-1]_-"/>
    <numFmt numFmtId="166" formatCode="00000"/>
    <numFmt numFmtId="167" formatCode=";;;&quot;X&quot;"/>
    <numFmt numFmtId="168" formatCode="#,##0;;"/>
    <numFmt numFmtId="169" formatCode="General;;"/>
  </numFmts>
  <fonts count="32" x14ac:knownFonts="1">
    <font>
      <sz val="9"/>
      <color theme="1"/>
      <name val="Arial"/>
      <family val="2"/>
    </font>
    <font>
      <sz val="9"/>
      <color indexed="8"/>
      <name val="Arial"/>
      <family val="2"/>
    </font>
    <font>
      <sz val="10"/>
      <name val="Arial"/>
      <family val="2"/>
    </font>
    <font>
      <sz val="9"/>
      <name val="Arial"/>
      <family val="2"/>
    </font>
    <font>
      <i/>
      <sz val="8"/>
      <name val="Arial"/>
      <family val="2"/>
    </font>
    <font>
      <sz val="8"/>
      <name val="Arial"/>
      <family val="2"/>
    </font>
    <font>
      <sz val="12"/>
      <color indexed="8"/>
      <name val="Arial"/>
      <family val="2"/>
    </font>
    <font>
      <sz val="12"/>
      <color indexed="9"/>
      <name val="Arial"/>
      <family val="2"/>
    </font>
    <font>
      <b/>
      <sz val="12"/>
      <name val="Arial"/>
      <family val="2"/>
    </font>
    <font>
      <sz val="7"/>
      <name val="Arial"/>
      <family val="2"/>
    </font>
    <font>
      <b/>
      <sz val="9"/>
      <name val="Arial"/>
      <family val="2"/>
    </font>
    <font>
      <i/>
      <sz val="9"/>
      <name val="Arial"/>
      <family val="2"/>
    </font>
    <font>
      <sz val="9"/>
      <color indexed="81"/>
      <name val="Arial"/>
      <family val="2"/>
    </font>
    <font>
      <b/>
      <sz val="9"/>
      <color indexed="8"/>
      <name val="Arial"/>
      <family val="2"/>
    </font>
    <font>
      <sz val="9"/>
      <name val="Arial"/>
      <family val="2"/>
    </font>
    <font>
      <b/>
      <sz val="20"/>
      <name val="Arial"/>
      <family val="2"/>
    </font>
    <font>
      <i/>
      <sz val="8"/>
      <color indexed="30"/>
      <name val="Arial"/>
      <family val="2"/>
    </font>
    <font>
      <sz val="8"/>
      <color indexed="10"/>
      <name val="Arial"/>
      <family val="2"/>
    </font>
    <font>
      <b/>
      <sz val="9"/>
      <color theme="1"/>
      <name val="Arial"/>
      <family val="2"/>
    </font>
    <font>
      <sz val="11"/>
      <color theme="1"/>
      <name val="Arial"/>
      <family val="2"/>
    </font>
    <font>
      <b/>
      <u/>
      <sz val="11"/>
      <color theme="1"/>
      <name val="Arial"/>
      <family val="2"/>
    </font>
    <font>
      <sz val="12"/>
      <color theme="1"/>
      <name val="Arial"/>
      <family val="2"/>
    </font>
    <font>
      <i/>
      <sz val="8"/>
      <color theme="1"/>
      <name val="Arial"/>
      <family val="2"/>
    </font>
    <font>
      <b/>
      <sz val="12"/>
      <color theme="1"/>
      <name val="Arial"/>
      <family val="2"/>
    </font>
    <font>
      <i/>
      <sz val="8"/>
      <color rgb="FF0070C0"/>
      <name val="Arial"/>
      <family val="2"/>
    </font>
    <font>
      <b/>
      <i/>
      <sz val="8"/>
      <color indexed="30"/>
      <name val="Arial"/>
      <family val="2"/>
    </font>
    <font>
      <b/>
      <u/>
      <sz val="9"/>
      <name val="Arial"/>
      <family val="2"/>
    </font>
    <font>
      <b/>
      <i/>
      <sz val="9"/>
      <color rgb="FF0070C0"/>
      <name val="Arial"/>
      <family val="2"/>
    </font>
    <font>
      <b/>
      <i/>
      <sz val="8"/>
      <color rgb="FF0070C0"/>
      <name val="Arial"/>
      <family val="2"/>
    </font>
    <font>
      <u/>
      <sz val="9"/>
      <color rgb="FFFF0000"/>
      <name val="Arial"/>
      <family val="2"/>
    </font>
    <font>
      <b/>
      <i/>
      <sz val="8"/>
      <color rgb="FFFF0000"/>
      <name val="Arial"/>
      <family val="2"/>
    </font>
    <font>
      <b/>
      <sz val="11"/>
      <name val="Arial"/>
      <family val="2"/>
    </font>
  </fonts>
  <fills count="25">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22"/>
      </patternFill>
    </fill>
    <fill>
      <patternFill patternType="solid">
        <fgColor indexed="49"/>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1"/>
        <bgColor indexed="64"/>
      </patternFill>
    </fill>
    <fill>
      <patternFill patternType="solid">
        <fgColor rgb="FF0070C0"/>
        <bgColor indexed="64"/>
      </patternFill>
    </fill>
    <fill>
      <patternFill patternType="solid">
        <fgColor rgb="FFFCD5B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7" tint="0.59999389629810485"/>
        <bgColor indexed="64"/>
      </patternFill>
    </fill>
  </fills>
  <borders count="95">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style="double">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theme="0" tint="-0.499984740745262"/>
      </bottom>
      <diagonal/>
    </border>
    <border>
      <left/>
      <right/>
      <top style="double">
        <color theme="0" tint="-0.499984740745262"/>
      </top>
      <bottom/>
      <diagonal/>
    </border>
    <border>
      <left/>
      <right style="thin">
        <color indexed="64"/>
      </right>
      <top/>
      <bottom style="double">
        <color indexed="64"/>
      </bottom>
      <diagonal/>
    </border>
    <border>
      <left style="double">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double">
        <color indexed="64"/>
      </right>
      <top style="hair">
        <color indexed="64"/>
      </top>
      <bottom/>
      <diagonal/>
    </border>
    <border>
      <left style="hair">
        <color indexed="64"/>
      </left>
      <right style="double">
        <color indexed="64"/>
      </right>
      <top style="hair">
        <color indexed="64"/>
      </top>
      <bottom/>
      <diagonal/>
    </border>
    <border>
      <left style="thin">
        <color indexed="64"/>
      </left>
      <right style="hair">
        <color indexed="64"/>
      </right>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style="thin">
        <color indexed="64"/>
      </left>
      <right/>
      <top style="double">
        <color indexed="64"/>
      </top>
      <bottom style="hair">
        <color indexed="64"/>
      </bottom>
      <diagonal/>
    </border>
    <border>
      <left style="thin">
        <color indexed="64"/>
      </left>
      <right style="thin">
        <color indexed="64"/>
      </right>
      <top/>
      <bottom style="hair">
        <color indexed="64"/>
      </bottom>
      <diagonal/>
    </border>
  </borders>
  <cellStyleXfs count="24">
    <xf numFmtId="0" fontId="0" fillId="0" borderId="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165" fontId="3" fillId="0" borderId="0" applyFont="0" applyFill="0" applyBorder="0" applyAlignment="0" applyProtection="0"/>
    <xf numFmtId="0" fontId="2" fillId="0" borderId="0"/>
    <xf numFmtId="0" fontId="3" fillId="0" borderId="0"/>
    <xf numFmtId="0" fontId="14" fillId="0" borderId="0"/>
    <xf numFmtId="0" fontId="3" fillId="0" borderId="0"/>
  </cellStyleXfs>
  <cellXfs count="431">
    <xf numFmtId="0" fontId="0" fillId="0" borderId="0" xfId="0"/>
    <xf numFmtId="0" fontId="3" fillId="0" borderId="0" xfId="0" applyFont="1" applyAlignment="1" applyProtection="1">
      <alignment vertical="center"/>
      <protection hidden="1"/>
    </xf>
    <xf numFmtId="0" fontId="3" fillId="0" borderId="1" xfId="0" applyFont="1" applyBorder="1" applyAlignment="1" applyProtection="1">
      <alignment vertical="center"/>
      <protection hidden="1"/>
    </xf>
    <xf numFmtId="0" fontId="3" fillId="0" borderId="2" xfId="0" applyFont="1" applyBorder="1" applyAlignment="1" applyProtection="1">
      <alignment vertical="center"/>
      <protection hidden="1"/>
    </xf>
    <xf numFmtId="0" fontId="3" fillId="0" borderId="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0" xfId="20" applyFont="1" applyBorder="1" applyAlignment="1" applyProtection="1">
      <alignment vertical="center"/>
      <protection hidden="1"/>
    </xf>
    <xf numFmtId="0" fontId="3" fillId="0" borderId="0" xfId="20" applyFont="1" applyAlignment="1" applyProtection="1">
      <alignment vertical="center"/>
      <protection hidden="1"/>
    </xf>
    <xf numFmtId="0" fontId="3" fillId="0" borderId="4" xfId="0" applyFont="1" applyBorder="1" applyAlignment="1" applyProtection="1">
      <alignment vertical="center"/>
      <protection hidden="1"/>
    </xf>
    <xf numFmtId="0" fontId="3" fillId="0" borderId="5"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10" fillId="0" borderId="0" xfId="0" applyFont="1" applyAlignment="1" applyProtection="1">
      <alignment vertical="center"/>
      <protection hidden="1"/>
    </xf>
    <xf numFmtId="0" fontId="11"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9" fillId="10" borderId="8" xfId="20" applyFont="1" applyFill="1" applyBorder="1" applyAlignment="1" applyProtection="1">
      <alignment horizontal="center" vertical="center"/>
      <protection hidden="1"/>
    </xf>
    <xf numFmtId="0" fontId="9" fillId="10" borderId="9" xfId="20" applyFont="1" applyFill="1" applyBorder="1" applyAlignment="1" applyProtection="1">
      <alignment horizontal="center" vertical="center"/>
      <protection hidden="1"/>
    </xf>
    <xf numFmtId="0" fontId="9" fillId="10" borderId="10" xfId="20" applyFont="1" applyFill="1" applyBorder="1" applyAlignment="1" applyProtection="1">
      <alignment horizontal="center" vertical="center"/>
      <protection hidden="1"/>
    </xf>
    <xf numFmtId="0" fontId="3" fillId="0" borderId="0" xfId="20" applyFont="1" applyBorder="1" applyAlignment="1" applyProtection="1">
      <alignment horizontal="left" vertical="center" wrapText="1" indent="2"/>
      <protection hidden="1"/>
    </xf>
    <xf numFmtId="0" fontId="3" fillId="0" borderId="11" xfId="0" applyFont="1" applyBorder="1" applyAlignment="1" applyProtection="1">
      <alignment horizontal="left" vertical="center" indent="1"/>
      <protection hidden="1"/>
    </xf>
    <xf numFmtId="0" fontId="3" fillId="0" borderId="12" xfId="2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11" xfId="20" applyFont="1" applyBorder="1" applyAlignment="1" applyProtection="1">
      <alignment horizontal="left" vertical="center" indent="1"/>
      <protection hidden="1"/>
    </xf>
    <xf numFmtId="49" fontId="3" fillId="0" borderId="11" xfId="0" applyNumberFormat="1" applyFont="1" applyFill="1" applyBorder="1" applyAlignment="1" applyProtection="1">
      <alignment horizontal="left" vertical="center" indent="1"/>
      <protection hidden="1"/>
    </xf>
    <xf numFmtId="0" fontId="3" fillId="0" borderId="12" xfId="0" applyFont="1" applyBorder="1" applyAlignment="1" applyProtection="1">
      <alignment horizontal="center" vertical="center" wrapText="1"/>
      <protection hidden="1"/>
    </xf>
    <xf numFmtId="0" fontId="3" fillId="0" borderId="12" xfId="0" applyFont="1" applyBorder="1" applyAlignment="1" applyProtection="1">
      <alignment vertical="center"/>
      <protection hidden="1"/>
    </xf>
    <xf numFmtId="3" fontId="3" fillId="0" borderId="11" xfId="0" applyNumberFormat="1" applyFont="1" applyFill="1" applyBorder="1" applyAlignment="1" applyProtection="1">
      <alignment horizontal="left" vertical="center" indent="1"/>
      <protection hidden="1"/>
    </xf>
    <xf numFmtId="3" fontId="3" fillId="0" borderId="12" xfId="0" applyNumberFormat="1" applyFont="1" applyFill="1" applyBorder="1" applyAlignment="1" applyProtection="1">
      <alignment horizontal="left" vertical="center" indent="1"/>
      <protection hidden="1"/>
    </xf>
    <xf numFmtId="0" fontId="3" fillId="0" borderId="12" xfId="20" applyFont="1" applyBorder="1" applyAlignment="1" applyProtection="1">
      <alignment horizontal="left" vertical="center" indent="1"/>
      <protection hidden="1"/>
    </xf>
    <xf numFmtId="0" fontId="3" fillId="0" borderId="0" xfId="0" applyFont="1" applyBorder="1" applyAlignment="1" applyProtection="1">
      <alignment horizontal="left" vertical="center" wrapText="1"/>
      <protection hidden="1"/>
    </xf>
    <xf numFmtId="0" fontId="3" fillId="0" borderId="4" xfId="20" applyFont="1" applyBorder="1" applyAlignment="1" applyProtection="1">
      <alignment vertical="center"/>
      <protection hidden="1"/>
    </xf>
    <xf numFmtId="0" fontId="3" fillId="0" borderId="7" xfId="23" applyFont="1" applyBorder="1" applyAlignment="1" applyProtection="1">
      <alignment horizontal="left" vertical="center"/>
      <protection hidden="1"/>
    </xf>
    <xf numFmtId="0" fontId="3" fillId="0" borderId="7" xfId="20" applyFont="1" applyBorder="1" applyAlignment="1" applyProtection="1">
      <alignment horizontal="center" vertical="center" wrapText="1"/>
      <protection hidden="1"/>
    </xf>
    <xf numFmtId="0" fontId="3" fillId="0" borderId="15" xfId="20" applyFont="1" applyBorder="1" applyAlignment="1" applyProtection="1">
      <alignment horizontal="center" vertical="center" wrapText="1"/>
      <protection hidden="1"/>
    </xf>
    <xf numFmtId="0" fontId="3" fillId="0" borderId="0" xfId="23" applyFont="1" applyAlignment="1" applyProtection="1">
      <alignment horizontal="left" vertical="center"/>
      <protection hidden="1"/>
    </xf>
    <xf numFmtId="0" fontId="3" fillId="0" borderId="0" xfId="20" applyFont="1" applyBorder="1" applyAlignment="1" applyProtection="1">
      <alignment horizontal="center" vertical="center" wrapText="1"/>
      <protection hidden="1"/>
    </xf>
    <xf numFmtId="14" fontId="10" fillId="13" borderId="18" xfId="20" applyNumberFormat="1" applyFont="1" applyFill="1" applyBorder="1" applyAlignment="1" applyProtection="1">
      <alignment horizontal="center" vertical="center"/>
      <protection locked="0"/>
    </xf>
    <xf numFmtId="14" fontId="10" fillId="13" borderId="19" xfId="20" applyNumberFormat="1" applyFont="1" applyFill="1" applyBorder="1" applyAlignment="1" applyProtection="1">
      <alignment horizontal="center" vertical="center"/>
      <protection locked="0"/>
    </xf>
    <xf numFmtId="14" fontId="10" fillId="13" borderId="20" xfId="20" applyNumberFormat="1" applyFont="1" applyFill="1" applyBorder="1" applyAlignment="1" applyProtection="1">
      <alignment horizontal="center" vertical="center"/>
      <protection locked="0"/>
    </xf>
    <xf numFmtId="0" fontId="3" fillId="0" borderId="17" xfId="20" applyFont="1" applyBorder="1" applyAlignment="1" applyProtection="1">
      <alignment horizontal="left" vertical="center" indent="1"/>
      <protection hidden="1"/>
    </xf>
    <xf numFmtId="0" fontId="3" fillId="0" borderId="4" xfId="0" applyFont="1" applyBorder="1"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Font="1" applyAlignment="1" applyProtection="1">
      <alignment vertical="center"/>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0" fillId="0" borderId="0" xfId="0" applyBorder="1" applyAlignment="1" applyProtection="1">
      <alignment vertical="center"/>
      <protection hidden="1"/>
    </xf>
    <xf numFmtId="0" fontId="0" fillId="0" borderId="21" xfId="0" applyBorder="1" applyAlignment="1" applyProtection="1">
      <alignment vertical="center"/>
      <protection hidden="1"/>
    </xf>
    <xf numFmtId="0" fontId="0" fillId="0" borderId="22" xfId="0" applyBorder="1" applyAlignment="1" applyProtection="1">
      <alignment horizontal="left" vertical="center" indent="1"/>
      <protection hidden="1"/>
    </xf>
    <xf numFmtId="0" fontId="0" fillId="0" borderId="22" xfId="0" applyBorder="1" applyAlignment="1" applyProtection="1">
      <alignment vertical="center"/>
      <protection hidden="1"/>
    </xf>
    <xf numFmtId="0" fontId="0" fillId="0" borderId="23" xfId="0" applyBorder="1" applyAlignment="1" applyProtection="1">
      <alignment vertical="center"/>
      <protection hidden="1"/>
    </xf>
    <xf numFmtId="0" fontId="0" fillId="0" borderId="24" xfId="0" applyBorder="1" applyAlignment="1" applyProtection="1">
      <alignment vertical="center"/>
      <protection hidden="1"/>
    </xf>
    <xf numFmtId="0" fontId="0" fillId="0" borderId="25" xfId="0" applyBorder="1" applyAlignment="1" applyProtection="1">
      <alignment vertical="center"/>
      <protection hidden="1"/>
    </xf>
    <xf numFmtId="0" fontId="0" fillId="0" borderId="26" xfId="0" applyBorder="1" applyAlignment="1" applyProtection="1">
      <alignment vertical="center"/>
      <protection hidden="1"/>
    </xf>
    <xf numFmtId="0" fontId="3" fillId="0" borderId="13" xfId="20" applyFont="1" applyBorder="1" applyAlignment="1" applyProtection="1">
      <alignment vertical="center"/>
      <protection hidden="1"/>
    </xf>
    <xf numFmtId="0" fontId="3" fillId="11" borderId="27" xfId="20" applyFont="1" applyFill="1" applyBorder="1" applyAlignment="1" applyProtection="1">
      <alignment horizontal="right" vertical="center" wrapText="1"/>
      <protection hidden="1"/>
    </xf>
    <xf numFmtId="0" fontId="3" fillId="11" borderId="28" xfId="20" applyFont="1" applyFill="1" applyBorder="1" applyAlignment="1" applyProtection="1">
      <alignment horizontal="right" vertical="center" wrapText="1"/>
      <protection hidden="1"/>
    </xf>
    <xf numFmtId="49" fontId="0" fillId="0" borderId="29" xfId="0" applyNumberFormat="1" applyFont="1" applyBorder="1" applyAlignment="1">
      <alignment horizontal="left" vertical="center" indent="1"/>
    </xf>
    <xf numFmtId="49" fontId="0" fillId="0" borderId="30" xfId="0" applyNumberFormat="1" applyFont="1" applyBorder="1" applyAlignment="1">
      <alignment horizontal="left" vertical="center" indent="1"/>
    </xf>
    <xf numFmtId="49" fontId="0" fillId="0" borderId="31" xfId="0" applyNumberFormat="1" applyFont="1" applyBorder="1" applyAlignment="1">
      <alignment horizontal="left" vertical="center" indent="1"/>
    </xf>
    <xf numFmtId="0" fontId="3" fillId="11" borderId="35" xfId="20" applyFont="1" applyFill="1" applyBorder="1" applyAlignment="1" applyProtection="1">
      <alignment horizontal="right" vertical="center" wrapText="1"/>
      <protection hidden="1"/>
    </xf>
    <xf numFmtId="0" fontId="3" fillId="11" borderId="36" xfId="20" applyFont="1" applyFill="1" applyBorder="1" applyAlignment="1" applyProtection="1">
      <alignment horizontal="right" vertical="center" wrapText="1"/>
      <protection hidden="1"/>
    </xf>
    <xf numFmtId="0" fontId="3" fillId="11" borderId="37" xfId="20" applyFont="1" applyFill="1" applyBorder="1" applyAlignment="1" applyProtection="1">
      <alignment vertical="center"/>
      <protection hidden="1"/>
    </xf>
    <xf numFmtId="0" fontId="0" fillId="0" borderId="38" xfId="0" applyFont="1" applyBorder="1" applyAlignment="1">
      <alignment horizontal="left" vertical="center" indent="1"/>
    </xf>
    <xf numFmtId="0" fontId="0" fillId="0" borderId="39" xfId="0" applyFont="1" applyBorder="1" applyAlignment="1">
      <alignment horizontal="left" vertical="center" indent="1"/>
    </xf>
    <xf numFmtId="0" fontId="0" fillId="0" borderId="40" xfId="0" applyFont="1" applyBorder="1" applyAlignment="1">
      <alignment horizontal="left" vertical="center" indent="1"/>
    </xf>
    <xf numFmtId="0" fontId="3" fillId="0" borderId="0" xfId="0" applyFont="1" applyBorder="1" applyProtection="1">
      <protection hidden="1"/>
    </xf>
    <xf numFmtId="0" fontId="0" fillId="0" borderId="0" xfId="0" applyBorder="1" applyProtection="1">
      <protection hidden="1"/>
    </xf>
    <xf numFmtId="0" fontId="8" fillId="0" borderId="0" xfId="0" applyFont="1" applyBorder="1" applyProtection="1">
      <protection hidden="1"/>
    </xf>
    <xf numFmtId="0" fontId="3" fillId="11" borderId="43" xfId="20" applyFont="1" applyFill="1" applyBorder="1" applyAlignment="1" applyProtection="1">
      <alignment vertical="center"/>
      <protection hidden="1"/>
    </xf>
    <xf numFmtId="0" fontId="14" fillId="0" borderId="0" xfId="22" applyNumberFormat="1" applyAlignment="1" applyProtection="1">
      <alignment vertical="center"/>
      <protection hidden="1"/>
    </xf>
    <xf numFmtId="0" fontId="14" fillId="0" borderId="0" xfId="22" applyNumberFormat="1" applyAlignment="1" applyProtection="1">
      <alignment horizontal="center" vertical="center"/>
      <protection hidden="1"/>
    </xf>
    <xf numFmtId="0" fontId="14" fillId="0" borderId="0" xfId="22" applyNumberFormat="1" applyBorder="1" applyAlignment="1" applyProtection="1">
      <alignment vertical="center"/>
      <protection hidden="1"/>
    </xf>
    <xf numFmtId="0" fontId="10" fillId="15" borderId="9" xfId="22" applyNumberFormat="1" applyFont="1" applyFill="1" applyBorder="1" applyAlignment="1" applyProtection="1">
      <alignment horizontal="center" vertical="center"/>
      <protection hidden="1"/>
    </xf>
    <xf numFmtId="0" fontId="10" fillId="15" borderId="9" xfId="22" applyNumberFormat="1" applyFont="1" applyFill="1" applyBorder="1" applyAlignment="1" applyProtection="1">
      <alignment horizontal="left" vertical="center" indent="1"/>
      <protection hidden="1"/>
    </xf>
    <xf numFmtId="0" fontId="3" fillId="0" borderId="0" xfId="22" quotePrefix="1" applyNumberFormat="1" applyFont="1" applyBorder="1" applyAlignment="1" applyProtection="1">
      <alignment vertical="center"/>
      <protection hidden="1"/>
    </xf>
    <xf numFmtId="164" fontId="14" fillId="0" borderId="9" xfId="22" applyNumberFormat="1" applyBorder="1" applyAlignment="1" applyProtection="1">
      <alignment horizontal="left" vertical="center" indent="1"/>
      <protection hidden="1"/>
    </xf>
    <xf numFmtId="164" fontId="3" fillId="0" borderId="9" xfId="22" applyNumberFormat="1" applyFont="1" applyBorder="1" applyAlignment="1" applyProtection="1">
      <alignment horizontal="center" vertical="center"/>
      <protection hidden="1"/>
    </xf>
    <xf numFmtId="0" fontId="3" fillId="0" borderId="9" xfId="22" applyNumberFormat="1" applyFont="1" applyBorder="1" applyAlignment="1" applyProtection="1">
      <alignment horizontal="left" vertical="center" wrapText="1" indent="1"/>
      <protection hidden="1"/>
    </xf>
    <xf numFmtId="164" fontId="3" fillId="0" borderId="9" xfId="22" applyNumberFormat="1" applyFont="1" applyBorder="1" applyAlignment="1" applyProtection="1">
      <alignment horizontal="left" vertical="center" indent="1"/>
      <protection hidden="1"/>
    </xf>
    <xf numFmtId="0" fontId="0" fillId="0" borderId="0" xfId="0" applyProtection="1">
      <protection hidden="1"/>
    </xf>
    <xf numFmtId="0" fontId="0" fillId="0" borderId="22" xfId="0" applyBorder="1" applyAlignment="1" applyProtection="1">
      <alignment horizontal="left" vertical="center" wrapText="1" indent="1"/>
      <protection hidden="1"/>
    </xf>
    <xf numFmtId="0" fontId="0" fillId="0" borderId="23" xfId="0" applyBorder="1" applyAlignment="1" applyProtection="1">
      <alignment horizontal="left" vertical="center" wrapText="1" indent="1"/>
      <protection hidden="1"/>
    </xf>
    <xf numFmtId="0" fontId="0" fillId="0" borderId="22" xfId="0" applyBorder="1" applyAlignment="1" applyProtection="1">
      <alignment horizontal="left" vertical="center"/>
      <protection hidden="1"/>
    </xf>
    <xf numFmtId="0" fontId="0" fillId="0" borderId="23" xfId="0" applyBorder="1" applyAlignment="1" applyProtection="1">
      <alignment horizontal="left" vertical="center"/>
      <protection hidden="1"/>
    </xf>
    <xf numFmtId="0" fontId="0" fillId="0" borderId="22" xfId="0" applyFont="1" applyBorder="1" applyAlignment="1" applyProtection="1">
      <alignment horizontal="left" vertical="center" indent="1"/>
      <protection hidden="1"/>
    </xf>
    <xf numFmtId="0" fontId="22" fillId="0" borderId="0" xfId="0" applyFont="1"/>
    <xf numFmtId="0" fontId="18" fillId="17" borderId="11" xfId="0" applyFont="1" applyFill="1" applyBorder="1" applyAlignment="1">
      <alignment horizontal="left" vertical="center" indent="1"/>
    </xf>
    <xf numFmtId="0" fontId="3" fillId="17" borderId="13" xfId="20" applyFont="1" applyFill="1" applyBorder="1" applyAlignment="1" applyProtection="1">
      <alignment horizontal="left" vertical="center" indent="1"/>
      <protection hidden="1"/>
    </xf>
    <xf numFmtId="0" fontId="22" fillId="0" borderId="0" xfId="0" applyFont="1" applyAlignment="1" applyProtection="1">
      <alignment vertical="center"/>
      <protection hidden="1"/>
    </xf>
    <xf numFmtId="0" fontId="23" fillId="0" borderId="0" xfId="0" applyFont="1" applyAlignment="1" applyProtection="1">
      <alignment vertical="center"/>
      <protection hidden="1"/>
    </xf>
    <xf numFmtId="0" fontId="3" fillId="0" borderId="3" xfId="20" applyFont="1" applyBorder="1" applyAlignment="1" applyProtection="1">
      <alignment vertical="center"/>
      <protection hidden="1"/>
    </xf>
    <xf numFmtId="0" fontId="0" fillId="0" borderId="22" xfId="0" applyBorder="1" applyAlignment="1" applyProtection="1">
      <alignment horizontal="left" vertical="center" indent="1"/>
      <protection hidden="1"/>
    </xf>
    <xf numFmtId="0" fontId="0" fillId="0" borderId="0" xfId="0" applyFill="1" applyBorder="1" applyProtection="1">
      <protection hidden="1"/>
    </xf>
    <xf numFmtId="0" fontId="19" fillId="0" borderId="0" xfId="0" applyFont="1" applyFill="1" applyBorder="1" applyProtection="1">
      <protection hidden="1"/>
    </xf>
    <xf numFmtId="0" fontId="21" fillId="0" borderId="0" xfId="0" applyFont="1" applyFill="1" applyBorder="1" applyProtection="1">
      <protection hidden="1"/>
    </xf>
    <xf numFmtId="3" fontId="3" fillId="0" borderId="82" xfId="0" applyNumberFormat="1" applyFont="1" applyBorder="1" applyAlignment="1" applyProtection="1">
      <alignment horizontal="center" vertical="center"/>
      <protection hidden="1"/>
    </xf>
    <xf numFmtId="3" fontId="3" fillId="0" borderId="41" xfId="0" applyNumberFormat="1" applyFont="1" applyBorder="1" applyAlignment="1" applyProtection="1">
      <alignment horizontal="center" vertical="center"/>
      <protection hidden="1"/>
    </xf>
    <xf numFmtId="3" fontId="3" fillId="0" borderId="42" xfId="0" applyNumberFormat="1" applyFont="1" applyBorder="1" applyAlignment="1" applyProtection="1">
      <alignment horizontal="center" vertical="center"/>
      <protection hidden="1"/>
    </xf>
    <xf numFmtId="0" fontId="0" fillId="15" borderId="17" xfId="0" applyFill="1" applyBorder="1" applyAlignment="1" applyProtection="1">
      <alignment horizontal="left" vertical="center" indent="1"/>
      <protection hidden="1"/>
    </xf>
    <xf numFmtId="0" fontId="0" fillId="10" borderId="0" xfId="0" applyFont="1" applyFill="1" applyAlignment="1">
      <alignment horizontal="left" vertical="center" indent="1"/>
    </xf>
    <xf numFmtId="0" fontId="21" fillId="0" borderId="0" xfId="0" applyFont="1"/>
    <xf numFmtId="0" fontId="0" fillId="13" borderId="17" xfId="0" applyFill="1" applyBorder="1" applyAlignment="1" applyProtection="1">
      <alignment horizontal="left" vertical="center" indent="1"/>
      <protection locked="0" hidden="1"/>
    </xf>
    <xf numFmtId="0" fontId="21" fillId="0" borderId="0" xfId="0" applyFont="1" applyAlignment="1">
      <alignment horizontal="left" vertical="center" indent="1"/>
    </xf>
    <xf numFmtId="0" fontId="3" fillId="0" borderId="11" xfId="0" applyFont="1" applyFill="1" applyBorder="1" applyAlignment="1" applyProtection="1">
      <alignment horizontal="left" vertical="center" indent="1"/>
      <protection hidden="1"/>
    </xf>
    <xf numFmtId="49" fontId="5" fillId="13" borderId="8" xfId="20" applyNumberFormat="1" applyFont="1" applyFill="1" applyBorder="1" applyAlignment="1" applyProtection="1">
      <alignment horizontal="center" vertical="center"/>
      <protection locked="0"/>
    </xf>
    <xf numFmtId="49" fontId="5" fillId="13" borderId="9" xfId="20" applyNumberFormat="1" applyFont="1" applyFill="1" applyBorder="1" applyAlignment="1" applyProtection="1">
      <alignment horizontal="center" vertical="center"/>
      <protection locked="0"/>
    </xf>
    <xf numFmtId="49" fontId="5" fillId="13" borderId="10" xfId="20" applyNumberFormat="1" applyFont="1" applyFill="1"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left" vertical="center" indent="1"/>
    </xf>
    <xf numFmtId="0" fontId="22" fillId="0" borderId="0" xfId="0" applyFont="1" applyAlignment="1">
      <alignment horizontal="left" vertical="center" indent="1"/>
    </xf>
    <xf numFmtId="0" fontId="0" fillId="0" borderId="9" xfId="0" applyBorder="1" applyAlignment="1">
      <alignment horizontal="left" vertical="center" indent="1"/>
    </xf>
    <xf numFmtId="0" fontId="0" fillId="0" borderId="10" xfId="0" applyBorder="1" applyAlignment="1">
      <alignment horizontal="left" vertical="center" indent="1"/>
    </xf>
    <xf numFmtId="0" fontId="0" fillId="0" borderId="33" xfId="0" applyBorder="1" applyAlignment="1">
      <alignment horizontal="left" vertical="center" indent="1"/>
    </xf>
    <xf numFmtId="0" fontId="0" fillId="0" borderId="34" xfId="0" applyBorder="1" applyAlignment="1">
      <alignment horizontal="left" vertical="center" indent="1"/>
    </xf>
    <xf numFmtId="0" fontId="0" fillId="0" borderId="44" xfId="0" applyBorder="1" applyAlignment="1">
      <alignment horizontal="left" vertical="center" indent="1"/>
    </xf>
    <xf numFmtId="0" fontId="0" fillId="0" borderId="87" xfId="0" applyBorder="1" applyAlignment="1">
      <alignment horizontal="left" vertical="center" indent="1"/>
    </xf>
    <xf numFmtId="0" fontId="18" fillId="17" borderId="29" xfId="0" applyFont="1" applyFill="1" applyBorder="1" applyAlignment="1">
      <alignment horizontal="left" vertical="center" indent="1"/>
    </xf>
    <xf numFmtId="0" fontId="0" fillId="17" borderId="71" xfId="0" applyFill="1" applyBorder="1" applyAlignment="1">
      <alignment horizontal="left" vertical="center" indent="1"/>
    </xf>
    <xf numFmtId="0" fontId="0" fillId="17" borderId="38" xfId="0" applyFill="1" applyBorder="1" applyAlignment="1">
      <alignment horizontal="left" vertical="center" indent="1"/>
    </xf>
    <xf numFmtId="0" fontId="0" fillId="14" borderId="32" xfId="0" applyFill="1" applyBorder="1" applyAlignment="1">
      <alignment horizontal="left" vertical="center" indent="1"/>
    </xf>
    <xf numFmtId="0" fontId="0" fillId="14" borderId="33" xfId="0" applyFill="1" applyBorder="1" applyAlignment="1">
      <alignment horizontal="left" vertical="center" indent="1"/>
    </xf>
    <xf numFmtId="0" fontId="0" fillId="14" borderId="34" xfId="0" applyFill="1" applyBorder="1" applyAlignment="1">
      <alignment horizontal="left" vertical="center" indent="1"/>
    </xf>
    <xf numFmtId="0" fontId="0" fillId="0" borderId="19" xfId="0" applyBorder="1" applyAlignment="1">
      <alignment horizontal="left" vertical="center" indent="1"/>
    </xf>
    <xf numFmtId="0" fontId="0" fillId="0" borderId="20" xfId="0" applyBorder="1" applyAlignment="1">
      <alignment horizontal="left" vertical="center" indent="1"/>
    </xf>
    <xf numFmtId="0" fontId="3" fillId="16" borderId="58" xfId="0" applyFont="1" applyFill="1" applyBorder="1" applyAlignment="1" applyProtection="1">
      <alignment horizontal="left" vertical="center" indent="1"/>
      <protection hidden="1"/>
    </xf>
    <xf numFmtId="0" fontId="3" fillId="16" borderId="59" xfId="20" applyFont="1" applyFill="1" applyBorder="1" applyAlignment="1" applyProtection="1">
      <alignment horizontal="left" vertical="center" indent="1"/>
      <protection hidden="1"/>
    </xf>
    <xf numFmtId="1" fontId="5" fillId="13" borderId="32" xfId="20" applyNumberFormat="1" applyFont="1" applyFill="1" applyBorder="1" applyAlignment="1" applyProtection="1">
      <alignment horizontal="center" vertical="center"/>
      <protection locked="0"/>
    </xf>
    <xf numFmtId="1" fontId="5" fillId="13" borderId="33" xfId="20" applyNumberFormat="1" applyFont="1" applyFill="1" applyBorder="1" applyAlignment="1" applyProtection="1">
      <alignment horizontal="center" vertical="center"/>
      <protection locked="0"/>
    </xf>
    <xf numFmtId="1" fontId="5" fillId="13" borderId="34" xfId="20" applyNumberFormat="1" applyFont="1" applyFill="1" applyBorder="1" applyAlignment="1" applyProtection="1">
      <alignment horizontal="center" vertical="center"/>
      <protection locked="0"/>
    </xf>
    <xf numFmtId="1" fontId="0" fillId="0" borderId="86" xfId="0" applyNumberFormat="1" applyBorder="1" applyAlignment="1">
      <alignment horizontal="left" vertical="center" indent="1"/>
    </xf>
    <xf numFmtId="1" fontId="0" fillId="0" borderId="8" xfId="0" applyNumberFormat="1" applyBorder="1" applyAlignment="1">
      <alignment horizontal="left" vertical="center" indent="1"/>
    </xf>
    <xf numFmtId="1" fontId="0" fillId="0" borderId="32" xfId="0" applyNumberFormat="1" applyBorder="1" applyAlignment="1">
      <alignment horizontal="left" vertical="center" indent="1"/>
    </xf>
    <xf numFmtId="0" fontId="3" fillId="12" borderId="37" xfId="20" applyFont="1" applyFill="1" applyBorder="1" applyAlignment="1" applyProtection="1">
      <alignment vertical="center"/>
      <protection hidden="1"/>
    </xf>
    <xf numFmtId="0" fontId="3" fillId="12" borderId="45" xfId="20" applyFont="1" applyFill="1" applyBorder="1" applyAlignment="1" applyProtection="1">
      <alignment vertical="center"/>
      <protection hidden="1"/>
    </xf>
    <xf numFmtId="0" fontId="3" fillId="12" borderId="16" xfId="20" applyFont="1" applyFill="1" applyBorder="1" applyAlignment="1" applyProtection="1">
      <alignment vertical="center"/>
      <protection hidden="1"/>
    </xf>
    <xf numFmtId="0" fontId="3" fillId="12" borderId="14" xfId="20" applyFont="1" applyFill="1" applyBorder="1" applyAlignment="1" applyProtection="1">
      <alignment vertical="center"/>
      <protection hidden="1"/>
    </xf>
    <xf numFmtId="0" fontId="3" fillId="12" borderId="16" xfId="20" applyFont="1" applyFill="1" applyBorder="1" applyAlignment="1" applyProtection="1">
      <alignment horizontal="right" vertical="center" indent="1"/>
      <protection hidden="1"/>
    </xf>
    <xf numFmtId="0" fontId="3" fillId="12" borderId="51" xfId="20" applyFont="1" applyFill="1" applyBorder="1" applyAlignment="1" applyProtection="1">
      <alignment horizontal="right" vertical="center" indent="1"/>
      <protection hidden="1"/>
    </xf>
    <xf numFmtId="0" fontId="3" fillId="12" borderId="46" xfId="20" applyFont="1" applyFill="1" applyBorder="1" applyAlignment="1" applyProtection="1">
      <alignment vertical="center"/>
      <protection hidden="1"/>
    </xf>
    <xf numFmtId="0" fontId="3" fillId="0" borderId="11" xfId="20" applyFont="1" applyFill="1" applyBorder="1" applyAlignment="1" applyProtection="1">
      <alignment horizontal="left" vertical="center" indent="1"/>
      <protection hidden="1"/>
    </xf>
    <xf numFmtId="1" fontId="3" fillId="13" borderId="17" xfId="20" applyNumberFormat="1" applyFont="1" applyFill="1" applyBorder="1" applyAlignment="1" applyProtection="1">
      <alignment horizontal="center" vertical="center"/>
      <protection locked="0"/>
    </xf>
    <xf numFmtId="49" fontId="3" fillId="0" borderId="12" xfId="20" applyNumberFormat="1" applyFont="1" applyFill="1" applyBorder="1" applyAlignment="1" applyProtection="1">
      <alignment horizontal="left" vertical="center" indent="1"/>
      <protection hidden="1"/>
    </xf>
    <xf numFmtId="0" fontId="3" fillId="11" borderId="27" xfId="20" applyFont="1" applyFill="1" applyBorder="1" applyAlignment="1" applyProtection="1">
      <alignment vertical="center"/>
      <protection hidden="1"/>
    </xf>
    <xf numFmtId="0" fontId="3" fillId="11" borderId="36" xfId="20" applyFont="1" applyFill="1" applyBorder="1" applyAlignment="1" applyProtection="1">
      <alignment vertical="center"/>
      <protection hidden="1"/>
    </xf>
    <xf numFmtId="49" fontId="3" fillId="0" borderId="0" xfId="20" applyNumberFormat="1" applyFont="1" applyFill="1" applyBorder="1" applyAlignment="1" applyProtection="1">
      <alignment horizontal="left" vertical="center" indent="1"/>
      <protection hidden="1"/>
    </xf>
    <xf numFmtId="0" fontId="3" fillId="0" borderId="0" xfId="0" applyFont="1" applyProtection="1">
      <protection hidden="1"/>
    </xf>
    <xf numFmtId="2" fontId="0" fillId="12" borderId="27" xfId="0" applyNumberFormat="1" applyFill="1" applyBorder="1" applyAlignment="1" applyProtection="1">
      <alignment horizontal="left" vertical="center" indent="1"/>
      <protection hidden="1"/>
    </xf>
    <xf numFmtId="0" fontId="0" fillId="12" borderId="0" xfId="0" applyFill="1" applyBorder="1" applyAlignment="1" applyProtection="1">
      <alignment horizontal="left" vertical="center" indent="1"/>
      <protection hidden="1"/>
    </xf>
    <xf numFmtId="2" fontId="0" fillId="12" borderId="0" xfId="0" applyNumberFormat="1" applyFill="1" applyBorder="1" applyAlignment="1" applyProtection="1">
      <alignment horizontal="left" vertical="center" indent="1"/>
      <protection hidden="1"/>
    </xf>
    <xf numFmtId="2" fontId="0" fillId="12" borderId="57" xfId="0" applyNumberFormat="1" applyFill="1" applyBorder="1" applyAlignment="1" applyProtection="1">
      <alignment horizontal="left" vertical="center" indent="1"/>
      <protection hidden="1"/>
    </xf>
    <xf numFmtId="0" fontId="3" fillId="12" borderId="17" xfId="20" applyFont="1" applyFill="1" applyBorder="1" applyAlignment="1" applyProtection="1">
      <alignment vertical="center"/>
      <protection hidden="1"/>
    </xf>
    <xf numFmtId="0" fontId="3" fillId="17" borderId="47" xfId="20" applyFont="1" applyFill="1" applyBorder="1" applyAlignment="1" applyProtection="1">
      <alignment vertical="center"/>
      <protection hidden="1"/>
    </xf>
    <xf numFmtId="0" fontId="3" fillId="17" borderId="48" xfId="20" applyFont="1" applyFill="1" applyBorder="1" applyAlignment="1" applyProtection="1">
      <alignment vertical="center"/>
      <protection hidden="1"/>
    </xf>
    <xf numFmtId="0" fontId="3" fillId="17" borderId="44" xfId="20" applyFont="1" applyFill="1" applyBorder="1" applyAlignment="1" applyProtection="1">
      <alignment vertical="center"/>
      <protection hidden="1"/>
    </xf>
    <xf numFmtId="0" fontId="3" fillId="0" borderId="16" xfId="20" applyFont="1" applyBorder="1" applyAlignment="1" applyProtection="1">
      <alignment vertical="center" wrapText="1"/>
      <protection hidden="1"/>
    </xf>
    <xf numFmtId="0" fontId="3" fillId="21" borderId="37" xfId="20" applyFont="1" applyFill="1" applyBorder="1" applyAlignment="1" applyProtection="1">
      <alignment horizontal="left" vertical="center" indent="1"/>
      <protection hidden="1"/>
    </xf>
    <xf numFmtId="0" fontId="3" fillId="21" borderId="16" xfId="20" applyFont="1" applyFill="1" applyBorder="1" applyAlignment="1" applyProtection="1">
      <alignment horizontal="left" vertical="center" indent="1"/>
      <protection hidden="1"/>
    </xf>
    <xf numFmtId="0" fontId="3" fillId="21" borderId="51" xfId="20" applyFont="1" applyFill="1" applyBorder="1" applyAlignment="1" applyProtection="1">
      <alignment horizontal="left" vertical="center" indent="1"/>
      <protection hidden="1"/>
    </xf>
    <xf numFmtId="49" fontId="3" fillId="22" borderId="11" xfId="20" applyNumberFormat="1" applyFont="1" applyFill="1" applyBorder="1" applyAlignment="1" applyProtection="1">
      <alignment horizontal="left" vertical="center" indent="1"/>
      <protection hidden="1"/>
    </xf>
    <xf numFmtId="0" fontId="3" fillId="23" borderId="58" xfId="20" applyFont="1" applyFill="1" applyBorder="1" applyAlignment="1" applyProtection="1">
      <alignment horizontal="left" vertical="center" indent="1"/>
      <protection hidden="1"/>
    </xf>
    <xf numFmtId="0" fontId="3" fillId="23" borderId="68" xfId="20" applyFont="1" applyFill="1" applyBorder="1" applyAlignment="1" applyProtection="1">
      <alignment horizontal="left" vertical="center" indent="1"/>
      <protection hidden="1"/>
    </xf>
    <xf numFmtId="0" fontId="3" fillId="23" borderId="59" xfId="20" applyFont="1" applyFill="1" applyBorder="1" applyAlignment="1" applyProtection="1">
      <alignment horizontal="left" vertical="center" indent="1"/>
      <protection hidden="1"/>
    </xf>
    <xf numFmtId="0" fontId="3" fillId="10" borderId="37" xfId="0" applyFont="1" applyFill="1" applyBorder="1" applyAlignment="1" applyProtection="1">
      <alignment horizontal="left" vertical="center" indent="1"/>
      <protection hidden="1"/>
    </xf>
    <xf numFmtId="0" fontId="3" fillId="10" borderId="45" xfId="0" applyFont="1" applyFill="1" applyBorder="1" applyAlignment="1" applyProtection="1">
      <alignment horizontal="left" vertical="center" indent="1"/>
      <protection hidden="1"/>
    </xf>
    <xf numFmtId="0" fontId="3" fillId="10" borderId="16" xfId="0" applyFont="1" applyFill="1" applyBorder="1" applyAlignment="1" applyProtection="1">
      <alignment horizontal="left" vertical="center" indent="1"/>
      <protection hidden="1"/>
    </xf>
    <xf numFmtId="49" fontId="3" fillId="10" borderId="14" xfId="0" applyNumberFormat="1" applyFont="1" applyFill="1" applyBorder="1" applyAlignment="1" applyProtection="1">
      <alignment horizontal="left" vertical="center" indent="1"/>
      <protection hidden="1"/>
    </xf>
    <xf numFmtId="0" fontId="3" fillId="10" borderId="51" xfId="0" applyFont="1" applyFill="1" applyBorder="1" applyAlignment="1" applyProtection="1">
      <alignment horizontal="left" vertical="center" indent="1"/>
      <protection hidden="1"/>
    </xf>
    <xf numFmtId="49" fontId="3" fillId="10" borderId="46" xfId="0" applyNumberFormat="1" applyFont="1" applyFill="1" applyBorder="1" applyAlignment="1" applyProtection="1">
      <alignment horizontal="left" vertical="center" indent="1"/>
      <protection hidden="1"/>
    </xf>
    <xf numFmtId="0" fontId="3" fillId="21" borderId="58" xfId="0" applyFont="1" applyFill="1" applyBorder="1" applyAlignment="1" applyProtection="1">
      <alignment horizontal="left" vertical="center" indent="1"/>
      <protection hidden="1"/>
    </xf>
    <xf numFmtId="0" fontId="3" fillId="21" borderId="68" xfId="0" applyFont="1" applyFill="1" applyBorder="1" applyAlignment="1" applyProtection="1">
      <alignment horizontal="left" vertical="center" indent="1"/>
      <protection hidden="1"/>
    </xf>
    <xf numFmtId="0" fontId="3" fillId="21" borderId="59" xfId="0" applyFont="1" applyFill="1" applyBorder="1" applyAlignment="1" applyProtection="1">
      <alignment horizontal="left" vertical="center" indent="1"/>
      <protection hidden="1"/>
    </xf>
    <xf numFmtId="0" fontId="3" fillId="10" borderId="37" xfId="20" applyFont="1" applyFill="1" applyBorder="1" applyAlignment="1" applyProtection="1">
      <alignment horizontal="left" vertical="center" indent="1"/>
      <protection hidden="1"/>
    </xf>
    <xf numFmtId="0" fontId="3" fillId="10" borderId="27" xfId="20" applyFont="1" applyFill="1" applyBorder="1" applyAlignment="1" applyProtection="1">
      <alignment horizontal="left" vertical="center" indent="1"/>
      <protection hidden="1"/>
    </xf>
    <xf numFmtId="0" fontId="3" fillId="10" borderId="45" xfId="20" applyFont="1" applyFill="1" applyBorder="1" applyAlignment="1" applyProtection="1">
      <alignment horizontal="left" vertical="center" indent="1"/>
      <protection hidden="1"/>
    </xf>
    <xf numFmtId="0" fontId="3" fillId="10" borderId="16" xfId="20" applyFont="1" applyFill="1" applyBorder="1" applyAlignment="1" applyProtection="1">
      <alignment vertical="center"/>
      <protection hidden="1"/>
    </xf>
    <xf numFmtId="0" fontId="3" fillId="10" borderId="0" xfId="20" applyFont="1" applyFill="1" applyBorder="1" applyAlignment="1" applyProtection="1">
      <alignment horizontal="left" vertical="center" indent="1"/>
      <protection hidden="1"/>
    </xf>
    <xf numFmtId="0" fontId="3" fillId="10" borderId="14" xfId="20" applyFont="1" applyFill="1" applyBorder="1" applyAlignment="1" applyProtection="1">
      <alignment horizontal="left" vertical="center" indent="1"/>
      <protection hidden="1"/>
    </xf>
    <xf numFmtId="0" fontId="3" fillId="10" borderId="16" xfId="20" applyFont="1" applyFill="1" applyBorder="1" applyAlignment="1" applyProtection="1">
      <alignment horizontal="left" vertical="center" indent="1"/>
      <protection hidden="1"/>
    </xf>
    <xf numFmtId="0" fontId="3" fillId="10" borderId="57" xfId="20" applyFont="1" applyFill="1" applyBorder="1" applyAlignment="1" applyProtection="1">
      <alignment vertical="center"/>
      <protection hidden="1"/>
    </xf>
    <xf numFmtId="0" fontId="3" fillId="10" borderId="46" xfId="20" applyFont="1" applyFill="1" applyBorder="1" applyAlignment="1" applyProtection="1">
      <alignment vertical="center"/>
      <protection hidden="1"/>
    </xf>
    <xf numFmtId="0" fontId="3" fillId="14" borderId="37" xfId="20" applyFont="1" applyFill="1" applyBorder="1" applyAlignment="1" applyProtection="1">
      <alignment horizontal="right" vertical="center" indent="1"/>
      <protection hidden="1"/>
    </xf>
    <xf numFmtId="0" fontId="3" fillId="14" borderId="27" xfId="20" applyFont="1" applyFill="1" applyBorder="1" applyAlignment="1" applyProtection="1">
      <alignment horizontal="right" vertical="center" indent="1"/>
      <protection hidden="1"/>
    </xf>
    <xf numFmtId="0" fontId="3" fillId="14" borderId="45" xfId="20" applyFont="1" applyFill="1" applyBorder="1" applyAlignment="1" applyProtection="1">
      <alignment horizontal="right" vertical="center" indent="1"/>
      <protection hidden="1"/>
    </xf>
    <xf numFmtId="0" fontId="3" fillId="14" borderId="16" xfId="20" applyFont="1" applyFill="1" applyBorder="1" applyAlignment="1" applyProtection="1">
      <alignment horizontal="right" vertical="center" indent="1"/>
      <protection hidden="1"/>
    </xf>
    <xf numFmtId="0" fontId="3" fillId="14" borderId="0" xfId="20" applyFont="1" applyFill="1" applyBorder="1" applyAlignment="1" applyProtection="1">
      <alignment horizontal="right" vertical="center" indent="1"/>
      <protection hidden="1"/>
    </xf>
    <xf numFmtId="10" fontId="3" fillId="14" borderId="14" xfId="20" applyNumberFormat="1" applyFont="1" applyFill="1" applyBorder="1" applyAlignment="1" applyProtection="1">
      <alignment horizontal="right" vertical="center" indent="1"/>
      <protection hidden="1"/>
    </xf>
    <xf numFmtId="0" fontId="3" fillId="14" borderId="51" xfId="20" applyFont="1" applyFill="1" applyBorder="1" applyAlignment="1" applyProtection="1">
      <alignment horizontal="right" vertical="center" indent="1"/>
      <protection hidden="1"/>
    </xf>
    <xf numFmtId="0" fontId="3" fillId="14" borderId="57" xfId="20" applyFont="1" applyFill="1" applyBorder="1" applyAlignment="1" applyProtection="1">
      <alignment horizontal="right" vertical="center" indent="1"/>
      <protection hidden="1"/>
    </xf>
    <xf numFmtId="10" fontId="3" fillId="14" borderId="46" xfId="20" applyNumberFormat="1" applyFont="1" applyFill="1" applyBorder="1" applyAlignment="1" applyProtection="1">
      <alignment horizontal="right" vertical="center" indent="1"/>
      <protection hidden="1"/>
    </xf>
    <xf numFmtId="49" fontId="3" fillId="22" borderId="17" xfId="20" applyNumberFormat="1" applyFont="1" applyFill="1" applyBorder="1" applyAlignment="1" applyProtection="1">
      <alignment horizontal="left" vertical="center" indent="1"/>
      <protection hidden="1"/>
    </xf>
    <xf numFmtId="0" fontId="3" fillId="21" borderId="58" xfId="20" applyFont="1" applyFill="1" applyBorder="1" applyAlignment="1" applyProtection="1">
      <alignment horizontal="left" vertical="center" indent="1"/>
      <protection hidden="1"/>
    </xf>
    <xf numFmtId="0" fontId="3" fillId="21" borderId="68" xfId="20" applyFont="1" applyFill="1" applyBorder="1" applyAlignment="1" applyProtection="1">
      <alignment horizontal="left" vertical="center" indent="1"/>
      <protection hidden="1"/>
    </xf>
    <xf numFmtId="0" fontId="3" fillId="21" borderId="59" xfId="20" applyFont="1" applyFill="1" applyBorder="1" applyAlignment="1" applyProtection="1">
      <alignment horizontal="left" vertical="center" indent="1"/>
      <protection hidden="1"/>
    </xf>
    <xf numFmtId="0" fontId="11" fillId="17" borderId="47" xfId="20" applyFont="1" applyFill="1" applyBorder="1" applyAlignment="1" applyProtection="1">
      <alignment horizontal="right" vertical="center" indent="1"/>
      <protection hidden="1"/>
    </xf>
    <xf numFmtId="0" fontId="3" fillId="17" borderId="47" xfId="20" applyFont="1" applyFill="1" applyBorder="1" applyAlignment="1" applyProtection="1">
      <alignment horizontal="right" vertical="center" indent="1"/>
      <protection hidden="1"/>
    </xf>
    <xf numFmtId="0" fontId="11" fillId="17" borderId="48" xfId="20" applyFont="1" applyFill="1" applyBorder="1" applyAlignment="1" applyProtection="1">
      <alignment horizontal="right" vertical="center" indent="1"/>
      <protection hidden="1"/>
    </xf>
    <xf numFmtId="0" fontId="3" fillId="17" borderId="48" xfId="20" applyFont="1" applyFill="1" applyBorder="1" applyAlignment="1" applyProtection="1">
      <alignment horizontal="right" vertical="center" indent="1"/>
      <protection hidden="1"/>
    </xf>
    <xf numFmtId="0" fontId="11" fillId="17" borderId="44" xfId="20" applyFont="1" applyFill="1" applyBorder="1" applyAlignment="1" applyProtection="1">
      <alignment horizontal="right" vertical="center" indent="1"/>
      <protection hidden="1"/>
    </xf>
    <xf numFmtId="0" fontId="3" fillId="17" borderId="44" xfId="20" applyFont="1" applyFill="1" applyBorder="1" applyAlignment="1" applyProtection="1">
      <alignment horizontal="right" vertical="center" indent="1"/>
      <protection hidden="1"/>
    </xf>
    <xf numFmtId="0" fontId="0" fillId="0" borderId="17" xfId="0" applyBorder="1" applyAlignment="1">
      <alignment horizontal="center"/>
    </xf>
    <xf numFmtId="0" fontId="0" fillId="15" borderId="17" xfId="0" applyFill="1" applyBorder="1" applyAlignment="1" applyProtection="1">
      <alignment horizontal="center" vertical="center"/>
      <protection hidden="1"/>
    </xf>
    <xf numFmtId="0" fontId="5" fillId="10" borderId="30" xfId="20" applyFont="1" applyFill="1" applyBorder="1" applyAlignment="1" applyProtection="1">
      <alignment horizontal="center" vertical="center"/>
      <protection hidden="1"/>
    </xf>
    <xf numFmtId="0" fontId="5" fillId="10" borderId="22" xfId="20" applyFont="1" applyFill="1" applyBorder="1" applyAlignment="1" applyProtection="1">
      <alignment horizontal="center" vertical="center"/>
      <protection hidden="1"/>
    </xf>
    <xf numFmtId="0" fontId="5" fillId="10" borderId="39" xfId="20" applyFont="1" applyFill="1" applyBorder="1" applyAlignment="1" applyProtection="1">
      <alignment horizontal="center" vertical="center"/>
      <protection hidden="1"/>
    </xf>
    <xf numFmtId="0" fontId="3" fillId="22" borderId="0" xfId="20" applyFont="1" applyFill="1" applyAlignment="1" applyProtection="1">
      <alignment horizontal="right" vertical="center" indent="1"/>
      <protection hidden="1"/>
    </xf>
    <xf numFmtId="0" fontId="3" fillId="22" borderId="0" xfId="20" applyFont="1" applyFill="1" applyAlignment="1" applyProtection="1">
      <alignment horizontal="left" vertical="center" indent="1"/>
      <protection hidden="1"/>
    </xf>
    <xf numFmtId="0" fontId="3" fillId="21" borderId="0" xfId="20" applyFont="1" applyFill="1" applyAlignment="1" applyProtection="1">
      <alignment horizontal="right" vertical="center" indent="1"/>
      <protection hidden="1"/>
    </xf>
    <xf numFmtId="0" fontId="3" fillId="21" borderId="0" xfId="20" applyFont="1" applyFill="1" applyAlignment="1" applyProtection="1">
      <alignment horizontal="left" vertical="center" indent="1"/>
      <protection hidden="1"/>
    </xf>
    <xf numFmtId="166" fontId="3" fillId="0" borderId="93" xfId="0" applyNumberFormat="1" applyFont="1" applyFill="1" applyBorder="1" applyAlignment="1" applyProtection="1">
      <alignment horizontal="left" vertical="center" indent="1"/>
      <protection hidden="1"/>
    </xf>
    <xf numFmtId="166" fontId="3" fillId="0" borderId="35" xfId="0" applyNumberFormat="1" applyFont="1" applyFill="1" applyBorder="1" applyAlignment="1" applyProtection="1">
      <alignment horizontal="left" vertical="center" indent="1"/>
      <protection hidden="1"/>
    </xf>
    <xf numFmtId="166" fontId="3" fillId="0" borderId="51" xfId="0" applyNumberFormat="1" applyFont="1" applyFill="1" applyBorder="1" applyAlignment="1" applyProtection="1">
      <alignment horizontal="left" vertical="center" indent="1"/>
      <protection hidden="1"/>
    </xf>
    <xf numFmtId="169" fontId="3" fillId="0" borderId="94" xfId="0" applyNumberFormat="1" applyFont="1" applyFill="1" applyBorder="1" applyAlignment="1" applyProtection="1">
      <alignment horizontal="left" vertical="center" indent="1"/>
      <protection hidden="1"/>
    </xf>
    <xf numFmtId="169" fontId="3" fillId="0" borderId="42" xfId="0" applyNumberFormat="1" applyFont="1" applyFill="1" applyBorder="1" applyAlignment="1" applyProtection="1">
      <alignment horizontal="left" vertical="center" indent="1"/>
      <protection hidden="1"/>
    </xf>
    <xf numFmtId="0" fontId="3" fillId="24" borderId="68" xfId="20" applyFont="1" applyFill="1" applyBorder="1" applyAlignment="1" applyProtection="1">
      <alignment vertical="center"/>
      <protection hidden="1"/>
    </xf>
    <xf numFmtId="0" fontId="3" fillId="24" borderId="59" xfId="20" applyFont="1" applyFill="1" applyBorder="1" applyAlignment="1" applyProtection="1">
      <alignment vertical="center"/>
      <protection hidden="1"/>
    </xf>
    <xf numFmtId="0" fontId="3" fillId="24" borderId="58" xfId="20" applyFont="1" applyFill="1" applyBorder="1" applyAlignment="1" applyProtection="1">
      <alignment horizontal="left" vertical="center" indent="1"/>
      <protection hidden="1"/>
    </xf>
    <xf numFmtId="0" fontId="3" fillId="24" borderId="68" xfId="20" applyFont="1" applyFill="1" applyBorder="1" applyAlignment="1" applyProtection="1">
      <alignment horizontal="left" vertical="center" indent="1"/>
      <protection hidden="1"/>
    </xf>
    <xf numFmtId="0" fontId="3" fillId="0" borderId="94" xfId="0" applyNumberFormat="1" applyFont="1" applyFill="1" applyBorder="1" applyAlignment="1" applyProtection="1">
      <alignment horizontal="left" vertical="center" indent="1"/>
      <protection hidden="1"/>
    </xf>
    <xf numFmtId="0" fontId="3" fillId="0" borderId="42" xfId="0" applyNumberFormat="1" applyFont="1" applyFill="1" applyBorder="1" applyAlignment="1" applyProtection="1">
      <alignment horizontal="left" vertical="center" indent="1"/>
      <protection hidden="1"/>
    </xf>
    <xf numFmtId="0" fontId="31" fillId="0" borderId="0" xfId="0" applyFont="1" applyAlignment="1" applyProtection="1">
      <alignment vertical="center"/>
      <protection hidden="1"/>
    </xf>
    <xf numFmtId="0" fontId="15" fillId="0" borderId="0" xfId="22" applyNumberFormat="1" applyFont="1" applyBorder="1" applyAlignment="1" applyProtection="1">
      <alignment vertical="center"/>
      <protection hidden="1"/>
    </xf>
    <xf numFmtId="0" fontId="15" fillId="0" borderId="77" xfId="22" applyNumberFormat="1" applyFont="1" applyBorder="1" applyAlignment="1" applyProtection="1">
      <alignment vertical="center"/>
      <protection hidden="1"/>
    </xf>
    <xf numFmtId="0" fontId="8" fillId="0" borderId="78" xfId="22" applyNumberFormat="1" applyFont="1" applyBorder="1" applyAlignment="1" applyProtection="1">
      <alignment vertical="center" wrapText="1"/>
      <protection hidden="1"/>
    </xf>
    <xf numFmtId="0" fontId="8" fillId="0" borderId="0" xfId="22" applyNumberFormat="1" applyFont="1" applyBorder="1" applyAlignment="1" applyProtection="1">
      <alignment vertical="center" wrapText="1"/>
      <protection hidden="1"/>
    </xf>
    <xf numFmtId="0" fontId="0" fillId="0" borderId="36" xfId="0" applyBorder="1" applyAlignment="1" applyProtection="1">
      <alignment horizontal="left" vertical="center" wrapText="1" indent="1"/>
      <protection hidden="1"/>
    </xf>
    <xf numFmtId="0" fontId="0" fillId="0" borderId="72" xfId="0"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0" fillId="0" borderId="73" xfId="0" applyBorder="1" applyAlignment="1" applyProtection="1">
      <alignment horizontal="left" vertical="center" wrapText="1" indent="1"/>
      <protection hidden="1"/>
    </xf>
    <xf numFmtId="0" fontId="0" fillId="0" borderId="28" xfId="0" applyBorder="1" applyAlignment="1" applyProtection="1">
      <alignment horizontal="left" vertical="center" wrapText="1" indent="1"/>
      <protection hidden="1"/>
    </xf>
    <xf numFmtId="0" fontId="0" fillId="0" borderId="74" xfId="0" applyBorder="1" applyAlignment="1" applyProtection="1">
      <alignment horizontal="left" vertical="center" wrapText="1" indent="1"/>
      <protection hidden="1"/>
    </xf>
    <xf numFmtId="0" fontId="0" fillId="19" borderId="0" xfId="0" applyFill="1" applyBorder="1" applyAlignment="1" applyProtection="1">
      <alignment vertical="center"/>
      <protection hidden="1"/>
    </xf>
    <xf numFmtId="0" fontId="23" fillId="0" borderId="0" xfId="0" applyFont="1" applyAlignment="1" applyProtection="1">
      <alignment vertical="center" wrapText="1"/>
      <protection hidden="1"/>
    </xf>
    <xf numFmtId="0" fontId="0" fillId="0" borderId="5" xfId="0"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0" fillId="0" borderId="2" xfId="0" applyBorder="1" applyAlignment="1" applyProtection="1">
      <alignment horizontal="left" vertical="center" wrapText="1" indent="1"/>
      <protection hidden="1"/>
    </xf>
    <xf numFmtId="0" fontId="0" fillId="0" borderId="4" xfId="0" applyBorder="1" applyAlignment="1" applyProtection="1">
      <alignment horizontal="left" vertical="center" wrapText="1" indent="1"/>
      <protection hidden="1"/>
    </xf>
    <xf numFmtId="0" fontId="0" fillId="0" borderId="3" xfId="0"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0" fillId="0" borderId="7" xfId="0" applyBorder="1" applyAlignment="1" applyProtection="1">
      <alignment horizontal="left" vertical="center" wrapText="1" indent="1"/>
      <protection hidden="1"/>
    </xf>
    <xf numFmtId="0" fontId="0" fillId="0" borderId="15" xfId="0" applyBorder="1" applyAlignment="1" applyProtection="1">
      <alignment horizontal="left" vertical="center" wrapText="1" indent="1"/>
      <protection hidden="1"/>
    </xf>
    <xf numFmtId="14" fontId="3" fillId="17" borderId="47" xfId="20" applyNumberFormat="1" applyFont="1" applyFill="1" applyBorder="1" applyAlignment="1" applyProtection="1">
      <alignment horizontal="center" vertical="center" textRotation="90"/>
      <protection hidden="1"/>
    </xf>
    <xf numFmtId="14" fontId="3" fillId="17" borderId="48" xfId="20" applyNumberFormat="1" applyFont="1" applyFill="1" applyBorder="1" applyAlignment="1" applyProtection="1">
      <alignment horizontal="center" vertical="center" textRotation="90"/>
      <protection hidden="1"/>
    </xf>
    <xf numFmtId="14" fontId="3" fillId="17" borderId="44" xfId="20" applyNumberFormat="1" applyFont="1" applyFill="1" applyBorder="1" applyAlignment="1" applyProtection="1">
      <alignment horizontal="center" vertical="center" textRotation="90"/>
      <protection hidden="1"/>
    </xf>
    <xf numFmtId="0" fontId="24" fillId="0" borderId="16" xfId="20" applyFont="1" applyBorder="1" applyAlignment="1" applyProtection="1">
      <alignment horizontal="left" vertical="center" wrapText="1" indent="1"/>
      <protection hidden="1"/>
    </xf>
    <xf numFmtId="0" fontId="11" fillId="17" borderId="47" xfId="20" applyFont="1" applyFill="1" applyBorder="1" applyAlignment="1" applyProtection="1">
      <alignment horizontal="right" vertical="center" indent="1"/>
      <protection hidden="1"/>
    </xf>
    <xf numFmtId="0" fontId="11" fillId="17" borderId="48" xfId="20" applyFont="1" applyFill="1" applyBorder="1" applyAlignment="1" applyProtection="1">
      <alignment horizontal="right" vertical="center" indent="1"/>
      <protection hidden="1"/>
    </xf>
    <xf numFmtId="0" fontId="11" fillId="17" borderId="44" xfId="20" applyFont="1" applyFill="1" applyBorder="1" applyAlignment="1" applyProtection="1">
      <alignment horizontal="right" vertical="center" indent="1"/>
      <protection hidden="1"/>
    </xf>
    <xf numFmtId="49" fontId="10" fillId="13" borderId="11" xfId="20" applyNumberFormat="1" applyFont="1" applyFill="1" applyBorder="1" applyAlignment="1" applyProtection="1">
      <alignment horizontal="left" vertical="center" indent="1"/>
      <protection locked="0"/>
    </xf>
    <xf numFmtId="49" fontId="10" fillId="13" borderId="12" xfId="20" applyNumberFormat="1" applyFont="1" applyFill="1" applyBorder="1" applyAlignment="1" applyProtection="1">
      <alignment horizontal="left" vertical="center" indent="1"/>
      <protection locked="0"/>
    </xf>
    <xf numFmtId="49" fontId="10" fillId="13" borderId="13" xfId="20" applyNumberFormat="1" applyFont="1" applyFill="1" applyBorder="1" applyAlignment="1" applyProtection="1">
      <alignment horizontal="left" vertical="center" indent="1"/>
      <protection locked="0"/>
    </xf>
    <xf numFmtId="14" fontId="3" fillId="13" borderId="47" xfId="20" applyNumberFormat="1" applyFont="1" applyFill="1" applyBorder="1" applyAlignment="1" applyProtection="1">
      <alignment horizontal="center" vertical="center" textRotation="90"/>
      <protection locked="0"/>
    </xf>
    <xf numFmtId="14" fontId="3" fillId="13" borderId="48" xfId="20" applyNumberFormat="1" applyFont="1" applyFill="1" applyBorder="1" applyAlignment="1" applyProtection="1">
      <alignment horizontal="center" vertical="center" textRotation="90"/>
      <protection locked="0"/>
    </xf>
    <xf numFmtId="14" fontId="3" fillId="13" borderId="49" xfId="20" applyNumberFormat="1" applyFont="1" applyFill="1" applyBorder="1" applyAlignment="1" applyProtection="1">
      <alignment horizontal="center" vertical="center" textRotation="90"/>
      <protection locked="0"/>
    </xf>
    <xf numFmtId="1" fontId="3" fillId="13" borderId="11" xfId="20" applyNumberFormat="1" applyFont="1" applyFill="1" applyBorder="1" applyAlignment="1" applyProtection="1">
      <alignment horizontal="left" vertical="center" indent="1"/>
      <protection locked="0"/>
    </xf>
    <xf numFmtId="1" fontId="3" fillId="13" borderId="12" xfId="20" applyNumberFormat="1" applyFont="1" applyFill="1" applyBorder="1" applyAlignment="1" applyProtection="1">
      <alignment horizontal="left" vertical="center" indent="1"/>
      <protection locked="0"/>
    </xf>
    <xf numFmtId="1" fontId="3" fillId="13" borderId="13" xfId="20" applyNumberFormat="1" applyFont="1" applyFill="1" applyBorder="1" applyAlignment="1" applyProtection="1">
      <alignment horizontal="left" vertical="center" indent="1"/>
      <protection locked="0"/>
    </xf>
    <xf numFmtId="49" fontId="3" fillId="13" borderId="11" xfId="20" applyNumberFormat="1" applyFont="1" applyFill="1" applyBorder="1" applyAlignment="1" applyProtection="1">
      <alignment horizontal="left" vertical="center" indent="1"/>
      <protection locked="0"/>
    </xf>
    <xf numFmtId="49" fontId="3" fillId="13" borderId="12" xfId="20" applyNumberFormat="1" applyFont="1" applyFill="1" applyBorder="1" applyAlignment="1" applyProtection="1">
      <alignment horizontal="left" vertical="center" indent="1"/>
      <protection locked="0"/>
    </xf>
    <xf numFmtId="49" fontId="3" fillId="13" borderId="13" xfId="20" applyNumberFormat="1" applyFont="1" applyFill="1" applyBorder="1" applyAlignment="1" applyProtection="1">
      <alignment horizontal="left" vertical="center" indent="1"/>
      <protection locked="0"/>
    </xf>
    <xf numFmtId="0" fontId="5" fillId="11" borderId="62" xfId="20" applyFont="1" applyFill="1" applyBorder="1" applyAlignment="1" applyProtection="1">
      <alignment horizontal="center" vertical="center" textRotation="90" wrapText="1"/>
      <protection hidden="1"/>
    </xf>
    <xf numFmtId="0" fontId="5" fillId="11" borderId="90" xfId="20" applyFont="1" applyFill="1" applyBorder="1" applyAlignment="1" applyProtection="1">
      <alignment horizontal="center" vertical="center" textRotation="90" wrapText="1"/>
      <protection hidden="1"/>
    </xf>
    <xf numFmtId="0" fontId="5" fillId="11" borderId="63" xfId="20" applyFont="1" applyFill="1" applyBorder="1" applyAlignment="1" applyProtection="1">
      <alignment horizontal="center" vertical="center" textRotation="90" wrapText="1"/>
      <protection hidden="1"/>
    </xf>
    <xf numFmtId="0" fontId="5" fillId="11" borderId="60" xfId="20" applyFont="1" applyFill="1" applyBorder="1" applyAlignment="1" applyProtection="1">
      <alignment horizontal="center" vertical="center" textRotation="90" wrapText="1"/>
      <protection hidden="1"/>
    </xf>
    <xf numFmtId="0" fontId="5" fillId="11" borderId="67" xfId="20" applyFont="1" applyFill="1" applyBorder="1" applyAlignment="1" applyProtection="1">
      <alignment horizontal="center" vertical="center" textRotation="90" wrapText="1"/>
      <protection hidden="1"/>
    </xf>
    <xf numFmtId="0" fontId="5" fillId="11" borderId="61" xfId="20" applyFont="1" applyFill="1" applyBorder="1" applyAlignment="1" applyProtection="1">
      <alignment horizontal="center" vertical="center" textRotation="90" wrapText="1"/>
      <protection hidden="1"/>
    </xf>
    <xf numFmtId="0" fontId="3" fillId="11" borderId="22" xfId="20" applyFont="1" applyFill="1" applyBorder="1" applyAlignment="1" applyProtection="1">
      <alignment horizontal="center" vertical="center" wrapText="1"/>
      <protection hidden="1"/>
    </xf>
    <xf numFmtId="0" fontId="24" fillId="11" borderId="22" xfId="20" applyFont="1" applyFill="1" applyBorder="1" applyAlignment="1" applyProtection="1">
      <alignment horizontal="left" vertical="center"/>
      <protection hidden="1"/>
    </xf>
    <xf numFmtId="0" fontId="24" fillId="11" borderId="39" xfId="20" applyFont="1" applyFill="1" applyBorder="1" applyAlignment="1" applyProtection="1">
      <alignment horizontal="left" vertical="center"/>
      <protection hidden="1"/>
    </xf>
    <xf numFmtId="0" fontId="3" fillId="11" borderId="37" xfId="20" applyFont="1" applyFill="1" applyBorder="1" applyAlignment="1" applyProtection="1">
      <alignment horizontal="center" vertical="center"/>
      <protection hidden="1"/>
    </xf>
    <xf numFmtId="0" fontId="3" fillId="11" borderId="27" xfId="20" applyFont="1" applyFill="1" applyBorder="1" applyAlignment="1" applyProtection="1">
      <alignment horizontal="center" vertical="center"/>
      <protection hidden="1"/>
    </xf>
    <xf numFmtId="0" fontId="3" fillId="11" borderId="45" xfId="20" applyFont="1" applyFill="1" applyBorder="1" applyAlignment="1" applyProtection="1">
      <alignment horizontal="center" vertical="center"/>
      <protection hidden="1"/>
    </xf>
    <xf numFmtId="0" fontId="3" fillId="11" borderId="16" xfId="20" applyFont="1" applyFill="1" applyBorder="1" applyAlignment="1" applyProtection="1">
      <alignment horizontal="center" vertical="center"/>
      <protection hidden="1"/>
    </xf>
    <xf numFmtId="0" fontId="3" fillId="11" borderId="0" xfId="20" applyFont="1" applyFill="1" applyBorder="1" applyAlignment="1" applyProtection="1">
      <alignment horizontal="center" vertical="center"/>
      <protection hidden="1"/>
    </xf>
    <xf numFmtId="0" fontId="3" fillId="11" borderId="14" xfId="20" applyFont="1" applyFill="1" applyBorder="1" applyAlignment="1" applyProtection="1">
      <alignment horizontal="center" vertical="center"/>
      <protection hidden="1"/>
    </xf>
    <xf numFmtId="49" fontId="3" fillId="0" borderId="11" xfId="0" applyNumberFormat="1" applyFont="1" applyFill="1" applyBorder="1" applyAlignment="1" applyProtection="1">
      <alignment horizontal="left" vertical="center" indent="1"/>
      <protection hidden="1"/>
    </xf>
    <xf numFmtId="49" fontId="3" fillId="0" borderId="12" xfId="0" applyNumberFormat="1" applyFont="1" applyFill="1" applyBorder="1" applyAlignment="1" applyProtection="1">
      <alignment horizontal="left" vertical="center" indent="1"/>
      <protection hidden="1"/>
    </xf>
    <xf numFmtId="49" fontId="3" fillId="0" borderId="13" xfId="0" applyNumberFormat="1" applyFont="1" applyFill="1" applyBorder="1" applyAlignment="1" applyProtection="1">
      <alignment horizontal="left" vertical="center" indent="1"/>
      <protection hidden="1"/>
    </xf>
    <xf numFmtId="1" fontId="27" fillId="11" borderId="65" xfId="20" applyNumberFormat="1" applyFont="1" applyFill="1" applyBorder="1" applyAlignment="1" applyProtection="1">
      <alignment horizontal="right" vertical="top" indent="1"/>
      <protection hidden="1"/>
    </xf>
    <xf numFmtId="1" fontId="27" fillId="11" borderId="46" xfId="20" applyNumberFormat="1" applyFont="1" applyFill="1" applyBorder="1" applyAlignment="1" applyProtection="1">
      <alignment horizontal="right" vertical="top" indent="1"/>
      <protection hidden="1"/>
    </xf>
    <xf numFmtId="49" fontId="24" fillId="0" borderId="0" xfId="20" applyNumberFormat="1" applyFont="1" applyFill="1" applyBorder="1" applyAlignment="1" applyProtection="1">
      <alignment horizontal="center" vertical="center"/>
      <protection hidden="1"/>
    </xf>
    <xf numFmtId="49" fontId="24" fillId="0" borderId="3" xfId="20" applyNumberFormat="1" applyFont="1" applyFill="1" applyBorder="1" applyAlignment="1" applyProtection="1">
      <alignment horizontal="center" vertical="center"/>
      <protection hidden="1"/>
    </xf>
    <xf numFmtId="0" fontId="24" fillId="0" borderId="0" xfId="20" applyNumberFormat="1" applyFont="1" applyFill="1" applyBorder="1" applyAlignment="1" applyProtection="1">
      <alignment horizontal="left" vertical="center" indent="1"/>
      <protection hidden="1"/>
    </xf>
    <xf numFmtId="0" fontId="3" fillId="0" borderId="60" xfId="20" quotePrefix="1" applyNumberFormat="1" applyFont="1" applyFill="1" applyBorder="1" applyAlignment="1" applyProtection="1">
      <alignment horizontal="center" vertical="center"/>
      <protection hidden="1"/>
    </xf>
    <xf numFmtId="0" fontId="3" fillId="0" borderId="67" xfId="20" quotePrefix="1" applyNumberFormat="1" applyFont="1" applyFill="1" applyBorder="1" applyAlignment="1" applyProtection="1">
      <alignment horizontal="center" vertical="center"/>
      <protection hidden="1"/>
    </xf>
    <xf numFmtId="0" fontId="3" fillId="0" borderId="61" xfId="20" quotePrefix="1" applyNumberFormat="1" applyFont="1" applyFill="1" applyBorder="1" applyAlignment="1" applyProtection="1">
      <alignment horizontal="center" vertical="center"/>
      <protection hidden="1"/>
    </xf>
    <xf numFmtId="1" fontId="3" fillId="0" borderId="62" xfId="20" quotePrefix="1" applyNumberFormat="1" applyFont="1" applyFill="1" applyBorder="1" applyAlignment="1" applyProtection="1">
      <alignment horizontal="center" vertical="center"/>
      <protection hidden="1"/>
    </xf>
    <xf numFmtId="1" fontId="3" fillId="0" borderId="90" xfId="20" quotePrefix="1" applyNumberFormat="1" applyFont="1" applyFill="1" applyBorder="1" applyAlignment="1" applyProtection="1">
      <alignment horizontal="center" vertical="center"/>
      <protection hidden="1"/>
    </xf>
    <xf numFmtId="1" fontId="3" fillId="0" borderId="63" xfId="20" quotePrefix="1" applyNumberFormat="1" applyFont="1" applyFill="1" applyBorder="1" applyAlignment="1" applyProtection="1">
      <alignment horizontal="center" vertical="center"/>
      <protection hidden="1"/>
    </xf>
    <xf numFmtId="168" fontId="3" fillId="0" borderId="11" xfId="20" applyNumberFormat="1" applyFont="1" applyBorder="1" applyAlignment="1" applyProtection="1">
      <alignment horizontal="right" vertical="center" indent="1"/>
      <protection hidden="1"/>
    </xf>
    <xf numFmtId="168" fontId="3" fillId="0" borderId="13" xfId="20" applyNumberFormat="1" applyFont="1" applyBorder="1" applyAlignment="1" applyProtection="1">
      <alignment horizontal="right" vertical="center" indent="1"/>
      <protection hidden="1"/>
    </xf>
    <xf numFmtId="1" fontId="3" fillId="0" borderId="37" xfId="20" applyNumberFormat="1" applyFont="1" applyFill="1" applyBorder="1" applyAlignment="1" applyProtection="1">
      <alignment horizontal="right" vertical="center" indent="1"/>
      <protection hidden="1"/>
    </xf>
    <xf numFmtId="1" fontId="3" fillId="0" borderId="50" xfId="20" applyNumberFormat="1" applyFont="1" applyFill="1" applyBorder="1" applyAlignment="1" applyProtection="1">
      <alignment horizontal="right" vertical="center" indent="1"/>
      <protection hidden="1"/>
    </xf>
    <xf numFmtId="1" fontId="3" fillId="0" borderId="16" xfId="20" applyNumberFormat="1" applyFont="1" applyFill="1" applyBorder="1" applyAlignment="1" applyProtection="1">
      <alignment horizontal="right" vertical="center" indent="1"/>
      <protection hidden="1"/>
    </xf>
    <xf numFmtId="1" fontId="3" fillId="0" borderId="73" xfId="20" applyNumberFormat="1" applyFont="1" applyFill="1" applyBorder="1" applyAlignment="1" applyProtection="1">
      <alignment horizontal="right" vertical="center" indent="1"/>
      <protection hidden="1"/>
    </xf>
    <xf numFmtId="1" fontId="3" fillId="0" borderId="51" xfId="20" applyNumberFormat="1" applyFont="1" applyFill="1" applyBorder="1" applyAlignment="1" applyProtection="1">
      <alignment horizontal="right" vertical="center" indent="1"/>
      <protection hidden="1"/>
    </xf>
    <xf numFmtId="1" fontId="3" fillId="0" borderId="52" xfId="20" applyNumberFormat="1" applyFont="1" applyFill="1" applyBorder="1" applyAlignment="1" applyProtection="1">
      <alignment horizontal="right" vertical="center" indent="1"/>
      <protection hidden="1"/>
    </xf>
    <xf numFmtId="1" fontId="3" fillId="0" borderId="53" xfId="20" applyNumberFormat="1" applyFont="1" applyFill="1" applyBorder="1" applyAlignment="1" applyProtection="1">
      <alignment horizontal="right" vertical="center" indent="1"/>
      <protection hidden="1"/>
    </xf>
    <xf numFmtId="1" fontId="3" fillId="0" borderId="25" xfId="20" applyNumberFormat="1" applyFont="1" applyFill="1" applyBorder="1" applyAlignment="1" applyProtection="1">
      <alignment horizontal="right" vertical="center" indent="1"/>
      <protection hidden="1"/>
    </xf>
    <xf numFmtId="1" fontId="3" fillId="0" borderId="54" xfId="20" applyNumberFormat="1" applyFont="1" applyFill="1" applyBorder="1" applyAlignment="1" applyProtection="1">
      <alignment horizontal="right" vertical="center" indent="1"/>
      <protection hidden="1"/>
    </xf>
    <xf numFmtId="10" fontId="3" fillId="0" borderId="53" xfId="20" applyNumberFormat="1" applyFont="1" applyFill="1" applyBorder="1" applyAlignment="1" applyProtection="1">
      <alignment horizontal="center" vertical="center"/>
      <protection hidden="1"/>
    </xf>
    <xf numFmtId="10" fontId="3" fillId="0" borderId="55" xfId="20" applyNumberFormat="1" applyFont="1" applyFill="1" applyBorder="1" applyAlignment="1" applyProtection="1">
      <alignment horizontal="center" vertical="center"/>
      <protection hidden="1"/>
    </xf>
    <xf numFmtId="10" fontId="3" fillId="0" borderId="25" xfId="20" applyNumberFormat="1" applyFont="1" applyFill="1" applyBorder="1" applyAlignment="1" applyProtection="1">
      <alignment horizontal="center" vertical="center"/>
      <protection hidden="1"/>
    </xf>
    <xf numFmtId="10" fontId="3" fillId="0" borderId="3" xfId="20" applyNumberFormat="1" applyFont="1" applyFill="1" applyBorder="1" applyAlignment="1" applyProtection="1">
      <alignment horizontal="center" vertical="center"/>
      <protection hidden="1"/>
    </xf>
    <xf numFmtId="10" fontId="3" fillId="0" borderId="54" xfId="20" applyNumberFormat="1" applyFont="1" applyFill="1" applyBorder="1" applyAlignment="1" applyProtection="1">
      <alignment horizontal="center" vertical="center"/>
      <protection hidden="1"/>
    </xf>
    <xf numFmtId="10" fontId="3" fillId="0" borderId="56" xfId="20" applyNumberFormat="1" applyFont="1" applyFill="1" applyBorder="1" applyAlignment="1" applyProtection="1">
      <alignment horizontal="center" vertical="center"/>
      <protection hidden="1"/>
    </xf>
    <xf numFmtId="1" fontId="3" fillId="0" borderId="64" xfId="20" applyNumberFormat="1" applyFont="1" applyFill="1" applyBorder="1" applyAlignment="1" applyProtection="1">
      <alignment horizontal="right" vertical="center" indent="1"/>
      <protection hidden="1"/>
    </xf>
    <xf numFmtId="1" fontId="3" fillId="0" borderId="45" xfId="20" applyNumberFormat="1" applyFont="1" applyFill="1" applyBorder="1" applyAlignment="1" applyProtection="1">
      <alignment horizontal="right" vertical="center" indent="1"/>
      <protection hidden="1"/>
    </xf>
    <xf numFmtId="1" fontId="3" fillId="0" borderId="4" xfId="20" applyNumberFormat="1" applyFont="1" applyFill="1" applyBorder="1" applyAlignment="1" applyProtection="1">
      <alignment horizontal="right" vertical="center" indent="1"/>
      <protection hidden="1"/>
    </xf>
    <xf numFmtId="1" fontId="3" fillId="0" borderId="14" xfId="20" applyNumberFormat="1" applyFont="1" applyFill="1" applyBorder="1" applyAlignment="1" applyProtection="1">
      <alignment horizontal="right" vertical="center" indent="1"/>
      <protection hidden="1"/>
    </xf>
    <xf numFmtId="1" fontId="3" fillId="0" borderId="65" xfId="20" applyNumberFormat="1" applyFont="1" applyFill="1" applyBorder="1" applyAlignment="1" applyProtection="1">
      <alignment horizontal="right" vertical="center" indent="1"/>
      <protection hidden="1"/>
    </xf>
    <xf numFmtId="1" fontId="3" fillId="0" borderId="46" xfId="20" applyNumberFormat="1" applyFont="1" applyFill="1" applyBorder="1" applyAlignment="1" applyProtection="1">
      <alignment horizontal="right" vertical="center" indent="1"/>
      <protection hidden="1"/>
    </xf>
    <xf numFmtId="167" fontId="2" fillId="13" borderId="60" xfId="21" applyNumberFormat="1" applyFont="1" applyFill="1" applyBorder="1" applyAlignment="1" applyProtection="1">
      <alignment horizontal="center" vertical="center"/>
      <protection locked="0"/>
    </xf>
    <xf numFmtId="167" fontId="2" fillId="13" borderId="67" xfId="21" applyNumberFormat="1" applyFont="1" applyFill="1" applyBorder="1" applyAlignment="1" applyProtection="1">
      <alignment horizontal="center" vertical="center"/>
      <protection locked="0"/>
    </xf>
    <xf numFmtId="167" fontId="2" fillId="13" borderId="61" xfId="21" applyNumberFormat="1" applyFont="1" applyFill="1" applyBorder="1" applyAlignment="1" applyProtection="1">
      <alignment horizontal="center" vertical="center"/>
      <protection locked="0"/>
    </xf>
    <xf numFmtId="167" fontId="2" fillId="13" borderId="62" xfId="21" applyNumberFormat="1" applyFont="1" applyFill="1" applyBorder="1" applyAlignment="1" applyProtection="1">
      <alignment horizontal="center" vertical="center"/>
      <protection locked="0"/>
    </xf>
    <xf numFmtId="167" fontId="2" fillId="13" borderId="90" xfId="21" applyNumberFormat="1" applyFont="1" applyFill="1" applyBorder="1" applyAlignment="1" applyProtection="1">
      <alignment horizontal="center" vertical="center"/>
      <protection locked="0"/>
    </xf>
    <xf numFmtId="167" fontId="2" fillId="13" borderId="63" xfId="21" applyNumberFormat="1" applyFont="1" applyFill="1" applyBorder="1" applyAlignment="1" applyProtection="1">
      <alignment horizontal="center" vertical="center"/>
      <protection locked="0"/>
    </xf>
    <xf numFmtId="0" fontId="3" fillId="0" borderId="37" xfId="20" applyFont="1" applyFill="1" applyBorder="1" applyAlignment="1" applyProtection="1">
      <alignment horizontal="left" vertical="center" wrapText="1" indent="1"/>
      <protection hidden="1"/>
    </xf>
    <xf numFmtId="0" fontId="3" fillId="0" borderId="27" xfId="20" applyFont="1" applyFill="1" applyBorder="1" applyAlignment="1" applyProtection="1">
      <alignment horizontal="left" vertical="center" wrapText="1" indent="1"/>
      <protection hidden="1"/>
    </xf>
    <xf numFmtId="0" fontId="3" fillId="0" borderId="45" xfId="20" applyFont="1" applyFill="1" applyBorder="1" applyAlignment="1" applyProtection="1">
      <alignment horizontal="left" vertical="center" wrapText="1" indent="1"/>
      <protection hidden="1"/>
    </xf>
    <xf numFmtId="0" fontId="3" fillId="0" borderId="16" xfId="20" applyFont="1" applyFill="1" applyBorder="1" applyAlignment="1" applyProtection="1">
      <alignment horizontal="left" vertical="center" wrapText="1" indent="1"/>
      <protection hidden="1"/>
    </xf>
    <xf numFmtId="0" fontId="3" fillId="0" borderId="0" xfId="20" applyFont="1" applyFill="1" applyBorder="1" applyAlignment="1" applyProtection="1">
      <alignment horizontal="left" vertical="center" wrapText="1" indent="1"/>
      <protection hidden="1"/>
    </xf>
    <xf numFmtId="0" fontId="3" fillId="0" borderId="14" xfId="20" applyFont="1" applyFill="1" applyBorder="1" applyAlignment="1" applyProtection="1">
      <alignment horizontal="left" vertical="center" wrapText="1" indent="1"/>
      <protection hidden="1"/>
    </xf>
    <xf numFmtId="0" fontId="3" fillId="0" borderId="51" xfId="20" applyFont="1" applyFill="1" applyBorder="1" applyAlignment="1" applyProtection="1">
      <alignment horizontal="left" vertical="center" wrapText="1" indent="1"/>
      <protection hidden="1"/>
    </xf>
    <xf numFmtId="0" fontId="3" fillId="0" borderId="57" xfId="20" applyFont="1" applyFill="1" applyBorder="1" applyAlignment="1" applyProtection="1">
      <alignment horizontal="left" vertical="center" wrapText="1" indent="1"/>
      <protection hidden="1"/>
    </xf>
    <xf numFmtId="0" fontId="3" fillId="0" borderId="46" xfId="20" applyFont="1" applyFill="1" applyBorder="1" applyAlignment="1" applyProtection="1">
      <alignment horizontal="left" vertical="center" wrapText="1" indent="1"/>
      <protection hidden="1"/>
    </xf>
    <xf numFmtId="0" fontId="3" fillId="0" borderId="58" xfId="20" applyFont="1" applyFill="1" applyBorder="1" applyAlignment="1" applyProtection="1">
      <alignment horizontal="center" vertical="center"/>
      <protection hidden="1"/>
    </xf>
    <xf numFmtId="0" fontId="3" fillId="0" borderId="68" xfId="20" applyFont="1" applyFill="1" applyBorder="1" applyAlignment="1" applyProtection="1">
      <alignment horizontal="center" vertical="center"/>
      <protection hidden="1"/>
    </xf>
    <xf numFmtId="0" fontId="3" fillId="0" borderId="59" xfId="20" applyFont="1" applyFill="1" applyBorder="1" applyAlignment="1" applyProtection="1">
      <alignment horizontal="center" vertical="center"/>
      <protection hidden="1"/>
    </xf>
    <xf numFmtId="0" fontId="5" fillId="11" borderId="69" xfId="20" applyFont="1" applyFill="1" applyBorder="1" applyAlignment="1" applyProtection="1">
      <alignment horizontal="center" vertical="center" wrapText="1"/>
      <protection hidden="1"/>
    </xf>
    <xf numFmtId="0" fontId="5" fillId="11" borderId="63" xfId="20" applyFont="1" applyFill="1" applyBorder="1" applyAlignment="1" applyProtection="1">
      <alignment horizontal="center" vertical="center" wrapText="1"/>
      <protection hidden="1"/>
    </xf>
    <xf numFmtId="0" fontId="5" fillId="11" borderId="37" xfId="20" applyFont="1" applyFill="1" applyBorder="1" applyAlignment="1" applyProtection="1">
      <alignment horizontal="center" vertical="center" textRotation="90" wrapText="1"/>
      <protection hidden="1"/>
    </xf>
    <xf numFmtId="0" fontId="5" fillId="11" borderId="45" xfId="20" applyFont="1" applyFill="1" applyBorder="1" applyAlignment="1" applyProtection="1">
      <alignment horizontal="center" vertical="center" textRotation="90" wrapText="1"/>
      <protection hidden="1"/>
    </xf>
    <xf numFmtId="0" fontId="5" fillId="11" borderId="16" xfId="20" applyFont="1" applyFill="1" applyBorder="1" applyAlignment="1" applyProtection="1">
      <alignment horizontal="center" vertical="center" textRotation="90" wrapText="1"/>
      <protection hidden="1"/>
    </xf>
    <xf numFmtId="0" fontId="5" fillId="11" borderId="14" xfId="20" applyFont="1" applyFill="1" applyBorder="1" applyAlignment="1" applyProtection="1">
      <alignment horizontal="center" vertical="center" textRotation="90" wrapText="1"/>
      <protection hidden="1"/>
    </xf>
    <xf numFmtId="0" fontId="5" fillId="11" borderId="35" xfId="20" applyFont="1" applyFill="1" applyBorder="1" applyAlignment="1" applyProtection="1">
      <alignment horizontal="center" vertical="center" textRotation="90" wrapText="1"/>
      <protection hidden="1"/>
    </xf>
    <xf numFmtId="0" fontId="5" fillId="11" borderId="70" xfId="20" applyFont="1" applyFill="1" applyBorder="1" applyAlignment="1" applyProtection="1">
      <alignment horizontal="center" vertical="center" textRotation="90" wrapText="1"/>
      <protection hidden="1"/>
    </xf>
    <xf numFmtId="0" fontId="5" fillId="11" borderId="66" xfId="20" applyFont="1" applyFill="1" applyBorder="1" applyAlignment="1" applyProtection="1">
      <alignment horizontal="center" vertical="center" wrapText="1"/>
      <protection hidden="1"/>
    </xf>
    <xf numFmtId="0" fontId="5" fillId="11" borderId="61" xfId="20" applyFont="1" applyFill="1" applyBorder="1" applyAlignment="1" applyProtection="1">
      <alignment horizontal="center" vertical="center" wrapText="1"/>
      <protection hidden="1"/>
    </xf>
    <xf numFmtId="0" fontId="24" fillId="11" borderId="71" xfId="20" applyFont="1" applyFill="1" applyBorder="1" applyAlignment="1" applyProtection="1">
      <alignment horizontal="left" vertical="center"/>
      <protection hidden="1"/>
    </xf>
    <xf numFmtId="0" fontId="24" fillId="11" borderId="38" xfId="20" applyFont="1" applyFill="1" applyBorder="1" applyAlignment="1" applyProtection="1">
      <alignment horizontal="left" vertical="center"/>
      <protection hidden="1"/>
    </xf>
    <xf numFmtId="0" fontId="3" fillId="11" borderId="71" xfId="20" applyFont="1" applyFill="1" applyBorder="1" applyAlignment="1" applyProtection="1">
      <alignment horizontal="center" vertical="center" wrapText="1"/>
      <protection hidden="1"/>
    </xf>
    <xf numFmtId="0" fontId="28" fillId="11" borderId="4" xfId="20" applyFont="1" applyFill="1" applyBorder="1" applyAlignment="1" applyProtection="1">
      <alignment horizontal="right" indent="1"/>
      <protection hidden="1"/>
    </xf>
    <xf numFmtId="0" fontId="28" fillId="11" borderId="14" xfId="20" applyFont="1" applyFill="1" applyBorder="1" applyAlignment="1" applyProtection="1">
      <alignment horizontal="right" indent="1"/>
      <protection hidden="1"/>
    </xf>
    <xf numFmtId="0" fontId="5" fillId="11" borderId="80" xfId="20" applyFont="1" applyFill="1" applyBorder="1" applyAlignment="1" applyProtection="1">
      <alignment horizontal="center" vertical="center" wrapText="1"/>
      <protection hidden="1"/>
    </xf>
    <xf numFmtId="0" fontId="5" fillId="11" borderId="81" xfId="20" applyFont="1" applyFill="1" applyBorder="1" applyAlignment="1" applyProtection="1">
      <alignment horizontal="center" vertical="center" wrapText="1"/>
      <protection hidden="1"/>
    </xf>
    <xf numFmtId="0" fontId="5" fillId="11" borderId="4" xfId="20" applyFont="1" applyFill="1" applyBorder="1" applyAlignment="1" applyProtection="1">
      <alignment horizontal="center" vertical="center" wrapText="1"/>
      <protection hidden="1"/>
    </xf>
    <xf numFmtId="0" fontId="5" fillId="11" borderId="14" xfId="20" applyFont="1" applyFill="1" applyBorder="1" applyAlignment="1" applyProtection="1">
      <alignment horizontal="center" vertical="center" wrapText="1"/>
      <protection hidden="1"/>
    </xf>
    <xf numFmtId="0" fontId="5" fillId="11" borderId="58" xfId="20" applyFont="1" applyFill="1" applyBorder="1" applyAlignment="1" applyProtection="1">
      <alignment horizontal="center" vertical="center" wrapText="1"/>
      <protection hidden="1"/>
    </xf>
    <xf numFmtId="0" fontId="5" fillId="11" borderId="68" xfId="20" applyFont="1" applyFill="1" applyBorder="1" applyAlignment="1" applyProtection="1">
      <alignment horizontal="center" vertical="center" wrapText="1"/>
      <protection hidden="1"/>
    </xf>
    <xf numFmtId="0" fontId="5" fillId="11" borderId="59" xfId="20" applyFont="1" applyFill="1" applyBorder="1" applyAlignment="1" applyProtection="1">
      <alignment horizontal="center" vertical="center" wrapText="1"/>
      <protection hidden="1"/>
    </xf>
    <xf numFmtId="164" fontId="5" fillId="11" borderId="37" xfId="20" applyNumberFormat="1" applyFont="1" applyFill="1" applyBorder="1" applyAlignment="1" applyProtection="1">
      <alignment horizontal="left" vertical="center" wrapText="1" indent="1"/>
      <protection hidden="1"/>
    </xf>
    <xf numFmtId="164" fontId="5" fillId="11" borderId="27" xfId="20" applyNumberFormat="1" applyFont="1" applyFill="1" applyBorder="1" applyAlignment="1" applyProtection="1">
      <alignment horizontal="left" vertical="center" wrapText="1" indent="1"/>
      <protection hidden="1"/>
    </xf>
    <xf numFmtId="164" fontId="5" fillId="11" borderId="16" xfId="20" applyNumberFormat="1" applyFont="1" applyFill="1" applyBorder="1" applyAlignment="1" applyProtection="1">
      <alignment horizontal="left" vertical="center" wrapText="1" indent="1"/>
      <protection hidden="1"/>
    </xf>
    <xf numFmtId="164" fontId="5" fillId="11" borderId="0" xfId="20" applyNumberFormat="1" applyFont="1" applyFill="1" applyBorder="1" applyAlignment="1" applyProtection="1">
      <alignment horizontal="left" vertical="center" wrapText="1" indent="1"/>
      <protection hidden="1"/>
    </xf>
    <xf numFmtId="164" fontId="5" fillId="11" borderId="51" xfId="20" applyNumberFormat="1" applyFont="1" applyFill="1" applyBorder="1" applyAlignment="1" applyProtection="1">
      <alignment horizontal="left" vertical="center" wrapText="1" indent="1"/>
      <protection hidden="1"/>
    </xf>
    <xf numFmtId="164" fontId="5" fillId="11" borderId="57" xfId="20" applyNumberFormat="1" applyFont="1" applyFill="1" applyBorder="1" applyAlignment="1" applyProtection="1">
      <alignment horizontal="left" vertical="center" wrapText="1" indent="1"/>
      <protection hidden="1"/>
    </xf>
    <xf numFmtId="14" fontId="3" fillId="13" borderId="66" xfId="20" applyNumberFormat="1" applyFont="1" applyFill="1" applyBorder="1" applyAlignment="1" applyProtection="1">
      <alignment horizontal="center" vertical="center" textRotation="90"/>
      <protection locked="0"/>
    </xf>
    <xf numFmtId="14" fontId="3" fillId="13" borderId="67" xfId="20" applyNumberFormat="1" applyFont="1" applyFill="1" applyBorder="1" applyAlignment="1" applyProtection="1">
      <alignment horizontal="center" vertical="center" textRotation="90"/>
      <protection locked="0"/>
    </xf>
    <xf numFmtId="14" fontId="3" fillId="13" borderId="61" xfId="20" applyNumberFormat="1" applyFont="1" applyFill="1" applyBorder="1" applyAlignment="1" applyProtection="1">
      <alignment horizontal="center" vertical="center" textRotation="90"/>
      <protection locked="0"/>
    </xf>
    <xf numFmtId="0" fontId="5" fillId="11" borderId="43" xfId="20" applyFont="1" applyFill="1" applyBorder="1" applyAlignment="1" applyProtection="1">
      <alignment horizontal="center" vertical="center" wrapText="1"/>
      <protection hidden="1"/>
    </xf>
    <xf numFmtId="0" fontId="5" fillId="11" borderId="36" xfId="20" applyFont="1" applyFill="1" applyBorder="1" applyAlignment="1" applyProtection="1">
      <alignment horizontal="center" vertical="center" wrapText="1"/>
      <protection hidden="1"/>
    </xf>
    <xf numFmtId="0" fontId="5" fillId="11" borderId="88" xfId="20" applyFont="1" applyFill="1" applyBorder="1" applyAlignment="1" applyProtection="1">
      <alignment horizontal="center" vertical="center" wrapText="1"/>
      <protection hidden="1"/>
    </xf>
    <xf numFmtId="0" fontId="5" fillId="11" borderId="16" xfId="20" applyFont="1" applyFill="1" applyBorder="1" applyAlignment="1" applyProtection="1">
      <alignment horizontal="center" vertical="center" wrapText="1"/>
      <protection hidden="1"/>
    </xf>
    <xf numFmtId="0" fontId="5" fillId="11" borderId="0" xfId="20" applyFont="1" applyFill="1" applyBorder="1" applyAlignment="1" applyProtection="1">
      <alignment horizontal="center" vertical="center" wrapText="1"/>
      <protection hidden="1"/>
    </xf>
    <xf numFmtId="0" fontId="5" fillId="11" borderId="3" xfId="20" applyFont="1" applyFill="1" applyBorder="1" applyAlignment="1" applyProtection="1">
      <alignment horizontal="center" vertical="center" wrapText="1"/>
      <protection hidden="1"/>
    </xf>
    <xf numFmtId="0" fontId="5" fillId="11" borderId="47" xfId="20" applyFont="1" applyFill="1" applyBorder="1" applyAlignment="1" applyProtection="1">
      <alignment horizontal="center" vertical="center" wrapText="1"/>
      <protection hidden="1"/>
    </xf>
    <xf numFmtId="0" fontId="5" fillId="11" borderId="90" xfId="20" applyFont="1" applyFill="1" applyBorder="1" applyAlignment="1" applyProtection="1">
      <alignment horizontal="center" vertical="center" wrapText="1"/>
      <protection hidden="1"/>
    </xf>
    <xf numFmtId="0" fontId="5" fillId="11" borderId="48" xfId="20" applyFont="1" applyFill="1" applyBorder="1" applyAlignment="1" applyProtection="1">
      <alignment horizontal="center" vertical="center" wrapText="1"/>
      <protection hidden="1"/>
    </xf>
    <xf numFmtId="0" fontId="5" fillId="11" borderId="49" xfId="20" applyFont="1" applyFill="1" applyBorder="1" applyAlignment="1" applyProtection="1">
      <alignment horizontal="center" vertical="center" wrapText="1"/>
      <protection hidden="1"/>
    </xf>
    <xf numFmtId="0" fontId="5" fillId="11" borderId="89" xfId="20" applyFont="1" applyFill="1" applyBorder="1" applyAlignment="1" applyProtection="1">
      <alignment horizontal="center" vertical="center" wrapText="1"/>
      <protection hidden="1"/>
    </xf>
    <xf numFmtId="0" fontId="5" fillId="11" borderId="91" xfId="20" applyFont="1" applyFill="1" applyBorder="1" applyAlignment="1" applyProtection="1">
      <alignment horizontal="center" vertical="center" wrapText="1"/>
      <protection hidden="1"/>
    </xf>
    <xf numFmtId="0" fontId="5" fillId="11" borderId="92" xfId="20" applyFont="1" applyFill="1" applyBorder="1" applyAlignment="1" applyProtection="1">
      <alignment horizontal="center" vertical="center" wrapText="1"/>
      <protection hidden="1"/>
    </xf>
    <xf numFmtId="0" fontId="3" fillId="0" borderId="37" xfId="20" applyFont="1" applyBorder="1" applyAlignment="1" applyProtection="1">
      <alignment horizontal="center" vertical="center"/>
      <protection hidden="1"/>
    </xf>
    <xf numFmtId="0" fontId="3" fillId="0" borderId="27" xfId="20" applyFont="1" applyBorder="1" applyAlignment="1" applyProtection="1">
      <alignment horizontal="center" vertical="center"/>
      <protection hidden="1"/>
    </xf>
    <xf numFmtId="0" fontId="3" fillId="0" borderId="45" xfId="20" applyFont="1" applyBorder="1" applyAlignment="1" applyProtection="1">
      <alignment horizontal="center" vertical="center"/>
      <protection hidden="1"/>
    </xf>
    <xf numFmtId="0" fontId="3" fillId="0" borderId="16" xfId="20" applyFont="1" applyBorder="1" applyAlignment="1" applyProtection="1">
      <alignment horizontal="center" vertical="center"/>
      <protection hidden="1"/>
    </xf>
    <xf numFmtId="0" fontId="3" fillId="0" borderId="0" xfId="20" applyFont="1" applyBorder="1" applyAlignment="1" applyProtection="1">
      <alignment horizontal="center" vertical="center"/>
      <protection hidden="1"/>
    </xf>
    <xf numFmtId="0" fontId="3" fillId="0" borderId="14" xfId="20" applyFont="1" applyBorder="1" applyAlignment="1" applyProtection="1">
      <alignment horizontal="center" vertical="center"/>
      <protection hidden="1"/>
    </xf>
    <xf numFmtId="0" fontId="3" fillId="0" borderId="51" xfId="20" applyFont="1" applyBorder="1" applyAlignment="1" applyProtection="1">
      <alignment horizontal="center" vertical="center"/>
      <protection hidden="1"/>
    </xf>
    <xf numFmtId="0" fontId="3" fillId="0" borderId="57" xfId="20" applyFont="1" applyBorder="1" applyAlignment="1" applyProtection="1">
      <alignment horizontal="center" vertical="center"/>
      <protection hidden="1"/>
    </xf>
    <xf numFmtId="0" fontId="3" fillId="0" borderId="46" xfId="20" applyFont="1" applyBorder="1" applyAlignment="1" applyProtection="1">
      <alignment horizontal="center" vertical="center"/>
      <protection hidden="1"/>
    </xf>
    <xf numFmtId="0" fontId="3" fillId="18" borderId="4" xfId="20" applyFont="1" applyFill="1" applyBorder="1" applyAlignment="1" applyProtection="1">
      <alignment vertical="center"/>
      <protection hidden="1"/>
    </xf>
    <xf numFmtId="0" fontId="3" fillId="18" borderId="0" xfId="20" applyFont="1" applyFill="1" applyBorder="1" applyAlignment="1" applyProtection="1">
      <alignment vertical="center"/>
      <protection hidden="1"/>
    </xf>
    <xf numFmtId="1" fontId="3" fillId="0" borderId="30" xfId="0" applyNumberFormat="1" applyFont="1" applyFill="1" applyBorder="1" applyAlignment="1" applyProtection="1">
      <alignment horizontal="right" vertical="center" indent="1"/>
      <protection hidden="1"/>
    </xf>
    <xf numFmtId="1" fontId="3" fillId="0" borderId="39" xfId="0" applyNumberFormat="1" applyFont="1" applyFill="1" applyBorder="1" applyAlignment="1" applyProtection="1">
      <alignment horizontal="right" vertical="center" indent="1"/>
      <protection hidden="1"/>
    </xf>
    <xf numFmtId="1" fontId="3" fillId="0" borderId="31" xfId="0" applyNumberFormat="1" applyFont="1" applyFill="1" applyBorder="1" applyAlignment="1" applyProtection="1">
      <alignment horizontal="right" vertical="center" indent="1"/>
      <protection hidden="1"/>
    </xf>
    <xf numFmtId="1" fontId="3" fillId="0" borderId="40" xfId="0" applyNumberFormat="1" applyFont="1" applyFill="1" applyBorder="1" applyAlignment="1" applyProtection="1">
      <alignment horizontal="right" vertical="center" indent="1"/>
      <protection hidden="1"/>
    </xf>
    <xf numFmtId="0" fontId="3" fillId="20" borderId="37" xfId="0" applyFont="1" applyFill="1" applyBorder="1" applyAlignment="1" applyProtection="1">
      <alignment horizontal="center" vertical="center" wrapText="1"/>
      <protection hidden="1"/>
    </xf>
    <xf numFmtId="0" fontId="3" fillId="20" borderId="27" xfId="0" applyFont="1" applyFill="1" applyBorder="1" applyAlignment="1" applyProtection="1">
      <alignment horizontal="center" vertical="center" wrapText="1"/>
      <protection hidden="1"/>
    </xf>
    <xf numFmtId="0" fontId="3" fillId="20" borderId="45" xfId="0" applyFont="1" applyFill="1" applyBorder="1" applyAlignment="1" applyProtection="1">
      <alignment horizontal="center" vertical="center" wrapText="1"/>
      <protection hidden="1"/>
    </xf>
    <xf numFmtId="0" fontId="3" fillId="20" borderId="16" xfId="0" applyFont="1" applyFill="1" applyBorder="1" applyAlignment="1" applyProtection="1">
      <alignment horizontal="center" vertical="center" wrapText="1"/>
      <protection hidden="1"/>
    </xf>
    <xf numFmtId="0" fontId="3" fillId="20" borderId="0" xfId="0" applyFont="1" applyFill="1" applyBorder="1" applyAlignment="1" applyProtection="1">
      <alignment horizontal="center" vertical="center" wrapText="1"/>
      <protection hidden="1"/>
    </xf>
    <xf numFmtId="0" fontId="3" fillId="20" borderId="14" xfId="0" applyFont="1" applyFill="1" applyBorder="1" applyAlignment="1" applyProtection="1">
      <alignment horizontal="center" vertical="center" wrapText="1"/>
      <protection hidden="1"/>
    </xf>
    <xf numFmtId="0" fontId="3" fillId="20" borderId="51" xfId="0" applyFont="1" applyFill="1" applyBorder="1" applyAlignment="1" applyProtection="1">
      <alignment horizontal="center" vertical="center" wrapText="1"/>
      <protection hidden="1"/>
    </xf>
    <xf numFmtId="0" fontId="3" fillId="20" borderId="57" xfId="0" applyFont="1" applyFill="1" applyBorder="1" applyAlignment="1" applyProtection="1">
      <alignment horizontal="center" vertical="center" wrapText="1"/>
      <protection hidden="1"/>
    </xf>
    <xf numFmtId="0" fontId="3" fillId="20" borderId="46" xfId="0" applyFont="1" applyFill="1" applyBorder="1" applyAlignment="1" applyProtection="1">
      <alignment horizontal="center" vertical="center" wrapText="1"/>
      <protection hidden="1"/>
    </xf>
    <xf numFmtId="0" fontId="3" fillId="0" borderId="30" xfId="0" applyFont="1" applyFill="1" applyBorder="1" applyAlignment="1" applyProtection="1">
      <alignment horizontal="left" vertical="center" indent="1"/>
      <protection hidden="1"/>
    </xf>
    <xf numFmtId="0" fontId="3" fillId="0" borderId="22" xfId="0" applyFont="1" applyFill="1" applyBorder="1" applyAlignment="1" applyProtection="1">
      <alignment horizontal="left" vertical="center" indent="1"/>
      <protection hidden="1"/>
    </xf>
    <xf numFmtId="0" fontId="3" fillId="0" borderId="39" xfId="0" applyFont="1" applyFill="1" applyBorder="1" applyAlignment="1" applyProtection="1">
      <alignment horizontal="left" vertical="center" indent="1"/>
      <protection hidden="1"/>
    </xf>
    <xf numFmtId="49" fontId="5" fillId="15" borderId="37" xfId="0" applyNumberFormat="1" applyFont="1" applyFill="1" applyBorder="1" applyAlignment="1" applyProtection="1">
      <alignment horizontal="center" vertical="center" wrapText="1"/>
      <protection hidden="1"/>
    </xf>
    <xf numFmtId="49" fontId="5" fillId="15" borderId="45" xfId="0" applyNumberFormat="1" applyFont="1" applyFill="1" applyBorder="1" applyAlignment="1" applyProtection="1">
      <alignment horizontal="center" vertical="center" wrapText="1"/>
      <protection hidden="1"/>
    </xf>
    <xf numFmtId="49" fontId="5" fillId="15" borderId="16" xfId="0" applyNumberFormat="1" applyFont="1" applyFill="1" applyBorder="1" applyAlignment="1" applyProtection="1">
      <alignment horizontal="center" vertical="center" wrapText="1"/>
      <protection hidden="1"/>
    </xf>
    <xf numFmtId="49" fontId="5" fillId="15" borderId="14" xfId="0" applyNumberFormat="1" applyFont="1" applyFill="1" applyBorder="1" applyAlignment="1" applyProtection="1">
      <alignment horizontal="center" vertical="center" wrapText="1"/>
      <protection hidden="1"/>
    </xf>
    <xf numFmtId="49" fontId="5" fillId="15" borderId="75" xfId="0" applyNumberFormat="1" applyFont="1" applyFill="1" applyBorder="1" applyAlignment="1" applyProtection="1">
      <alignment horizontal="center" vertical="center" wrapText="1"/>
      <protection hidden="1"/>
    </xf>
    <xf numFmtId="49" fontId="5" fillId="15" borderId="79" xfId="0" applyNumberFormat="1" applyFont="1" applyFill="1" applyBorder="1" applyAlignment="1" applyProtection="1">
      <alignment horizontal="center" vertical="center" wrapText="1"/>
      <protection hidden="1"/>
    </xf>
    <xf numFmtId="1" fontId="3" fillId="0" borderId="35" xfId="0" applyNumberFormat="1" applyFont="1" applyFill="1" applyBorder="1" applyAlignment="1" applyProtection="1">
      <alignment horizontal="right" vertical="center" indent="1"/>
      <protection hidden="1"/>
    </xf>
    <xf numFmtId="1" fontId="3" fillId="0" borderId="70" xfId="0" applyNumberFormat="1" applyFont="1" applyFill="1" applyBorder="1" applyAlignment="1" applyProtection="1">
      <alignment horizontal="right" vertical="center" indent="1"/>
      <protection hidden="1"/>
    </xf>
    <xf numFmtId="0" fontId="3" fillId="0" borderId="31" xfId="0" applyFont="1" applyFill="1" applyBorder="1" applyAlignment="1" applyProtection="1">
      <alignment horizontal="left" vertical="center" indent="1"/>
      <protection hidden="1"/>
    </xf>
    <xf numFmtId="0" fontId="3" fillId="0" borderId="85" xfId="0" applyFont="1" applyFill="1" applyBorder="1" applyAlignment="1" applyProtection="1">
      <alignment horizontal="left" vertical="center" indent="1"/>
      <protection hidden="1"/>
    </xf>
    <xf numFmtId="0" fontId="3" fillId="0" borderId="40" xfId="0" applyFont="1" applyFill="1" applyBorder="1" applyAlignment="1" applyProtection="1">
      <alignment horizontal="left" vertical="center" indent="1"/>
      <protection hidden="1"/>
    </xf>
    <xf numFmtId="0" fontId="5" fillId="15" borderId="37" xfId="0" applyFont="1" applyFill="1" applyBorder="1" applyAlignment="1" applyProtection="1">
      <alignment horizontal="left" vertical="center" wrapText="1" indent="1"/>
      <protection hidden="1"/>
    </xf>
    <xf numFmtId="0" fontId="5" fillId="15" borderId="27" xfId="0" applyFont="1" applyFill="1" applyBorder="1" applyAlignment="1" applyProtection="1">
      <alignment horizontal="left" vertical="center" wrapText="1" indent="1"/>
      <protection hidden="1"/>
    </xf>
    <xf numFmtId="0" fontId="5" fillId="15" borderId="45" xfId="0" applyFont="1" applyFill="1" applyBorder="1" applyAlignment="1" applyProtection="1">
      <alignment horizontal="left" vertical="center" wrapText="1" indent="1"/>
      <protection hidden="1"/>
    </xf>
    <xf numFmtId="0" fontId="5" fillId="15" borderId="16" xfId="0" applyFont="1" applyFill="1" applyBorder="1" applyAlignment="1" applyProtection="1">
      <alignment horizontal="left" vertical="center" wrapText="1" indent="1"/>
      <protection hidden="1"/>
    </xf>
    <xf numFmtId="0" fontId="5" fillId="15" borderId="0" xfId="0" applyFont="1" applyFill="1" applyBorder="1" applyAlignment="1" applyProtection="1">
      <alignment horizontal="left" vertical="center" wrapText="1" indent="1"/>
      <protection hidden="1"/>
    </xf>
    <xf numFmtId="0" fontId="5" fillId="15" borderId="14" xfId="0" applyFont="1" applyFill="1" applyBorder="1" applyAlignment="1" applyProtection="1">
      <alignment horizontal="left" vertical="center" wrapText="1" indent="1"/>
      <protection hidden="1"/>
    </xf>
    <xf numFmtId="0" fontId="5" fillId="15" borderId="75" xfId="0" applyFont="1" applyFill="1" applyBorder="1" applyAlignment="1" applyProtection="1">
      <alignment horizontal="left" vertical="center" wrapText="1" indent="1"/>
      <protection hidden="1"/>
    </xf>
    <xf numFmtId="0" fontId="5" fillId="15" borderId="7" xfId="0" applyFont="1" applyFill="1" applyBorder="1" applyAlignment="1" applyProtection="1">
      <alignment horizontal="left" vertical="center" wrapText="1" indent="1"/>
      <protection hidden="1"/>
    </xf>
    <xf numFmtId="0" fontId="5" fillId="15" borderId="79" xfId="0" applyFont="1" applyFill="1" applyBorder="1" applyAlignment="1" applyProtection="1">
      <alignment horizontal="left" vertical="center" wrapText="1" indent="1"/>
      <protection hidden="1"/>
    </xf>
    <xf numFmtId="0" fontId="5" fillId="15" borderId="58" xfId="0" applyFont="1" applyFill="1" applyBorder="1" applyAlignment="1" applyProtection="1">
      <alignment horizontal="left" vertical="center" wrapText="1" indent="1"/>
      <protection hidden="1"/>
    </xf>
    <xf numFmtId="0" fontId="5" fillId="15" borderId="68" xfId="0" applyFont="1" applyFill="1" applyBorder="1" applyAlignment="1" applyProtection="1">
      <alignment horizontal="left" vertical="center" wrapText="1" indent="1"/>
      <protection hidden="1"/>
    </xf>
    <xf numFmtId="0" fontId="5" fillId="15" borderId="76" xfId="0" applyFont="1" applyFill="1" applyBorder="1" applyAlignment="1" applyProtection="1">
      <alignment horizontal="left" vertical="center" wrapText="1" indent="1"/>
      <protection hidden="1"/>
    </xf>
    <xf numFmtId="0" fontId="5" fillId="15" borderId="58" xfId="0" applyFont="1" applyFill="1" applyBorder="1" applyAlignment="1" applyProtection="1">
      <alignment horizontal="center" vertical="center" wrapText="1"/>
      <protection hidden="1"/>
    </xf>
    <xf numFmtId="0" fontId="5" fillId="15" borderId="68" xfId="0" applyFont="1" applyFill="1" applyBorder="1" applyAlignment="1" applyProtection="1">
      <alignment horizontal="center" vertical="center" wrapText="1"/>
      <protection hidden="1"/>
    </xf>
    <xf numFmtId="0" fontId="5" fillId="15" borderId="76" xfId="0" applyFont="1" applyFill="1" applyBorder="1" applyAlignment="1" applyProtection="1">
      <alignment horizontal="center" vertical="center" wrapText="1"/>
      <protection hidden="1"/>
    </xf>
    <xf numFmtId="0" fontId="3" fillId="0" borderId="83" xfId="0" applyFont="1" applyFill="1" applyBorder="1" applyAlignment="1" applyProtection="1">
      <alignment horizontal="left" vertical="center" indent="1"/>
      <protection hidden="1"/>
    </xf>
    <xf numFmtId="0" fontId="3" fillId="0" borderId="1" xfId="0" applyFont="1" applyFill="1" applyBorder="1" applyAlignment="1" applyProtection="1">
      <alignment horizontal="left" vertical="center" indent="1"/>
      <protection hidden="1"/>
    </xf>
    <xf numFmtId="0" fontId="3" fillId="0" borderId="84" xfId="0" applyFont="1" applyFill="1" applyBorder="1" applyAlignment="1" applyProtection="1">
      <alignment horizontal="left" vertical="center" indent="1"/>
      <protection hidden="1"/>
    </xf>
  </cellXfs>
  <cellStyles count="2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Standard" xfId="0" builtinId="0"/>
    <cellStyle name="Standard 2" xfId="20"/>
    <cellStyle name="Standard 2 2 2" xfId="21"/>
    <cellStyle name="Standard 3" xfId="22"/>
    <cellStyle name="Standard_KMU-Bewertung 2" xfId="23"/>
  </cellStyles>
  <dxfs count="63">
    <dxf>
      <fill>
        <patternFill>
          <bgColor rgb="FFFCD5B5"/>
        </patternFill>
      </fill>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ill>
        <patternFill>
          <bgColor rgb="FFFF0000"/>
        </patternFill>
      </fill>
    </dxf>
    <dxf>
      <font>
        <strike val="0"/>
        <color rgb="FFFF0000"/>
      </font>
    </dxf>
    <dxf>
      <font>
        <strike val="0"/>
        <color rgb="FF00B050"/>
      </font>
    </dxf>
    <dxf>
      <font>
        <b val="0"/>
        <i/>
        <strike val="0"/>
        <color rgb="FF0070C0"/>
      </font>
    </dxf>
  </dxfs>
  <tableStyles count="0" defaultTableStyle="TableStyleMedium2" defaultPivotStyle="PivotStyleLight16"/>
  <colors>
    <mruColors>
      <color rgb="FFFCD5B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png"/><Relationship Id="rId5" Type="http://schemas.openxmlformats.org/officeDocument/2006/relationships/image" Target="../media/image5.tmp"/><Relationship Id="rId4" Type="http://schemas.openxmlformats.org/officeDocument/2006/relationships/image" Target="../media/image4.tmp"/></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0278"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180975</xdr:colOff>
      <xdr:row>0</xdr:row>
      <xdr:rowOff>0</xdr:rowOff>
    </xdr:from>
    <xdr:to>
      <xdr:col>21</xdr:col>
      <xdr:colOff>0</xdr:colOff>
      <xdr:row>3</xdr:row>
      <xdr:rowOff>142875</xdr:rowOff>
    </xdr:to>
    <xdr:pic>
      <xdr:nvPicPr>
        <xdr:cNvPr id="12296"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14557"/>
        <a:stretch>
          <a:fillRect/>
        </a:stretch>
      </xdr:blipFill>
      <xdr:spPr bwMode="auto">
        <a:xfrm>
          <a:off x="3324225" y="0"/>
          <a:ext cx="3276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18</xdr:row>
      <xdr:rowOff>28575</xdr:rowOff>
    </xdr:from>
    <xdr:to>
      <xdr:col>0</xdr:col>
      <xdr:colOff>280575</xdr:colOff>
      <xdr:row>18</xdr:row>
      <xdr:rowOff>280575</xdr:rowOff>
    </xdr:to>
    <xdr:sp macro="" textlink="">
      <xdr:nvSpPr>
        <xdr:cNvPr id="11" name="Ellipse 10"/>
        <xdr:cNvSpPr>
          <a:spLocks noChangeAspect="1"/>
        </xdr:cNvSpPr>
      </xdr:nvSpPr>
      <xdr:spPr>
        <a:xfrm>
          <a:off x="28575" y="40767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a:t>
          </a:r>
        </a:p>
      </xdr:txBody>
    </xdr:sp>
    <xdr:clientData/>
  </xdr:twoCellAnchor>
  <xdr:twoCellAnchor>
    <xdr:from>
      <xdr:col>0</xdr:col>
      <xdr:colOff>28575</xdr:colOff>
      <xdr:row>26</xdr:row>
      <xdr:rowOff>28575</xdr:rowOff>
    </xdr:from>
    <xdr:to>
      <xdr:col>0</xdr:col>
      <xdr:colOff>280575</xdr:colOff>
      <xdr:row>26</xdr:row>
      <xdr:rowOff>280575</xdr:rowOff>
    </xdr:to>
    <xdr:sp macro="" textlink="">
      <xdr:nvSpPr>
        <xdr:cNvPr id="13" name="Ellipse 12"/>
        <xdr:cNvSpPr>
          <a:spLocks noChangeAspect="1"/>
        </xdr:cNvSpPr>
      </xdr:nvSpPr>
      <xdr:spPr>
        <a:xfrm>
          <a:off x="28575" y="546735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3</a:t>
          </a:r>
        </a:p>
      </xdr:txBody>
    </xdr:sp>
    <xdr:clientData/>
  </xdr:twoCellAnchor>
  <xdr:twoCellAnchor>
    <xdr:from>
      <xdr:col>0</xdr:col>
      <xdr:colOff>28575</xdr:colOff>
      <xdr:row>28</xdr:row>
      <xdr:rowOff>28575</xdr:rowOff>
    </xdr:from>
    <xdr:to>
      <xdr:col>0</xdr:col>
      <xdr:colOff>280575</xdr:colOff>
      <xdr:row>28</xdr:row>
      <xdr:rowOff>280575</xdr:rowOff>
    </xdr:to>
    <xdr:sp macro="" textlink="">
      <xdr:nvSpPr>
        <xdr:cNvPr id="14" name="Ellipse 13"/>
        <xdr:cNvSpPr>
          <a:spLocks noChangeAspect="1"/>
        </xdr:cNvSpPr>
      </xdr:nvSpPr>
      <xdr:spPr>
        <a:xfrm>
          <a:off x="28575" y="58293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4</a:t>
          </a:r>
        </a:p>
      </xdr:txBody>
    </xdr:sp>
    <xdr:clientData/>
  </xdr:twoCellAnchor>
  <xdr:twoCellAnchor>
    <xdr:from>
      <xdr:col>0</xdr:col>
      <xdr:colOff>28575</xdr:colOff>
      <xdr:row>21</xdr:row>
      <xdr:rowOff>28575</xdr:rowOff>
    </xdr:from>
    <xdr:to>
      <xdr:col>0</xdr:col>
      <xdr:colOff>280575</xdr:colOff>
      <xdr:row>21</xdr:row>
      <xdr:rowOff>280575</xdr:rowOff>
    </xdr:to>
    <xdr:sp macro="" textlink="">
      <xdr:nvSpPr>
        <xdr:cNvPr id="19" name="Ellipse 18"/>
        <xdr:cNvSpPr>
          <a:spLocks noChangeAspect="1"/>
        </xdr:cNvSpPr>
      </xdr:nvSpPr>
      <xdr:spPr>
        <a:xfrm>
          <a:off x="28575" y="46482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2</a:t>
          </a:r>
        </a:p>
      </xdr:txBody>
    </xdr:sp>
    <xdr:clientData/>
  </xdr:twoCellAnchor>
  <xdr:twoCellAnchor>
    <xdr:from>
      <xdr:col>0</xdr:col>
      <xdr:colOff>28575</xdr:colOff>
      <xdr:row>61</xdr:row>
      <xdr:rowOff>28575</xdr:rowOff>
    </xdr:from>
    <xdr:to>
      <xdr:col>0</xdr:col>
      <xdr:colOff>280575</xdr:colOff>
      <xdr:row>61</xdr:row>
      <xdr:rowOff>280575</xdr:rowOff>
    </xdr:to>
    <xdr:sp macro="" textlink="">
      <xdr:nvSpPr>
        <xdr:cNvPr id="21" name="Ellipse 20"/>
        <xdr:cNvSpPr>
          <a:spLocks noChangeAspect="1"/>
        </xdr:cNvSpPr>
      </xdr:nvSpPr>
      <xdr:spPr>
        <a:xfrm>
          <a:off x="28575" y="836295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11</a:t>
          </a:r>
        </a:p>
      </xdr:txBody>
    </xdr:sp>
    <xdr:clientData/>
  </xdr:twoCellAnchor>
  <xdr:twoCellAnchor>
    <xdr:from>
      <xdr:col>0</xdr:col>
      <xdr:colOff>28575</xdr:colOff>
      <xdr:row>58</xdr:row>
      <xdr:rowOff>28575</xdr:rowOff>
    </xdr:from>
    <xdr:to>
      <xdr:col>0</xdr:col>
      <xdr:colOff>280575</xdr:colOff>
      <xdr:row>58</xdr:row>
      <xdr:rowOff>280575</xdr:rowOff>
    </xdr:to>
    <xdr:sp macro="" textlink="">
      <xdr:nvSpPr>
        <xdr:cNvPr id="22" name="Ellipse 21"/>
        <xdr:cNvSpPr>
          <a:spLocks noChangeAspect="1"/>
        </xdr:cNvSpPr>
      </xdr:nvSpPr>
      <xdr:spPr>
        <a:xfrm>
          <a:off x="28575" y="87249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10</a:t>
          </a:r>
        </a:p>
      </xdr:txBody>
    </xdr:sp>
    <xdr:clientData/>
  </xdr:twoCellAnchor>
  <xdr:twoCellAnchor>
    <xdr:from>
      <xdr:col>0</xdr:col>
      <xdr:colOff>28575</xdr:colOff>
      <xdr:row>72</xdr:row>
      <xdr:rowOff>28575</xdr:rowOff>
    </xdr:from>
    <xdr:to>
      <xdr:col>0</xdr:col>
      <xdr:colOff>280575</xdr:colOff>
      <xdr:row>72</xdr:row>
      <xdr:rowOff>280575</xdr:rowOff>
    </xdr:to>
    <xdr:sp macro="" textlink="">
      <xdr:nvSpPr>
        <xdr:cNvPr id="29" name="Ellipse 28"/>
        <xdr:cNvSpPr>
          <a:spLocks noChangeAspect="1"/>
        </xdr:cNvSpPr>
      </xdr:nvSpPr>
      <xdr:spPr>
        <a:xfrm>
          <a:off x="28575" y="132873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14</a:t>
          </a:r>
        </a:p>
      </xdr:txBody>
    </xdr:sp>
    <xdr:clientData/>
  </xdr:twoCellAnchor>
  <xdr:twoCellAnchor>
    <xdr:from>
      <xdr:col>0</xdr:col>
      <xdr:colOff>28575</xdr:colOff>
      <xdr:row>80</xdr:row>
      <xdr:rowOff>28575</xdr:rowOff>
    </xdr:from>
    <xdr:to>
      <xdr:col>0</xdr:col>
      <xdr:colOff>280575</xdr:colOff>
      <xdr:row>80</xdr:row>
      <xdr:rowOff>280575</xdr:rowOff>
    </xdr:to>
    <xdr:sp macro="" textlink="">
      <xdr:nvSpPr>
        <xdr:cNvPr id="31" name="Ellipse 30"/>
        <xdr:cNvSpPr>
          <a:spLocks noChangeAspect="1"/>
        </xdr:cNvSpPr>
      </xdr:nvSpPr>
      <xdr:spPr>
        <a:xfrm>
          <a:off x="28575" y="147161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15</a:t>
          </a:r>
        </a:p>
      </xdr:txBody>
    </xdr:sp>
    <xdr:clientData/>
  </xdr:twoCellAnchor>
  <xdr:twoCellAnchor>
    <xdr:from>
      <xdr:col>0</xdr:col>
      <xdr:colOff>28575</xdr:colOff>
      <xdr:row>84</xdr:row>
      <xdr:rowOff>28575</xdr:rowOff>
    </xdr:from>
    <xdr:to>
      <xdr:col>0</xdr:col>
      <xdr:colOff>280575</xdr:colOff>
      <xdr:row>84</xdr:row>
      <xdr:rowOff>280575</xdr:rowOff>
    </xdr:to>
    <xdr:sp macro="" textlink="">
      <xdr:nvSpPr>
        <xdr:cNvPr id="33" name="Ellipse 32"/>
        <xdr:cNvSpPr>
          <a:spLocks noChangeAspect="1"/>
        </xdr:cNvSpPr>
      </xdr:nvSpPr>
      <xdr:spPr>
        <a:xfrm>
          <a:off x="28575" y="158972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16</a:t>
          </a:r>
        </a:p>
      </xdr:txBody>
    </xdr:sp>
    <xdr:clientData/>
  </xdr:twoCellAnchor>
  <xdr:twoCellAnchor>
    <xdr:from>
      <xdr:col>0</xdr:col>
      <xdr:colOff>28575</xdr:colOff>
      <xdr:row>88</xdr:row>
      <xdr:rowOff>28575</xdr:rowOff>
    </xdr:from>
    <xdr:to>
      <xdr:col>0</xdr:col>
      <xdr:colOff>280575</xdr:colOff>
      <xdr:row>88</xdr:row>
      <xdr:rowOff>280575</xdr:rowOff>
    </xdr:to>
    <xdr:sp macro="" textlink="">
      <xdr:nvSpPr>
        <xdr:cNvPr id="34" name="Ellipse 33"/>
        <xdr:cNvSpPr>
          <a:spLocks noChangeAspect="1"/>
        </xdr:cNvSpPr>
      </xdr:nvSpPr>
      <xdr:spPr>
        <a:xfrm>
          <a:off x="28575" y="165639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17</a:t>
          </a:r>
        </a:p>
      </xdr:txBody>
    </xdr:sp>
    <xdr:clientData/>
  </xdr:twoCellAnchor>
  <xdr:twoCellAnchor>
    <xdr:from>
      <xdr:col>0</xdr:col>
      <xdr:colOff>28575</xdr:colOff>
      <xdr:row>96</xdr:row>
      <xdr:rowOff>28575</xdr:rowOff>
    </xdr:from>
    <xdr:to>
      <xdr:col>0</xdr:col>
      <xdr:colOff>280575</xdr:colOff>
      <xdr:row>96</xdr:row>
      <xdr:rowOff>280575</xdr:rowOff>
    </xdr:to>
    <xdr:sp macro="" textlink="">
      <xdr:nvSpPr>
        <xdr:cNvPr id="35" name="Ellipse 34"/>
        <xdr:cNvSpPr>
          <a:spLocks noChangeAspect="1"/>
        </xdr:cNvSpPr>
      </xdr:nvSpPr>
      <xdr:spPr>
        <a:xfrm>
          <a:off x="28575" y="178403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18</a:t>
          </a:r>
        </a:p>
      </xdr:txBody>
    </xdr:sp>
    <xdr:clientData/>
  </xdr:twoCellAnchor>
  <xdr:twoCellAnchor>
    <xdr:from>
      <xdr:col>0</xdr:col>
      <xdr:colOff>28575</xdr:colOff>
      <xdr:row>109</xdr:row>
      <xdr:rowOff>28575</xdr:rowOff>
    </xdr:from>
    <xdr:to>
      <xdr:col>0</xdr:col>
      <xdr:colOff>280575</xdr:colOff>
      <xdr:row>109</xdr:row>
      <xdr:rowOff>280575</xdr:rowOff>
    </xdr:to>
    <xdr:sp macro="" textlink="">
      <xdr:nvSpPr>
        <xdr:cNvPr id="36" name="Ellipse 35"/>
        <xdr:cNvSpPr>
          <a:spLocks noChangeAspect="1"/>
        </xdr:cNvSpPr>
      </xdr:nvSpPr>
      <xdr:spPr>
        <a:xfrm>
          <a:off x="28575" y="214884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20</a:t>
          </a:r>
        </a:p>
      </xdr:txBody>
    </xdr:sp>
    <xdr:clientData/>
  </xdr:twoCellAnchor>
  <xdr:twoCellAnchor>
    <xdr:from>
      <xdr:col>0</xdr:col>
      <xdr:colOff>28575</xdr:colOff>
      <xdr:row>123</xdr:row>
      <xdr:rowOff>28575</xdr:rowOff>
    </xdr:from>
    <xdr:to>
      <xdr:col>0</xdr:col>
      <xdr:colOff>280575</xdr:colOff>
      <xdr:row>123</xdr:row>
      <xdr:rowOff>280575</xdr:rowOff>
    </xdr:to>
    <xdr:sp macro="" textlink="">
      <xdr:nvSpPr>
        <xdr:cNvPr id="39" name="Ellipse 38"/>
        <xdr:cNvSpPr>
          <a:spLocks noChangeAspect="1"/>
        </xdr:cNvSpPr>
      </xdr:nvSpPr>
      <xdr:spPr>
        <a:xfrm>
          <a:off x="28575" y="234315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22</a:t>
          </a:r>
        </a:p>
      </xdr:txBody>
    </xdr:sp>
    <xdr:clientData/>
  </xdr:twoCellAnchor>
  <xdr:twoCellAnchor>
    <xdr:from>
      <xdr:col>0</xdr:col>
      <xdr:colOff>28575</xdr:colOff>
      <xdr:row>56</xdr:row>
      <xdr:rowOff>28575</xdr:rowOff>
    </xdr:from>
    <xdr:to>
      <xdr:col>0</xdr:col>
      <xdr:colOff>280575</xdr:colOff>
      <xdr:row>56</xdr:row>
      <xdr:rowOff>280575</xdr:rowOff>
    </xdr:to>
    <xdr:sp macro="" textlink="">
      <xdr:nvSpPr>
        <xdr:cNvPr id="44" name="Ellipse 43"/>
        <xdr:cNvSpPr>
          <a:spLocks noChangeAspect="1"/>
        </xdr:cNvSpPr>
      </xdr:nvSpPr>
      <xdr:spPr>
        <a:xfrm>
          <a:off x="28575" y="80010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9</a:t>
          </a:r>
        </a:p>
      </xdr:txBody>
    </xdr:sp>
    <xdr:clientData/>
  </xdr:twoCellAnchor>
  <xdr:twoCellAnchor>
    <xdr:from>
      <xdr:col>0</xdr:col>
      <xdr:colOff>28575</xdr:colOff>
      <xdr:row>30</xdr:row>
      <xdr:rowOff>28575</xdr:rowOff>
    </xdr:from>
    <xdr:to>
      <xdr:col>0</xdr:col>
      <xdr:colOff>280575</xdr:colOff>
      <xdr:row>30</xdr:row>
      <xdr:rowOff>276225</xdr:rowOff>
    </xdr:to>
    <xdr:sp macro="" textlink="">
      <xdr:nvSpPr>
        <xdr:cNvPr id="45" name="Ellipse 44"/>
        <xdr:cNvSpPr>
          <a:spLocks/>
        </xdr:cNvSpPr>
      </xdr:nvSpPr>
      <xdr:spPr>
        <a:xfrm>
          <a:off x="28575" y="6191250"/>
          <a:ext cx="252000" cy="24765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5</a:t>
          </a:r>
        </a:p>
      </xdr:txBody>
    </xdr:sp>
    <xdr:clientData/>
  </xdr:twoCellAnchor>
  <xdr:twoCellAnchor>
    <xdr:from>
      <xdr:col>0</xdr:col>
      <xdr:colOff>28575</xdr:colOff>
      <xdr:row>65</xdr:row>
      <xdr:rowOff>19050</xdr:rowOff>
    </xdr:from>
    <xdr:to>
      <xdr:col>0</xdr:col>
      <xdr:colOff>280575</xdr:colOff>
      <xdr:row>65</xdr:row>
      <xdr:rowOff>271050</xdr:rowOff>
    </xdr:to>
    <xdr:sp macro="" textlink="">
      <xdr:nvSpPr>
        <xdr:cNvPr id="46" name="Ellipse 45"/>
        <xdr:cNvSpPr>
          <a:spLocks noChangeAspect="1"/>
        </xdr:cNvSpPr>
      </xdr:nvSpPr>
      <xdr:spPr>
        <a:xfrm>
          <a:off x="28575" y="92297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13</a:t>
          </a:r>
        </a:p>
      </xdr:txBody>
    </xdr:sp>
    <xdr:clientData/>
  </xdr:twoCellAnchor>
  <xdr:twoCellAnchor>
    <xdr:from>
      <xdr:col>0</xdr:col>
      <xdr:colOff>28575</xdr:colOff>
      <xdr:row>115</xdr:row>
      <xdr:rowOff>28575</xdr:rowOff>
    </xdr:from>
    <xdr:to>
      <xdr:col>0</xdr:col>
      <xdr:colOff>280575</xdr:colOff>
      <xdr:row>115</xdr:row>
      <xdr:rowOff>280575</xdr:rowOff>
    </xdr:to>
    <xdr:sp macro="" textlink="">
      <xdr:nvSpPr>
        <xdr:cNvPr id="43" name="Ellipse 42"/>
        <xdr:cNvSpPr>
          <a:spLocks noChangeAspect="1"/>
        </xdr:cNvSpPr>
      </xdr:nvSpPr>
      <xdr:spPr>
        <a:xfrm>
          <a:off x="28575" y="2245995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21</a:t>
          </a:r>
        </a:p>
      </xdr:txBody>
    </xdr:sp>
    <xdr:clientData/>
  </xdr:twoCellAnchor>
  <xdr:twoCellAnchor>
    <xdr:from>
      <xdr:col>0</xdr:col>
      <xdr:colOff>28575</xdr:colOff>
      <xdr:row>32</xdr:row>
      <xdr:rowOff>28575</xdr:rowOff>
    </xdr:from>
    <xdr:to>
      <xdr:col>0</xdr:col>
      <xdr:colOff>280575</xdr:colOff>
      <xdr:row>32</xdr:row>
      <xdr:rowOff>280575</xdr:rowOff>
    </xdr:to>
    <xdr:sp macro="" textlink="">
      <xdr:nvSpPr>
        <xdr:cNvPr id="37" name="Ellipse 36"/>
        <xdr:cNvSpPr>
          <a:spLocks noChangeAspect="1"/>
        </xdr:cNvSpPr>
      </xdr:nvSpPr>
      <xdr:spPr>
        <a:xfrm>
          <a:off x="28575" y="65627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6</a:t>
          </a:r>
        </a:p>
      </xdr:txBody>
    </xdr:sp>
    <xdr:clientData/>
  </xdr:twoCellAnchor>
  <xdr:twoCellAnchor>
    <xdr:from>
      <xdr:col>0</xdr:col>
      <xdr:colOff>28575</xdr:colOff>
      <xdr:row>39</xdr:row>
      <xdr:rowOff>28575</xdr:rowOff>
    </xdr:from>
    <xdr:to>
      <xdr:col>0</xdr:col>
      <xdr:colOff>280575</xdr:colOff>
      <xdr:row>39</xdr:row>
      <xdr:rowOff>280575</xdr:rowOff>
    </xdr:to>
    <xdr:sp macro="" textlink="">
      <xdr:nvSpPr>
        <xdr:cNvPr id="40" name="Ellipse 39"/>
        <xdr:cNvSpPr>
          <a:spLocks noChangeAspect="1"/>
        </xdr:cNvSpPr>
      </xdr:nvSpPr>
      <xdr:spPr>
        <a:xfrm>
          <a:off x="28575" y="69246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7</a:t>
          </a:r>
        </a:p>
      </xdr:txBody>
    </xdr:sp>
    <xdr:clientData/>
  </xdr:twoCellAnchor>
  <xdr:twoCellAnchor>
    <xdr:from>
      <xdr:col>0</xdr:col>
      <xdr:colOff>28575</xdr:colOff>
      <xdr:row>42</xdr:row>
      <xdr:rowOff>28575</xdr:rowOff>
    </xdr:from>
    <xdr:to>
      <xdr:col>0</xdr:col>
      <xdr:colOff>280575</xdr:colOff>
      <xdr:row>42</xdr:row>
      <xdr:rowOff>280575</xdr:rowOff>
    </xdr:to>
    <xdr:sp macro="" textlink="">
      <xdr:nvSpPr>
        <xdr:cNvPr id="42" name="Ellipse 41"/>
        <xdr:cNvSpPr>
          <a:spLocks noChangeAspect="1"/>
        </xdr:cNvSpPr>
      </xdr:nvSpPr>
      <xdr:spPr>
        <a:xfrm>
          <a:off x="28575" y="72866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8</a:t>
          </a:r>
        </a:p>
      </xdr:txBody>
    </xdr:sp>
    <xdr:clientData/>
  </xdr:twoCellAnchor>
  <xdr:twoCellAnchor>
    <xdr:from>
      <xdr:col>0</xdr:col>
      <xdr:colOff>28575</xdr:colOff>
      <xdr:row>63</xdr:row>
      <xdr:rowOff>28575</xdr:rowOff>
    </xdr:from>
    <xdr:to>
      <xdr:col>0</xdr:col>
      <xdr:colOff>280575</xdr:colOff>
      <xdr:row>63</xdr:row>
      <xdr:rowOff>280575</xdr:rowOff>
    </xdr:to>
    <xdr:sp macro="" textlink="">
      <xdr:nvSpPr>
        <xdr:cNvPr id="48" name="Ellipse 47"/>
        <xdr:cNvSpPr>
          <a:spLocks noChangeAspect="1"/>
        </xdr:cNvSpPr>
      </xdr:nvSpPr>
      <xdr:spPr>
        <a:xfrm>
          <a:off x="28575" y="96012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12</a:t>
          </a:r>
        </a:p>
      </xdr:txBody>
    </xdr:sp>
    <xdr:clientData/>
  </xdr:twoCellAnchor>
  <xdr:twoCellAnchor>
    <xdr:from>
      <xdr:col>0</xdr:col>
      <xdr:colOff>28575</xdr:colOff>
      <xdr:row>99</xdr:row>
      <xdr:rowOff>28575</xdr:rowOff>
    </xdr:from>
    <xdr:to>
      <xdr:col>0</xdr:col>
      <xdr:colOff>280575</xdr:colOff>
      <xdr:row>99</xdr:row>
      <xdr:rowOff>280575</xdr:rowOff>
    </xdr:to>
    <xdr:sp macro="" textlink="">
      <xdr:nvSpPr>
        <xdr:cNvPr id="30" name="Ellipse 29"/>
        <xdr:cNvSpPr>
          <a:spLocks noChangeAspect="1"/>
        </xdr:cNvSpPr>
      </xdr:nvSpPr>
      <xdr:spPr>
        <a:xfrm>
          <a:off x="28575" y="191738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19</a:t>
          </a:r>
        </a:p>
      </xdr:txBody>
    </xdr:sp>
    <xdr:clientData/>
  </xdr:twoCellAnchor>
  <xdr:twoCellAnchor editAs="oneCell">
    <xdr:from>
      <xdr:col>0</xdr:col>
      <xdr:colOff>47625</xdr:colOff>
      <xdr:row>54</xdr:row>
      <xdr:rowOff>47625</xdr:rowOff>
    </xdr:from>
    <xdr:to>
      <xdr:col>20</xdr:col>
      <xdr:colOff>277125</xdr:colOff>
      <xdr:row>54</xdr:row>
      <xdr:rowOff>913845</xdr:rowOff>
    </xdr:to>
    <xdr:pic>
      <xdr:nvPicPr>
        <xdr:cNvPr id="47" name="Grafik 4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 y="9982200"/>
          <a:ext cx="6516000" cy="866220"/>
        </a:xfrm>
        <a:prstGeom prst="rect">
          <a:avLst/>
        </a:prstGeom>
      </xdr:spPr>
    </xdr:pic>
    <xdr:clientData/>
  </xdr:twoCellAnchor>
  <xdr:twoCellAnchor editAs="oneCell">
    <xdr:from>
      <xdr:col>0</xdr:col>
      <xdr:colOff>38100</xdr:colOff>
      <xdr:row>70</xdr:row>
      <xdr:rowOff>47615</xdr:rowOff>
    </xdr:from>
    <xdr:to>
      <xdr:col>20</xdr:col>
      <xdr:colOff>267600</xdr:colOff>
      <xdr:row>70</xdr:row>
      <xdr:rowOff>2473882</xdr:rowOff>
    </xdr:to>
    <xdr:pic>
      <xdr:nvPicPr>
        <xdr:cNvPr id="51" name="Grafik 5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100" y="13420715"/>
          <a:ext cx="6516000" cy="2426267"/>
        </a:xfrm>
        <a:prstGeom prst="rect">
          <a:avLst/>
        </a:prstGeom>
      </xdr:spPr>
    </xdr:pic>
    <xdr:clientData/>
  </xdr:twoCellAnchor>
  <xdr:twoCellAnchor editAs="oneCell">
    <xdr:from>
      <xdr:col>0</xdr:col>
      <xdr:colOff>47625</xdr:colOff>
      <xdr:row>107</xdr:row>
      <xdr:rowOff>47625</xdr:rowOff>
    </xdr:from>
    <xdr:to>
      <xdr:col>20</xdr:col>
      <xdr:colOff>277125</xdr:colOff>
      <xdr:row>107</xdr:row>
      <xdr:rowOff>2474133</xdr:rowOff>
    </xdr:to>
    <xdr:pic>
      <xdr:nvPicPr>
        <xdr:cNvPr id="52" name="Grafik 5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625" y="21745575"/>
          <a:ext cx="6516000" cy="2426508"/>
        </a:xfrm>
        <a:prstGeom prst="rect">
          <a:avLst/>
        </a:prstGeom>
      </xdr:spPr>
    </xdr:pic>
    <xdr:clientData/>
  </xdr:twoCellAnchor>
  <xdr:twoCellAnchor editAs="oneCell">
    <xdr:from>
      <xdr:col>0</xdr:col>
      <xdr:colOff>47625</xdr:colOff>
      <xdr:row>16</xdr:row>
      <xdr:rowOff>57149</xdr:rowOff>
    </xdr:from>
    <xdr:to>
      <xdr:col>20</xdr:col>
      <xdr:colOff>277125</xdr:colOff>
      <xdr:row>16</xdr:row>
      <xdr:rowOff>1317679</xdr:rowOff>
    </xdr:to>
    <xdr:pic>
      <xdr:nvPicPr>
        <xdr:cNvPr id="38" name="Grafik 37"/>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625" y="2781299"/>
          <a:ext cx="6516000" cy="12605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37</xdr:col>
      <xdr:colOff>180975</xdr:colOff>
      <xdr:row>0</xdr:row>
      <xdr:rowOff>0</xdr:rowOff>
    </xdr:from>
    <xdr:to>
      <xdr:col>48</xdr:col>
      <xdr:colOff>0</xdr:colOff>
      <xdr:row>3</xdr:row>
      <xdr:rowOff>114300</xdr:rowOff>
    </xdr:to>
    <xdr:pic>
      <xdr:nvPicPr>
        <xdr:cNvPr id="1389"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14557"/>
        <a:stretch>
          <a:fillRect/>
        </a:stretch>
      </xdr:blipFill>
      <xdr:spPr bwMode="auto">
        <a:xfrm>
          <a:off x="11182350" y="0"/>
          <a:ext cx="3276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7</xdr:row>
      <xdr:rowOff>114300</xdr:rowOff>
    </xdr:from>
    <xdr:to>
      <xdr:col>2</xdr:col>
      <xdr:colOff>252000</xdr:colOff>
      <xdr:row>9</xdr:row>
      <xdr:rowOff>61500</xdr:rowOff>
    </xdr:to>
    <xdr:sp macro="" textlink="">
      <xdr:nvSpPr>
        <xdr:cNvPr id="5" name="Ellipse 4"/>
        <xdr:cNvSpPr>
          <a:spLocks noChangeAspect="1"/>
        </xdr:cNvSpPr>
      </xdr:nvSpPr>
      <xdr:spPr>
        <a:xfrm>
          <a:off x="561975" y="1247775"/>
          <a:ext cx="252000" cy="252000"/>
        </a:xfrm>
        <a:prstGeom prst="ellipse">
          <a:avLst/>
        </a:prstGeom>
        <a:solidFill>
          <a:srgbClr val="FCD5B5"/>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ysClr val="windowText" lastClr="000000"/>
              </a:solidFill>
              <a:latin typeface="Arial" panose="020B0604020202020204" pitchFamily="34" charset="0"/>
              <a:cs typeface="Arial" panose="020B0604020202020204" pitchFamily="34" charset="0"/>
            </a:rPr>
            <a:t>1</a:t>
          </a:r>
        </a:p>
      </xdr:txBody>
    </xdr:sp>
    <xdr:clientData/>
  </xdr:twoCellAnchor>
  <xdr:twoCellAnchor>
    <xdr:from>
      <xdr:col>10</xdr:col>
      <xdr:colOff>19050</xdr:colOff>
      <xdr:row>7</xdr:row>
      <xdr:rowOff>114300</xdr:rowOff>
    </xdr:from>
    <xdr:to>
      <xdr:col>10</xdr:col>
      <xdr:colOff>271050</xdr:colOff>
      <xdr:row>9</xdr:row>
      <xdr:rowOff>61500</xdr:rowOff>
    </xdr:to>
    <xdr:sp macro="" textlink="">
      <xdr:nvSpPr>
        <xdr:cNvPr id="6" name="Ellipse 5"/>
        <xdr:cNvSpPr>
          <a:spLocks noChangeAspect="1"/>
        </xdr:cNvSpPr>
      </xdr:nvSpPr>
      <xdr:spPr>
        <a:xfrm>
          <a:off x="2962275" y="1247775"/>
          <a:ext cx="252000" cy="252000"/>
        </a:xfrm>
        <a:prstGeom prst="ellipse">
          <a:avLst/>
        </a:prstGeom>
        <a:solidFill>
          <a:srgbClr val="FCD5B5"/>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ysClr val="windowText" lastClr="000000"/>
              </a:solidFill>
              <a:latin typeface="Arial" panose="020B0604020202020204" pitchFamily="34" charset="0"/>
              <a:cs typeface="Arial" panose="020B0604020202020204" pitchFamily="34" charset="0"/>
            </a:rPr>
            <a:t>2</a:t>
          </a:r>
        </a:p>
      </xdr:txBody>
    </xdr:sp>
    <xdr:clientData/>
  </xdr:twoCellAnchor>
  <xdr:twoCellAnchor>
    <xdr:from>
      <xdr:col>14</xdr:col>
      <xdr:colOff>0</xdr:colOff>
      <xdr:row>7</xdr:row>
      <xdr:rowOff>114300</xdr:rowOff>
    </xdr:from>
    <xdr:to>
      <xdr:col>14</xdr:col>
      <xdr:colOff>252000</xdr:colOff>
      <xdr:row>9</xdr:row>
      <xdr:rowOff>61500</xdr:rowOff>
    </xdr:to>
    <xdr:sp macro="" textlink="">
      <xdr:nvSpPr>
        <xdr:cNvPr id="7" name="Ellipse 6"/>
        <xdr:cNvSpPr>
          <a:spLocks noChangeAspect="1"/>
        </xdr:cNvSpPr>
      </xdr:nvSpPr>
      <xdr:spPr>
        <a:xfrm>
          <a:off x="8410575" y="1247775"/>
          <a:ext cx="252000" cy="252000"/>
        </a:xfrm>
        <a:prstGeom prst="ellipse">
          <a:avLst/>
        </a:prstGeom>
        <a:solidFill>
          <a:srgbClr val="FCD5B5"/>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ysClr val="windowText" lastClr="000000"/>
              </a:solidFill>
              <a:latin typeface="Arial" panose="020B0604020202020204" pitchFamily="34" charset="0"/>
              <a:cs typeface="Arial" panose="020B0604020202020204" pitchFamily="34" charset="0"/>
            </a:rPr>
            <a:t>3</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zoomScaleNormal="100" workbookViewId="0">
      <selection activeCell="A10" sqref="A10"/>
    </sheetView>
  </sheetViews>
  <sheetFormatPr baseColWidth="10" defaultRowHeight="12" x14ac:dyDescent="0.2"/>
  <cols>
    <col min="1" max="1" width="10.7109375" style="71" customWidth="1"/>
    <col min="2" max="2" width="15.7109375" style="72" customWidth="1"/>
    <col min="3" max="3" width="78.7109375" style="71" customWidth="1"/>
    <col min="4" max="16384" width="11.42578125" style="71"/>
  </cols>
  <sheetData>
    <row r="1" spans="1:8" ht="15" customHeight="1" x14ac:dyDescent="0.2">
      <c r="B1" s="71"/>
    </row>
    <row r="2" spans="1:8" ht="15" customHeight="1" x14ac:dyDescent="0.2">
      <c r="A2" s="222" t="s">
        <v>93</v>
      </c>
      <c r="B2" s="222"/>
      <c r="C2" s="222"/>
    </row>
    <row r="3" spans="1:8" ht="15" customHeight="1" x14ac:dyDescent="0.2">
      <c r="A3" s="222"/>
      <c r="B3" s="222"/>
      <c r="C3" s="222"/>
    </row>
    <row r="4" spans="1:8" ht="15" customHeight="1" thickBot="1" x14ac:dyDescent="0.25">
      <c r="A4" s="223"/>
      <c r="B4" s="223"/>
      <c r="C4" s="223"/>
    </row>
    <row r="5" spans="1:8" ht="24.95" customHeight="1" thickTop="1" x14ac:dyDescent="0.2">
      <c r="A5" s="224" t="s">
        <v>170</v>
      </c>
      <c r="B5" s="224"/>
      <c r="C5" s="224"/>
    </row>
    <row r="6" spans="1:8" ht="24.95" customHeight="1" x14ac:dyDescent="0.2">
      <c r="A6" s="225"/>
      <c r="B6" s="225"/>
      <c r="C6" s="225"/>
    </row>
    <row r="7" spans="1:8" ht="15" customHeight="1" x14ac:dyDescent="0.2">
      <c r="F7" s="73"/>
    </row>
    <row r="8" spans="1:8" s="73" customFormat="1" ht="18" customHeight="1" x14ac:dyDescent="0.2">
      <c r="A8" s="74" t="s">
        <v>94</v>
      </c>
      <c r="B8" s="74" t="s">
        <v>95</v>
      </c>
      <c r="C8" s="75" t="s">
        <v>96</v>
      </c>
      <c r="D8" s="71"/>
      <c r="F8" s="76"/>
    </row>
    <row r="9" spans="1:8" s="73" customFormat="1" ht="24" customHeight="1" x14ac:dyDescent="0.2">
      <c r="A9" s="77" t="s">
        <v>97</v>
      </c>
      <c r="B9" s="78">
        <v>44054</v>
      </c>
      <c r="C9" s="79" t="s">
        <v>98</v>
      </c>
      <c r="D9" s="71"/>
      <c r="F9" s="71"/>
      <c r="G9" s="71"/>
    </row>
    <row r="10" spans="1:8" ht="24" customHeight="1" x14ac:dyDescent="0.2">
      <c r="A10" s="80"/>
      <c r="B10" s="78"/>
      <c r="C10" s="79"/>
      <c r="H10" s="73"/>
    </row>
    <row r="11" spans="1:8" ht="24" customHeight="1" x14ac:dyDescent="0.2">
      <c r="A11" s="80"/>
      <c r="B11" s="78"/>
      <c r="C11" s="79"/>
    </row>
    <row r="12" spans="1:8" ht="24" customHeight="1" x14ac:dyDescent="0.2">
      <c r="A12" s="80"/>
      <c r="B12" s="78"/>
      <c r="C12" s="79"/>
    </row>
    <row r="13" spans="1:8" ht="24" customHeight="1" x14ac:dyDescent="0.2">
      <c r="A13" s="80"/>
      <c r="B13" s="78"/>
      <c r="C13" s="79"/>
    </row>
    <row r="14" spans="1:8" ht="24" customHeight="1" x14ac:dyDescent="0.2">
      <c r="A14" s="80"/>
      <c r="B14" s="78"/>
      <c r="C14" s="79"/>
    </row>
    <row r="15" spans="1:8" ht="24" customHeight="1" x14ac:dyDescent="0.2">
      <c r="A15" s="80"/>
      <c r="B15" s="78"/>
      <c r="C15" s="79"/>
    </row>
    <row r="16" spans="1:8" ht="24" customHeight="1" x14ac:dyDescent="0.2">
      <c r="A16" s="80"/>
      <c r="B16" s="78"/>
      <c r="C16" s="79"/>
    </row>
    <row r="17" spans="1:3" ht="24" customHeight="1" x14ac:dyDescent="0.2">
      <c r="A17" s="80"/>
      <c r="B17" s="78"/>
      <c r="C17" s="79"/>
    </row>
    <row r="18" spans="1:3" ht="24" customHeight="1" x14ac:dyDescent="0.2">
      <c r="A18" s="77"/>
      <c r="B18" s="78"/>
      <c r="C18" s="79"/>
    </row>
  </sheetData>
  <sheetProtection password="8067" sheet="1" objects="1" scenarios="1" autoFilter="0"/>
  <mergeCells count="2">
    <mergeCell ref="A2:C4"/>
    <mergeCell ref="A5:C6"/>
  </mergeCells>
  <printOptions horizontalCentered="1"/>
  <pageMargins left="0.59055118110236227" right="0.19685039370078741" top="0.19685039370078741" bottom="0.19685039370078741" header="0.19685039370078741" footer="0.19685039370078741"/>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U135"/>
  <sheetViews>
    <sheetView showGridLines="0" tabSelected="1" zoomScaleNormal="100" workbookViewId="0">
      <selection activeCell="U1" sqref="U1"/>
    </sheetView>
  </sheetViews>
  <sheetFormatPr baseColWidth="10" defaultRowHeight="12" x14ac:dyDescent="0.2"/>
  <cols>
    <col min="1" max="21" width="4.7109375" style="43" customWidth="1"/>
    <col min="22" max="16384" width="11.42578125" style="43"/>
  </cols>
  <sheetData>
    <row r="5" spans="1:21" ht="18" customHeight="1" x14ac:dyDescent="0.2">
      <c r="A5" s="91" t="s">
        <v>108</v>
      </c>
      <c r="B5" s="91"/>
      <c r="C5" s="91"/>
      <c r="D5" s="91"/>
      <c r="E5" s="91"/>
      <c r="F5" s="91"/>
      <c r="G5" s="91"/>
      <c r="H5" s="91"/>
      <c r="I5" s="91"/>
      <c r="J5" s="91"/>
      <c r="K5" s="91"/>
      <c r="L5" s="91"/>
      <c r="M5" s="91"/>
      <c r="N5" s="91"/>
      <c r="O5" s="91"/>
      <c r="P5" s="91"/>
      <c r="Q5" s="91"/>
      <c r="R5" s="91"/>
      <c r="S5" s="91"/>
      <c r="T5" s="91"/>
      <c r="U5" s="91"/>
    </row>
    <row r="6" spans="1:21" ht="18" customHeight="1" x14ac:dyDescent="0.2">
      <c r="A6" s="233" t="str">
        <f>Änderungsdoku!$A$5</f>
        <v>Anwesenheitsliste für die Nachholung der Berufliche Orientierung von Schülerinnen und Schülern (Schulförder-RL, 2.2.1)</v>
      </c>
      <c r="B6" s="233"/>
      <c r="C6" s="233"/>
      <c r="D6" s="233"/>
      <c r="E6" s="233"/>
      <c r="F6" s="233"/>
      <c r="G6" s="233"/>
      <c r="H6" s="233"/>
      <c r="I6" s="233"/>
      <c r="J6" s="233"/>
      <c r="K6" s="233"/>
      <c r="L6" s="233"/>
      <c r="M6" s="233"/>
      <c r="N6" s="233"/>
      <c r="O6" s="233"/>
      <c r="P6" s="233"/>
      <c r="Q6" s="233"/>
      <c r="R6" s="233"/>
      <c r="S6" s="233"/>
      <c r="T6" s="233"/>
      <c r="U6" s="233"/>
    </row>
    <row r="7" spans="1:21" ht="18" customHeight="1" x14ac:dyDescent="0.2">
      <c r="A7" s="233"/>
      <c r="B7" s="233"/>
      <c r="C7" s="233"/>
      <c r="D7" s="233"/>
      <c r="E7" s="233"/>
      <c r="F7" s="233"/>
      <c r="G7" s="233"/>
      <c r="H7" s="233"/>
      <c r="I7" s="233"/>
      <c r="J7" s="233"/>
      <c r="K7" s="233"/>
      <c r="L7" s="233"/>
      <c r="M7" s="233"/>
      <c r="N7" s="233"/>
      <c r="O7" s="233"/>
      <c r="P7" s="233"/>
      <c r="Q7" s="233"/>
      <c r="R7" s="233"/>
      <c r="S7" s="233"/>
      <c r="T7" s="233"/>
      <c r="U7" s="233"/>
    </row>
    <row r="8" spans="1:21" ht="12" customHeight="1" x14ac:dyDescent="0.2">
      <c r="A8" s="90" t="str">
        <f>Anwesenheitsliste!A3</f>
        <v>Formularversion: V 1.0 vom 11.08.20</v>
      </c>
    </row>
    <row r="9" spans="1:21" ht="12" customHeight="1" x14ac:dyDescent="0.2"/>
    <row r="10" spans="1:21" ht="14.25" x14ac:dyDescent="0.2">
      <c r="A10" s="44" t="s">
        <v>31</v>
      </c>
      <c r="B10" s="45"/>
      <c r="C10" s="45"/>
      <c r="D10" s="45"/>
      <c r="E10" s="45"/>
      <c r="F10" s="45"/>
      <c r="G10" s="45"/>
      <c r="H10" s="45"/>
      <c r="I10" s="45"/>
      <c r="J10" s="45"/>
      <c r="K10" s="45"/>
      <c r="L10" s="45"/>
      <c r="M10" s="45"/>
      <c r="N10" s="45"/>
      <c r="O10" s="45"/>
      <c r="P10" s="45"/>
      <c r="Q10" s="45"/>
      <c r="R10" s="45"/>
      <c r="S10" s="45"/>
      <c r="T10" s="45"/>
      <c r="U10" s="45"/>
    </row>
    <row r="11" spans="1:21" ht="14.25" x14ac:dyDescent="0.2">
      <c r="A11" s="44" t="s">
        <v>103</v>
      </c>
      <c r="B11" s="45"/>
      <c r="C11" s="45"/>
      <c r="D11" s="45"/>
      <c r="E11" s="45"/>
      <c r="F11" s="45"/>
      <c r="G11" s="45"/>
      <c r="H11" s="45"/>
      <c r="I11" s="45"/>
      <c r="J11" s="45"/>
      <c r="K11" s="45"/>
      <c r="L11" s="45"/>
      <c r="M11" s="45"/>
      <c r="N11" s="45"/>
      <c r="O11" s="45"/>
      <c r="P11" s="45"/>
      <c r="Q11" s="45"/>
      <c r="R11" s="45"/>
      <c r="S11" s="45"/>
      <c r="T11" s="45"/>
      <c r="U11" s="45"/>
    </row>
    <row r="12" spans="1:21" ht="14.25" x14ac:dyDescent="0.2">
      <c r="A12" s="44" t="s">
        <v>109</v>
      </c>
      <c r="B12" s="45"/>
      <c r="C12" s="45"/>
      <c r="D12" s="45"/>
      <c r="E12" s="45"/>
      <c r="F12" s="45"/>
      <c r="G12" s="45"/>
      <c r="H12" s="45"/>
      <c r="I12" s="45"/>
      <c r="J12" s="45"/>
      <c r="K12" s="45"/>
      <c r="L12" s="45"/>
      <c r="M12" s="45"/>
      <c r="N12" s="45"/>
      <c r="O12" s="45"/>
      <c r="P12" s="45"/>
      <c r="Q12" s="45"/>
      <c r="R12" s="45"/>
      <c r="S12" s="45"/>
      <c r="T12" s="45"/>
      <c r="U12" s="45"/>
    </row>
    <row r="13" spans="1:21" ht="14.25" x14ac:dyDescent="0.2">
      <c r="A13" s="44" t="s">
        <v>110</v>
      </c>
      <c r="B13" s="45"/>
      <c r="C13" s="45"/>
      <c r="D13" s="45"/>
      <c r="E13" s="45"/>
      <c r="F13" s="45"/>
      <c r="G13" s="45"/>
      <c r="H13" s="45"/>
      <c r="I13" s="45"/>
      <c r="J13" s="45"/>
      <c r="K13" s="45"/>
      <c r="L13" s="45"/>
      <c r="M13" s="45"/>
      <c r="N13" s="45"/>
      <c r="O13" s="45"/>
      <c r="P13" s="45"/>
      <c r="Q13" s="45"/>
      <c r="R13" s="45"/>
      <c r="S13" s="45"/>
      <c r="T13" s="45"/>
      <c r="U13" s="45"/>
    </row>
    <row r="15" spans="1:21" ht="15" x14ac:dyDescent="0.2">
      <c r="A15" s="46" t="s">
        <v>27</v>
      </c>
    </row>
    <row r="16" spans="1:21" ht="5.0999999999999996" customHeight="1" x14ac:dyDescent="0.2"/>
    <row r="17" spans="1:21" s="47" customFormat="1" ht="105.95" customHeight="1" x14ac:dyDescent="0.2">
      <c r="A17" s="232"/>
      <c r="B17" s="232"/>
      <c r="C17" s="232"/>
      <c r="D17" s="232"/>
      <c r="E17" s="232"/>
      <c r="F17" s="232"/>
      <c r="G17" s="232"/>
      <c r="H17" s="232"/>
      <c r="I17" s="232"/>
      <c r="J17" s="232"/>
      <c r="K17" s="232"/>
      <c r="L17" s="232"/>
      <c r="M17" s="232"/>
      <c r="N17" s="232"/>
      <c r="O17" s="232"/>
      <c r="P17" s="232"/>
      <c r="Q17" s="232"/>
      <c r="R17" s="232"/>
      <c r="S17" s="232"/>
      <c r="T17" s="232"/>
      <c r="U17" s="232"/>
    </row>
    <row r="18" spans="1:21" ht="5.0999999999999996" customHeight="1" x14ac:dyDescent="0.2">
      <c r="A18" s="47"/>
      <c r="B18" s="47"/>
      <c r="C18" s="47"/>
      <c r="D18" s="47"/>
      <c r="E18" s="47"/>
      <c r="F18" s="47"/>
      <c r="G18" s="47"/>
      <c r="H18" s="47"/>
      <c r="I18" s="47"/>
      <c r="J18" s="47"/>
      <c r="K18" s="47"/>
      <c r="L18" s="47"/>
      <c r="M18" s="47"/>
      <c r="N18" s="47"/>
      <c r="O18" s="47"/>
      <c r="P18" s="47"/>
      <c r="Q18" s="47"/>
      <c r="R18" s="47"/>
      <c r="S18" s="47"/>
      <c r="T18" s="47"/>
      <c r="U18" s="47"/>
    </row>
    <row r="19" spans="1:21" ht="24" customHeight="1" x14ac:dyDescent="0.2">
      <c r="A19" s="52"/>
      <c r="B19" s="226" t="s">
        <v>171</v>
      </c>
      <c r="C19" s="226"/>
      <c r="D19" s="226"/>
      <c r="E19" s="226"/>
      <c r="F19" s="226"/>
      <c r="G19" s="226"/>
      <c r="H19" s="226"/>
      <c r="I19" s="226"/>
      <c r="J19" s="226"/>
      <c r="K19" s="226"/>
      <c r="L19" s="226"/>
      <c r="M19" s="226"/>
      <c r="N19" s="226"/>
      <c r="O19" s="226"/>
      <c r="P19" s="226"/>
      <c r="Q19" s="226"/>
      <c r="R19" s="226"/>
      <c r="S19" s="226"/>
      <c r="T19" s="226"/>
      <c r="U19" s="227"/>
    </row>
    <row r="20" spans="1:21" ht="12" customHeight="1" x14ac:dyDescent="0.2">
      <c r="A20" s="54"/>
      <c r="B20" s="230"/>
      <c r="C20" s="230"/>
      <c r="D20" s="230"/>
      <c r="E20" s="230"/>
      <c r="F20" s="230"/>
      <c r="G20" s="230"/>
      <c r="H20" s="230"/>
      <c r="I20" s="230"/>
      <c r="J20" s="230"/>
      <c r="K20" s="230"/>
      <c r="L20" s="230"/>
      <c r="M20" s="230"/>
      <c r="N20" s="230"/>
      <c r="O20" s="230"/>
      <c r="P20" s="230"/>
      <c r="Q20" s="230"/>
      <c r="R20" s="230"/>
      <c r="S20" s="230"/>
      <c r="T20" s="230"/>
      <c r="U20" s="231"/>
    </row>
    <row r="21" spans="1:21" ht="5.0999999999999996" customHeight="1" x14ac:dyDescent="0.2">
      <c r="A21" s="47"/>
      <c r="B21" s="47"/>
      <c r="C21" s="47"/>
      <c r="D21" s="47"/>
      <c r="E21" s="47"/>
      <c r="F21" s="47"/>
      <c r="G21" s="47"/>
      <c r="H21" s="47"/>
      <c r="I21" s="47"/>
      <c r="J21" s="47"/>
      <c r="K21" s="47"/>
      <c r="L21" s="47"/>
      <c r="M21" s="47"/>
      <c r="N21" s="47"/>
      <c r="O21" s="47"/>
      <c r="P21" s="47"/>
      <c r="Q21" s="47"/>
      <c r="R21" s="47"/>
      <c r="S21" s="47"/>
      <c r="T21" s="47"/>
      <c r="U21" s="47"/>
    </row>
    <row r="22" spans="1:21" ht="24" customHeight="1" x14ac:dyDescent="0.2">
      <c r="A22" s="52"/>
      <c r="B22" s="226" t="s">
        <v>115</v>
      </c>
      <c r="C22" s="226"/>
      <c r="D22" s="226"/>
      <c r="E22" s="226"/>
      <c r="F22" s="226"/>
      <c r="G22" s="226"/>
      <c r="H22" s="226"/>
      <c r="I22" s="226"/>
      <c r="J22" s="226"/>
      <c r="K22" s="226"/>
      <c r="L22" s="226"/>
      <c r="M22" s="226"/>
      <c r="N22" s="226"/>
      <c r="O22" s="226"/>
      <c r="P22" s="226"/>
      <c r="Q22" s="226"/>
      <c r="R22" s="226"/>
      <c r="S22" s="226"/>
      <c r="T22" s="226"/>
      <c r="U22" s="227"/>
    </row>
    <row r="23" spans="1:21" ht="12" customHeight="1" x14ac:dyDescent="0.2">
      <c r="A23" s="53"/>
      <c r="B23" s="228"/>
      <c r="C23" s="228"/>
      <c r="D23" s="228"/>
      <c r="E23" s="228"/>
      <c r="F23" s="228"/>
      <c r="G23" s="228"/>
      <c r="H23" s="228"/>
      <c r="I23" s="228"/>
      <c r="J23" s="228"/>
      <c r="K23" s="228"/>
      <c r="L23" s="228"/>
      <c r="M23" s="228"/>
      <c r="N23" s="228"/>
      <c r="O23" s="228"/>
      <c r="P23" s="228"/>
      <c r="Q23" s="228"/>
      <c r="R23" s="228"/>
      <c r="S23" s="228"/>
      <c r="T23" s="228"/>
      <c r="U23" s="229"/>
    </row>
    <row r="24" spans="1:21" x14ac:dyDescent="0.2">
      <c r="A24" s="53"/>
      <c r="B24" s="228"/>
      <c r="C24" s="228"/>
      <c r="D24" s="228"/>
      <c r="E24" s="228"/>
      <c r="F24" s="228"/>
      <c r="G24" s="228"/>
      <c r="H24" s="228"/>
      <c r="I24" s="228"/>
      <c r="J24" s="228"/>
      <c r="K24" s="228"/>
      <c r="L24" s="228"/>
      <c r="M24" s="228"/>
      <c r="N24" s="228"/>
      <c r="O24" s="228"/>
      <c r="P24" s="228"/>
      <c r="Q24" s="228"/>
      <c r="R24" s="228"/>
      <c r="S24" s="228"/>
      <c r="T24" s="228"/>
      <c r="U24" s="229"/>
    </row>
    <row r="25" spans="1:21" x14ac:dyDescent="0.2">
      <c r="A25" s="54"/>
      <c r="B25" s="230"/>
      <c r="C25" s="230"/>
      <c r="D25" s="230"/>
      <c r="E25" s="230"/>
      <c r="F25" s="230"/>
      <c r="G25" s="230"/>
      <c r="H25" s="230"/>
      <c r="I25" s="230"/>
      <c r="J25" s="230"/>
      <c r="K25" s="230"/>
      <c r="L25" s="230"/>
      <c r="M25" s="230"/>
      <c r="N25" s="230"/>
      <c r="O25" s="230"/>
      <c r="P25" s="230"/>
      <c r="Q25" s="230"/>
      <c r="R25" s="230"/>
      <c r="S25" s="230"/>
      <c r="T25" s="230"/>
      <c r="U25" s="231"/>
    </row>
    <row r="26" spans="1:21" ht="5.0999999999999996" customHeight="1" x14ac:dyDescent="0.2">
      <c r="A26" s="47"/>
      <c r="B26" s="47"/>
      <c r="C26" s="47"/>
      <c r="D26" s="47"/>
      <c r="E26" s="47"/>
      <c r="F26" s="47"/>
      <c r="G26" s="47"/>
      <c r="H26" s="47"/>
      <c r="I26" s="47"/>
      <c r="J26" s="47"/>
      <c r="K26" s="47"/>
      <c r="L26" s="47"/>
      <c r="M26" s="47"/>
      <c r="N26" s="47"/>
      <c r="O26" s="47"/>
      <c r="P26" s="47"/>
      <c r="Q26" s="47"/>
      <c r="R26" s="47"/>
      <c r="S26" s="47"/>
      <c r="T26" s="47"/>
      <c r="U26" s="47"/>
    </row>
    <row r="27" spans="1:21" ht="24" customHeight="1" x14ac:dyDescent="0.2">
      <c r="A27" s="48"/>
      <c r="B27" s="49" t="s">
        <v>24</v>
      </c>
      <c r="C27" s="50"/>
      <c r="D27" s="50"/>
      <c r="E27" s="50"/>
      <c r="F27" s="50"/>
      <c r="G27" s="50"/>
      <c r="H27" s="50"/>
      <c r="I27" s="50"/>
      <c r="J27" s="50"/>
      <c r="K27" s="50"/>
      <c r="L27" s="50"/>
      <c r="M27" s="50"/>
      <c r="N27" s="50"/>
      <c r="O27" s="50"/>
      <c r="P27" s="50"/>
      <c r="Q27" s="50"/>
      <c r="R27" s="50"/>
      <c r="S27" s="50"/>
      <c r="T27" s="50"/>
      <c r="U27" s="51"/>
    </row>
    <row r="28" spans="1:21" ht="5.0999999999999996" customHeight="1" x14ac:dyDescent="0.2">
      <c r="A28" s="47"/>
      <c r="B28" s="47"/>
      <c r="C28" s="47"/>
      <c r="D28" s="47"/>
      <c r="E28" s="47"/>
      <c r="F28" s="47"/>
      <c r="G28" s="47"/>
      <c r="H28" s="47"/>
      <c r="I28" s="47"/>
      <c r="J28" s="47"/>
      <c r="K28" s="47"/>
      <c r="L28" s="47"/>
      <c r="M28" s="47"/>
      <c r="N28" s="47"/>
      <c r="O28" s="47"/>
      <c r="P28" s="47"/>
      <c r="Q28" s="47"/>
      <c r="R28" s="47"/>
      <c r="S28" s="47"/>
      <c r="T28" s="47"/>
      <c r="U28" s="47"/>
    </row>
    <row r="29" spans="1:21" ht="24" customHeight="1" x14ac:dyDescent="0.2">
      <c r="A29" s="48"/>
      <c r="B29" s="49" t="s">
        <v>25</v>
      </c>
      <c r="C29" s="50"/>
      <c r="D29" s="50"/>
      <c r="E29" s="50"/>
      <c r="F29" s="50"/>
      <c r="G29" s="50"/>
      <c r="H29" s="50"/>
      <c r="I29" s="50"/>
      <c r="J29" s="50"/>
      <c r="K29" s="50"/>
      <c r="L29" s="50"/>
      <c r="M29" s="50"/>
      <c r="N29" s="50"/>
      <c r="O29" s="50"/>
      <c r="P29" s="50"/>
      <c r="Q29" s="50"/>
      <c r="R29" s="50"/>
      <c r="S29" s="50"/>
      <c r="T29" s="50"/>
      <c r="U29" s="51"/>
    </row>
    <row r="30" spans="1:21" ht="5.0999999999999996" customHeight="1" x14ac:dyDescent="0.2">
      <c r="A30" s="47"/>
      <c r="B30" s="47"/>
      <c r="C30" s="47"/>
      <c r="D30" s="47"/>
      <c r="E30" s="47"/>
      <c r="F30" s="47"/>
      <c r="G30" s="47"/>
      <c r="H30" s="47"/>
      <c r="I30" s="47"/>
      <c r="J30" s="47"/>
      <c r="K30" s="47"/>
      <c r="L30" s="47"/>
      <c r="M30" s="47"/>
      <c r="N30" s="47"/>
      <c r="O30" s="47"/>
      <c r="P30" s="47"/>
      <c r="Q30" s="47"/>
      <c r="R30" s="47"/>
      <c r="S30" s="47"/>
      <c r="T30" s="47"/>
      <c r="U30" s="47"/>
    </row>
    <row r="31" spans="1:21" ht="24" customHeight="1" x14ac:dyDescent="0.2">
      <c r="A31" s="48"/>
      <c r="B31" s="49" t="s">
        <v>101</v>
      </c>
      <c r="C31" s="84"/>
      <c r="D31" s="84"/>
      <c r="E31" s="84"/>
      <c r="F31" s="84"/>
      <c r="G31" s="50"/>
      <c r="H31" s="84"/>
      <c r="I31" s="84"/>
      <c r="J31" s="84"/>
      <c r="K31" s="84"/>
      <c r="L31" s="84"/>
      <c r="M31" s="84"/>
      <c r="N31" s="84"/>
      <c r="O31" s="84"/>
      <c r="P31" s="84"/>
      <c r="Q31" s="84"/>
      <c r="R31" s="84"/>
      <c r="S31" s="84"/>
      <c r="T31" s="84"/>
      <c r="U31" s="85"/>
    </row>
    <row r="32" spans="1:21" ht="5.0999999999999996" customHeight="1" x14ac:dyDescent="0.2">
      <c r="A32" s="47"/>
      <c r="B32" s="47"/>
      <c r="C32" s="47"/>
      <c r="D32" s="47"/>
      <c r="E32" s="47"/>
      <c r="F32" s="47"/>
      <c r="G32" s="47"/>
      <c r="H32" s="47"/>
      <c r="I32" s="47"/>
      <c r="J32" s="47"/>
      <c r="K32" s="47"/>
      <c r="L32" s="47"/>
      <c r="M32" s="47"/>
      <c r="N32" s="47"/>
      <c r="O32" s="47"/>
      <c r="P32" s="47"/>
      <c r="Q32" s="47"/>
      <c r="R32" s="47"/>
      <c r="S32" s="47"/>
      <c r="T32" s="47"/>
      <c r="U32" s="47"/>
    </row>
    <row r="33" spans="1:21" ht="24" customHeight="1" x14ac:dyDescent="0.2">
      <c r="A33" s="52"/>
      <c r="B33" s="226" t="s">
        <v>164</v>
      </c>
      <c r="C33" s="226"/>
      <c r="D33" s="226"/>
      <c r="E33" s="226"/>
      <c r="F33" s="226"/>
      <c r="G33" s="226"/>
      <c r="H33" s="226"/>
      <c r="I33" s="226"/>
      <c r="J33" s="226"/>
      <c r="K33" s="226"/>
      <c r="L33" s="226"/>
      <c r="M33" s="226"/>
      <c r="N33" s="226"/>
      <c r="O33" s="226"/>
      <c r="P33" s="226"/>
      <c r="Q33" s="226"/>
      <c r="R33" s="226"/>
      <c r="S33" s="226"/>
      <c r="T33" s="226"/>
      <c r="U33" s="227"/>
    </row>
    <row r="34" spans="1:21" ht="12" customHeight="1" x14ac:dyDescent="0.2">
      <c r="A34" s="53"/>
      <c r="B34" s="228"/>
      <c r="C34" s="228"/>
      <c r="D34" s="228"/>
      <c r="E34" s="228"/>
      <c r="F34" s="228"/>
      <c r="G34" s="228"/>
      <c r="H34" s="228"/>
      <c r="I34" s="228"/>
      <c r="J34" s="228"/>
      <c r="K34" s="228"/>
      <c r="L34" s="228"/>
      <c r="M34" s="228"/>
      <c r="N34" s="228"/>
      <c r="O34" s="228"/>
      <c r="P34" s="228"/>
      <c r="Q34" s="228"/>
      <c r="R34" s="228"/>
      <c r="S34" s="228"/>
      <c r="T34" s="228"/>
      <c r="U34" s="229"/>
    </row>
    <row r="35" spans="1:21" ht="12" customHeight="1" x14ac:dyDescent="0.2">
      <c r="A35" s="53"/>
      <c r="B35" s="228"/>
      <c r="C35" s="228"/>
      <c r="D35" s="228"/>
      <c r="E35" s="228"/>
      <c r="F35" s="228"/>
      <c r="G35" s="228"/>
      <c r="H35" s="228"/>
      <c r="I35" s="228"/>
      <c r="J35" s="228"/>
      <c r="K35" s="228"/>
      <c r="L35" s="228"/>
      <c r="M35" s="228"/>
      <c r="N35" s="228"/>
      <c r="O35" s="228"/>
      <c r="P35" s="228"/>
      <c r="Q35" s="228"/>
      <c r="R35" s="228"/>
      <c r="S35" s="228"/>
      <c r="T35" s="228"/>
      <c r="U35" s="229"/>
    </row>
    <row r="36" spans="1:21" ht="12" customHeight="1" x14ac:dyDescent="0.2">
      <c r="A36" s="53"/>
      <c r="B36" s="228"/>
      <c r="C36" s="228"/>
      <c r="D36" s="228"/>
      <c r="E36" s="228"/>
      <c r="F36" s="228"/>
      <c r="G36" s="228"/>
      <c r="H36" s="228"/>
      <c r="I36" s="228"/>
      <c r="J36" s="228"/>
      <c r="K36" s="228"/>
      <c r="L36" s="228"/>
      <c r="M36" s="228"/>
      <c r="N36" s="228"/>
      <c r="O36" s="228"/>
      <c r="P36" s="228"/>
      <c r="Q36" s="228"/>
      <c r="R36" s="228"/>
      <c r="S36" s="228"/>
      <c r="T36" s="228"/>
      <c r="U36" s="229"/>
    </row>
    <row r="37" spans="1:21" ht="12" customHeight="1" x14ac:dyDescent="0.2">
      <c r="A37" s="53"/>
      <c r="B37" s="228"/>
      <c r="C37" s="228"/>
      <c r="D37" s="228"/>
      <c r="E37" s="228"/>
      <c r="F37" s="228"/>
      <c r="G37" s="228"/>
      <c r="H37" s="228"/>
      <c r="I37" s="228"/>
      <c r="J37" s="228"/>
      <c r="K37" s="228"/>
      <c r="L37" s="228"/>
      <c r="M37" s="228"/>
      <c r="N37" s="228"/>
      <c r="O37" s="228"/>
      <c r="P37" s="228"/>
      <c r="Q37" s="228"/>
      <c r="R37" s="228"/>
      <c r="S37" s="228"/>
      <c r="T37" s="228"/>
      <c r="U37" s="229"/>
    </row>
    <row r="38" spans="1:21" ht="12" customHeight="1" x14ac:dyDescent="0.2">
      <c r="A38" s="54"/>
      <c r="B38" s="230"/>
      <c r="C38" s="230"/>
      <c r="D38" s="230"/>
      <c r="E38" s="230"/>
      <c r="F38" s="230"/>
      <c r="G38" s="230"/>
      <c r="H38" s="230"/>
      <c r="I38" s="230"/>
      <c r="J38" s="230"/>
      <c r="K38" s="230"/>
      <c r="L38" s="230"/>
      <c r="M38" s="230"/>
      <c r="N38" s="230"/>
      <c r="O38" s="230"/>
      <c r="P38" s="230"/>
      <c r="Q38" s="230"/>
      <c r="R38" s="230"/>
      <c r="S38" s="230"/>
      <c r="T38" s="230"/>
      <c r="U38" s="231"/>
    </row>
    <row r="39" spans="1:21" ht="5.0999999999999996" customHeight="1" x14ac:dyDescent="0.2">
      <c r="A39" s="47"/>
      <c r="B39" s="47"/>
      <c r="C39" s="47"/>
      <c r="D39" s="47"/>
      <c r="E39" s="47"/>
      <c r="F39" s="47"/>
      <c r="G39" s="47"/>
      <c r="H39" s="47"/>
      <c r="I39" s="47"/>
      <c r="J39" s="47"/>
      <c r="K39" s="47"/>
      <c r="L39" s="47"/>
      <c r="M39" s="47"/>
      <c r="N39" s="47"/>
      <c r="O39" s="47"/>
      <c r="P39" s="47"/>
      <c r="Q39" s="47"/>
      <c r="R39" s="47"/>
      <c r="S39" s="47"/>
      <c r="T39" s="47"/>
      <c r="U39" s="47"/>
    </row>
    <row r="40" spans="1:21" ht="24" customHeight="1" x14ac:dyDescent="0.2">
      <c r="A40" s="52"/>
      <c r="B40" s="226" t="s">
        <v>145</v>
      </c>
      <c r="C40" s="226"/>
      <c r="D40" s="226"/>
      <c r="E40" s="226"/>
      <c r="F40" s="226"/>
      <c r="G40" s="226"/>
      <c r="H40" s="226"/>
      <c r="I40" s="226"/>
      <c r="J40" s="226"/>
      <c r="K40" s="226"/>
      <c r="L40" s="226"/>
      <c r="M40" s="226"/>
      <c r="N40" s="226"/>
      <c r="O40" s="226"/>
      <c r="P40" s="226"/>
      <c r="Q40" s="226"/>
      <c r="R40" s="226"/>
      <c r="S40" s="226"/>
      <c r="T40" s="226"/>
      <c r="U40" s="227"/>
    </row>
    <row r="41" spans="1:21" ht="12" customHeight="1" x14ac:dyDescent="0.2">
      <c r="A41" s="54"/>
      <c r="B41" s="230"/>
      <c r="C41" s="230"/>
      <c r="D41" s="230"/>
      <c r="E41" s="230"/>
      <c r="F41" s="230"/>
      <c r="G41" s="230"/>
      <c r="H41" s="230"/>
      <c r="I41" s="230"/>
      <c r="J41" s="230"/>
      <c r="K41" s="230"/>
      <c r="L41" s="230"/>
      <c r="M41" s="230"/>
      <c r="N41" s="230"/>
      <c r="O41" s="230"/>
      <c r="P41" s="230"/>
      <c r="Q41" s="230"/>
      <c r="R41" s="230"/>
      <c r="S41" s="230"/>
      <c r="T41" s="230"/>
      <c r="U41" s="231"/>
    </row>
    <row r="42" spans="1:21" ht="5.0999999999999996" customHeight="1" x14ac:dyDescent="0.2">
      <c r="A42" s="47"/>
      <c r="B42" s="47"/>
      <c r="C42" s="47"/>
      <c r="D42" s="47"/>
      <c r="E42" s="47"/>
      <c r="F42" s="47"/>
      <c r="G42" s="47"/>
      <c r="H42" s="47"/>
      <c r="I42" s="47"/>
      <c r="J42" s="47"/>
      <c r="K42" s="47"/>
      <c r="L42" s="47"/>
      <c r="M42" s="47"/>
      <c r="N42" s="47"/>
      <c r="O42" s="47"/>
      <c r="P42" s="47"/>
      <c r="Q42" s="47"/>
      <c r="R42" s="47"/>
      <c r="S42" s="47"/>
      <c r="T42" s="47"/>
      <c r="U42" s="47"/>
    </row>
    <row r="43" spans="1:21" ht="24" customHeight="1" x14ac:dyDescent="0.2">
      <c r="A43" s="52"/>
      <c r="B43" s="226" t="s">
        <v>106</v>
      </c>
      <c r="C43" s="226"/>
      <c r="D43" s="226"/>
      <c r="E43" s="226"/>
      <c r="F43" s="226"/>
      <c r="G43" s="226"/>
      <c r="H43" s="226"/>
      <c r="I43" s="226"/>
      <c r="J43" s="226"/>
      <c r="K43" s="226"/>
      <c r="L43" s="226"/>
      <c r="M43" s="226"/>
      <c r="N43" s="226"/>
      <c r="O43" s="226"/>
      <c r="P43" s="226"/>
      <c r="Q43" s="226"/>
      <c r="R43" s="226"/>
      <c r="S43" s="226"/>
      <c r="T43" s="226"/>
      <c r="U43" s="227"/>
    </row>
    <row r="44" spans="1:21" ht="12" customHeight="1" x14ac:dyDescent="0.2">
      <c r="A44" s="54"/>
      <c r="B44" s="230"/>
      <c r="C44" s="230"/>
      <c r="D44" s="230"/>
      <c r="E44" s="230"/>
      <c r="F44" s="230"/>
      <c r="G44" s="230"/>
      <c r="H44" s="230"/>
      <c r="I44" s="230"/>
      <c r="J44" s="230"/>
      <c r="K44" s="230"/>
      <c r="L44" s="230"/>
      <c r="M44" s="230"/>
      <c r="N44" s="230"/>
      <c r="O44" s="230"/>
      <c r="P44" s="230"/>
      <c r="Q44" s="230"/>
      <c r="R44" s="230"/>
      <c r="S44" s="230"/>
      <c r="T44" s="230"/>
      <c r="U44" s="231"/>
    </row>
    <row r="45" spans="1:21" ht="12" customHeight="1" thickBot="1" x14ac:dyDescent="0.25">
      <c r="A45" s="47"/>
      <c r="B45" s="47"/>
      <c r="C45" s="47"/>
      <c r="D45" s="47"/>
      <c r="E45" s="47"/>
      <c r="F45" s="47"/>
      <c r="G45" s="47"/>
      <c r="H45" s="47"/>
      <c r="I45" s="47"/>
      <c r="J45" s="47"/>
      <c r="K45" s="47"/>
      <c r="L45" s="47"/>
      <c r="M45" s="47"/>
      <c r="N45" s="47"/>
      <c r="O45" s="47"/>
      <c r="P45" s="47"/>
      <c r="Q45" s="47"/>
      <c r="R45" s="47"/>
      <c r="S45" s="47"/>
      <c r="T45" s="47"/>
      <c r="U45" s="47"/>
    </row>
    <row r="46" spans="1:21" ht="12" customHeight="1" thickTop="1" x14ac:dyDescent="0.2">
      <c r="A46" s="234" t="s">
        <v>168</v>
      </c>
      <c r="B46" s="235"/>
      <c r="C46" s="235"/>
      <c r="D46" s="235"/>
      <c r="E46" s="235"/>
      <c r="F46" s="235"/>
      <c r="G46" s="235"/>
      <c r="H46" s="235"/>
      <c r="I46" s="235"/>
      <c r="J46" s="235"/>
      <c r="K46" s="235"/>
      <c r="L46" s="235"/>
      <c r="M46" s="235"/>
      <c r="N46" s="235"/>
      <c r="O46" s="235"/>
      <c r="P46" s="235"/>
      <c r="Q46" s="235"/>
      <c r="R46" s="235"/>
      <c r="S46" s="235"/>
      <c r="T46" s="235"/>
      <c r="U46" s="236"/>
    </row>
    <row r="47" spans="1:21" ht="12" customHeight="1" x14ac:dyDescent="0.2">
      <c r="A47" s="237"/>
      <c r="B47" s="228"/>
      <c r="C47" s="228"/>
      <c r="D47" s="228"/>
      <c r="E47" s="228"/>
      <c r="F47" s="228"/>
      <c r="G47" s="228"/>
      <c r="H47" s="228"/>
      <c r="I47" s="228"/>
      <c r="J47" s="228"/>
      <c r="K47" s="228"/>
      <c r="L47" s="228"/>
      <c r="M47" s="228"/>
      <c r="N47" s="228"/>
      <c r="O47" s="228"/>
      <c r="P47" s="228"/>
      <c r="Q47" s="228"/>
      <c r="R47" s="228"/>
      <c r="S47" s="228"/>
      <c r="T47" s="228"/>
      <c r="U47" s="238"/>
    </row>
    <row r="48" spans="1:21" ht="12" customHeight="1" x14ac:dyDescent="0.2">
      <c r="A48" s="237"/>
      <c r="B48" s="228"/>
      <c r="C48" s="228"/>
      <c r="D48" s="228"/>
      <c r="E48" s="228"/>
      <c r="F48" s="228"/>
      <c r="G48" s="228"/>
      <c r="H48" s="228"/>
      <c r="I48" s="228"/>
      <c r="J48" s="228"/>
      <c r="K48" s="228"/>
      <c r="L48" s="228"/>
      <c r="M48" s="228"/>
      <c r="N48" s="228"/>
      <c r="O48" s="228"/>
      <c r="P48" s="228"/>
      <c r="Q48" s="228"/>
      <c r="R48" s="228"/>
      <c r="S48" s="228"/>
      <c r="T48" s="228"/>
      <c r="U48" s="238"/>
    </row>
    <row r="49" spans="1:21" ht="12" customHeight="1" thickBot="1" x14ac:dyDescent="0.25">
      <c r="A49" s="239"/>
      <c r="B49" s="240"/>
      <c r="C49" s="240"/>
      <c r="D49" s="240"/>
      <c r="E49" s="240"/>
      <c r="F49" s="240"/>
      <c r="G49" s="240"/>
      <c r="H49" s="240"/>
      <c r="I49" s="240"/>
      <c r="J49" s="240"/>
      <c r="K49" s="240"/>
      <c r="L49" s="240"/>
      <c r="M49" s="240"/>
      <c r="N49" s="240"/>
      <c r="O49" s="240"/>
      <c r="P49" s="240"/>
      <c r="Q49" s="240"/>
      <c r="R49" s="240"/>
      <c r="S49" s="240"/>
      <c r="T49" s="240"/>
      <c r="U49" s="241"/>
    </row>
    <row r="50" spans="1:21" ht="12" customHeight="1" thickTop="1" x14ac:dyDescent="0.2">
      <c r="A50" s="47"/>
      <c r="B50" s="47"/>
      <c r="C50" s="47"/>
      <c r="D50" s="47"/>
      <c r="E50" s="47"/>
      <c r="F50" s="47"/>
      <c r="G50" s="47"/>
      <c r="H50" s="47"/>
      <c r="I50" s="47"/>
      <c r="J50" s="47"/>
      <c r="K50" s="47"/>
      <c r="L50" s="47"/>
      <c r="M50" s="47"/>
      <c r="N50" s="47"/>
      <c r="O50" s="47"/>
      <c r="P50" s="47"/>
      <c r="Q50" s="47"/>
      <c r="R50" s="47"/>
      <c r="S50" s="47"/>
      <c r="T50" s="47"/>
      <c r="U50" s="47"/>
    </row>
    <row r="51" spans="1:21" ht="12" customHeight="1" x14ac:dyDescent="0.2">
      <c r="A51" s="47"/>
      <c r="B51" s="47"/>
      <c r="C51" s="47"/>
      <c r="D51" s="47"/>
      <c r="E51" s="47"/>
      <c r="F51" s="47"/>
      <c r="G51" s="47"/>
      <c r="H51" s="47"/>
      <c r="I51" s="47"/>
      <c r="J51" s="47"/>
      <c r="K51" s="47"/>
      <c r="L51" s="47"/>
      <c r="M51" s="47"/>
      <c r="N51" s="47"/>
      <c r="O51" s="47"/>
      <c r="P51" s="47"/>
      <c r="Q51" s="47"/>
      <c r="R51" s="47"/>
      <c r="S51" s="47"/>
      <c r="T51" s="47"/>
      <c r="U51" s="47"/>
    </row>
    <row r="52" spans="1:21" ht="12" customHeight="1" x14ac:dyDescent="0.2">
      <c r="A52" s="47"/>
      <c r="B52" s="47"/>
      <c r="C52" s="47"/>
      <c r="D52" s="47"/>
      <c r="E52" s="47"/>
      <c r="F52" s="47"/>
      <c r="G52" s="47"/>
      <c r="H52" s="47"/>
      <c r="I52" s="47"/>
      <c r="J52" s="47"/>
      <c r="K52" s="47"/>
      <c r="L52" s="47"/>
      <c r="M52" s="47"/>
      <c r="N52" s="47"/>
      <c r="O52" s="47"/>
      <c r="P52" s="47"/>
      <c r="Q52" s="47"/>
      <c r="R52" s="47"/>
      <c r="S52" s="47"/>
      <c r="T52" s="47"/>
      <c r="U52" s="47"/>
    </row>
    <row r="53" spans="1:21" ht="15" x14ac:dyDescent="0.2">
      <c r="A53" s="46" t="s">
        <v>149</v>
      </c>
    </row>
    <row r="54" spans="1:21" ht="5.0999999999999996" customHeight="1" x14ac:dyDescent="0.2">
      <c r="A54" s="47"/>
      <c r="B54" s="47"/>
      <c r="C54" s="47"/>
      <c r="D54" s="47"/>
      <c r="E54" s="47"/>
      <c r="F54" s="47"/>
      <c r="G54" s="47"/>
      <c r="H54" s="47"/>
      <c r="I54" s="47"/>
      <c r="J54" s="47"/>
      <c r="K54" s="47"/>
      <c r="L54" s="47"/>
      <c r="M54" s="47"/>
      <c r="N54" s="47"/>
      <c r="O54" s="47"/>
      <c r="P54" s="47"/>
      <c r="Q54" s="47"/>
      <c r="R54" s="47"/>
      <c r="S54" s="47"/>
      <c r="T54" s="47"/>
      <c r="U54" s="47"/>
    </row>
    <row r="55" spans="1:21" s="47" customFormat="1" ht="75" customHeight="1" x14ac:dyDescent="0.2">
      <c r="A55" s="232"/>
      <c r="B55" s="232"/>
      <c r="C55" s="232"/>
      <c r="D55" s="232"/>
      <c r="E55" s="232"/>
      <c r="F55" s="232"/>
      <c r="G55" s="232"/>
      <c r="H55" s="232"/>
      <c r="I55" s="232"/>
      <c r="J55" s="232"/>
      <c r="K55" s="232"/>
      <c r="L55" s="232"/>
      <c r="M55" s="232"/>
      <c r="N55" s="232"/>
      <c r="O55" s="232"/>
      <c r="P55" s="232"/>
      <c r="Q55" s="232"/>
      <c r="R55" s="232"/>
      <c r="S55" s="232"/>
      <c r="T55" s="232"/>
      <c r="U55" s="232"/>
    </row>
    <row r="56" spans="1:21" ht="5.0999999999999996" customHeight="1" x14ac:dyDescent="0.2">
      <c r="A56" s="47"/>
      <c r="B56" s="47"/>
      <c r="C56" s="47"/>
      <c r="D56" s="47"/>
      <c r="E56" s="47"/>
      <c r="F56" s="47"/>
      <c r="G56" s="47"/>
      <c r="H56" s="47"/>
      <c r="I56" s="47"/>
      <c r="J56" s="47"/>
      <c r="K56" s="47"/>
      <c r="L56" s="47"/>
      <c r="M56" s="47"/>
      <c r="N56" s="47"/>
      <c r="O56" s="47"/>
      <c r="P56" s="47"/>
      <c r="Q56" s="47"/>
      <c r="R56" s="47"/>
      <c r="S56" s="47"/>
      <c r="T56" s="47"/>
      <c r="U56" s="47"/>
    </row>
    <row r="57" spans="1:21" ht="24" customHeight="1" x14ac:dyDescent="0.2">
      <c r="A57" s="48"/>
      <c r="B57" s="49" t="s">
        <v>26</v>
      </c>
      <c r="C57" s="50"/>
      <c r="D57" s="50"/>
      <c r="E57" s="50"/>
      <c r="F57" s="50"/>
      <c r="G57" s="50"/>
      <c r="H57" s="50"/>
      <c r="I57" s="50"/>
      <c r="J57" s="50"/>
      <c r="K57" s="50"/>
      <c r="L57" s="50"/>
      <c r="M57" s="50"/>
      <c r="N57" s="50"/>
      <c r="O57" s="50"/>
      <c r="P57" s="50"/>
      <c r="Q57" s="50"/>
      <c r="R57" s="50"/>
      <c r="S57" s="50"/>
      <c r="T57" s="50"/>
      <c r="U57" s="51"/>
    </row>
    <row r="58" spans="1:21" ht="5.0999999999999996" customHeight="1" x14ac:dyDescent="0.2">
      <c r="A58" s="47"/>
      <c r="B58" s="47"/>
      <c r="C58" s="47"/>
      <c r="D58" s="47"/>
      <c r="E58" s="47"/>
      <c r="F58" s="47"/>
      <c r="G58" s="47"/>
      <c r="H58" s="47"/>
      <c r="I58" s="47"/>
      <c r="J58" s="47"/>
      <c r="K58" s="47"/>
      <c r="L58" s="47"/>
      <c r="M58" s="47"/>
      <c r="N58" s="47"/>
      <c r="O58" s="47"/>
      <c r="P58" s="47"/>
      <c r="Q58" s="47"/>
      <c r="R58" s="47"/>
      <c r="S58" s="47"/>
      <c r="T58" s="47"/>
      <c r="U58" s="47"/>
    </row>
    <row r="59" spans="1:21" ht="24" customHeight="1" x14ac:dyDescent="0.2">
      <c r="A59" s="52"/>
      <c r="B59" s="226" t="s">
        <v>138</v>
      </c>
      <c r="C59" s="226"/>
      <c r="D59" s="226"/>
      <c r="E59" s="226"/>
      <c r="F59" s="226"/>
      <c r="G59" s="226"/>
      <c r="H59" s="226"/>
      <c r="I59" s="226"/>
      <c r="J59" s="226"/>
      <c r="K59" s="226"/>
      <c r="L59" s="226"/>
      <c r="M59" s="226"/>
      <c r="N59" s="226"/>
      <c r="O59" s="226"/>
      <c r="P59" s="226"/>
      <c r="Q59" s="226"/>
      <c r="R59" s="226"/>
      <c r="S59" s="226"/>
      <c r="T59" s="226"/>
      <c r="U59" s="227"/>
    </row>
    <row r="60" spans="1:21" x14ac:dyDescent="0.2">
      <c r="A60" s="54"/>
      <c r="B60" s="230"/>
      <c r="C60" s="230"/>
      <c r="D60" s="230"/>
      <c r="E60" s="230"/>
      <c r="F60" s="230"/>
      <c r="G60" s="230"/>
      <c r="H60" s="230"/>
      <c r="I60" s="230"/>
      <c r="J60" s="230"/>
      <c r="K60" s="230"/>
      <c r="L60" s="230"/>
      <c r="M60" s="230"/>
      <c r="N60" s="230"/>
      <c r="O60" s="230"/>
      <c r="P60" s="230"/>
      <c r="Q60" s="230"/>
      <c r="R60" s="230"/>
      <c r="S60" s="230"/>
      <c r="T60" s="230"/>
      <c r="U60" s="231"/>
    </row>
    <row r="61" spans="1:21" ht="5.0999999999999996" customHeight="1" x14ac:dyDescent="0.2">
      <c r="A61" s="47"/>
      <c r="B61" s="47"/>
      <c r="C61" s="47"/>
      <c r="D61" s="47"/>
      <c r="E61" s="47"/>
      <c r="F61" s="47"/>
      <c r="G61" s="47"/>
      <c r="H61" s="47"/>
      <c r="I61" s="47"/>
      <c r="J61" s="47"/>
      <c r="K61" s="47"/>
      <c r="L61" s="47"/>
      <c r="M61" s="47"/>
      <c r="N61" s="47"/>
      <c r="O61" s="47"/>
      <c r="P61" s="47"/>
      <c r="Q61" s="47"/>
      <c r="R61" s="47"/>
      <c r="S61" s="47"/>
      <c r="T61" s="47"/>
      <c r="U61" s="47"/>
    </row>
    <row r="62" spans="1:21" ht="24" customHeight="1" x14ac:dyDescent="0.2">
      <c r="A62" s="48"/>
      <c r="B62" s="86" t="s">
        <v>104</v>
      </c>
      <c r="C62" s="49"/>
      <c r="D62" s="49"/>
      <c r="E62" s="49"/>
      <c r="F62" s="49"/>
      <c r="G62" s="50"/>
      <c r="H62" s="82"/>
      <c r="I62" s="82"/>
      <c r="J62" s="82"/>
      <c r="K62" s="82"/>
      <c r="L62" s="82"/>
      <c r="M62" s="82"/>
      <c r="N62" s="82"/>
      <c r="O62" s="82"/>
      <c r="P62" s="82"/>
      <c r="Q62" s="82"/>
      <c r="R62" s="82"/>
      <c r="S62" s="82"/>
      <c r="T62" s="82"/>
      <c r="U62" s="83"/>
    </row>
    <row r="63" spans="1:21" ht="5.0999999999999996" customHeight="1" x14ac:dyDescent="0.2">
      <c r="A63" s="47"/>
      <c r="B63" s="47"/>
      <c r="C63" s="47"/>
      <c r="D63" s="47"/>
      <c r="E63" s="47"/>
      <c r="F63" s="47"/>
      <c r="G63" s="47"/>
      <c r="H63" s="47"/>
      <c r="I63" s="47"/>
      <c r="J63" s="47"/>
      <c r="K63" s="47"/>
      <c r="L63" s="47"/>
      <c r="M63" s="47"/>
      <c r="N63" s="47"/>
      <c r="O63" s="47"/>
      <c r="P63" s="47"/>
      <c r="Q63" s="47"/>
      <c r="R63" s="47"/>
      <c r="S63" s="47"/>
      <c r="T63" s="47"/>
      <c r="U63" s="47"/>
    </row>
    <row r="64" spans="1:21" ht="24" customHeight="1" x14ac:dyDescent="0.2">
      <c r="A64" s="48"/>
      <c r="B64" s="86" t="s">
        <v>146</v>
      </c>
      <c r="C64" s="93"/>
      <c r="D64" s="93"/>
      <c r="E64" s="93"/>
      <c r="F64" s="93"/>
      <c r="G64" s="50"/>
      <c r="H64" s="82"/>
      <c r="I64" s="82"/>
      <c r="J64" s="82"/>
      <c r="K64" s="82"/>
      <c r="L64" s="82"/>
      <c r="M64" s="82"/>
      <c r="N64" s="82"/>
      <c r="O64" s="82"/>
      <c r="P64" s="82"/>
      <c r="Q64" s="82"/>
      <c r="R64" s="82"/>
      <c r="S64" s="82"/>
      <c r="T64" s="82"/>
      <c r="U64" s="83"/>
    </row>
    <row r="65" spans="1:21" ht="5.0999999999999996" customHeight="1" x14ac:dyDescent="0.2">
      <c r="A65" s="47"/>
      <c r="B65" s="47"/>
      <c r="C65" s="47"/>
      <c r="D65" s="47"/>
      <c r="E65" s="47"/>
      <c r="F65" s="47"/>
      <c r="G65" s="47"/>
      <c r="H65" s="47"/>
      <c r="I65" s="47"/>
      <c r="J65" s="47"/>
      <c r="K65" s="47"/>
      <c r="L65" s="47"/>
      <c r="M65" s="47"/>
      <c r="N65" s="47"/>
      <c r="O65" s="47"/>
      <c r="P65" s="47"/>
      <c r="Q65" s="47"/>
      <c r="R65" s="47"/>
      <c r="S65" s="47"/>
      <c r="T65" s="47"/>
      <c r="U65" s="47"/>
    </row>
    <row r="66" spans="1:21" ht="24" customHeight="1" x14ac:dyDescent="0.2">
      <c r="A66" s="48"/>
      <c r="B66" s="86" t="s">
        <v>102</v>
      </c>
      <c r="C66" s="49"/>
      <c r="D66" s="49"/>
      <c r="E66" s="49"/>
      <c r="F66" s="49"/>
      <c r="G66" s="50"/>
      <c r="H66" s="82"/>
      <c r="I66" s="82"/>
      <c r="J66" s="82"/>
      <c r="K66" s="82"/>
      <c r="L66" s="82"/>
      <c r="M66" s="82"/>
      <c r="N66" s="82"/>
      <c r="O66" s="82"/>
      <c r="P66" s="82"/>
      <c r="Q66" s="82"/>
      <c r="R66" s="82"/>
      <c r="S66" s="82"/>
      <c r="T66" s="82"/>
      <c r="U66" s="83"/>
    </row>
    <row r="67" spans="1:21" x14ac:dyDescent="0.2">
      <c r="A67" s="47"/>
      <c r="B67" s="47"/>
      <c r="C67" s="47"/>
      <c r="D67" s="47"/>
      <c r="E67" s="47"/>
      <c r="F67" s="47"/>
      <c r="G67" s="47"/>
      <c r="H67" s="47"/>
      <c r="I67" s="47"/>
      <c r="J67" s="47"/>
      <c r="K67" s="47"/>
      <c r="L67" s="47"/>
      <c r="M67" s="47"/>
      <c r="N67" s="47"/>
      <c r="O67" s="47"/>
      <c r="P67" s="47"/>
      <c r="Q67" s="47"/>
      <c r="R67" s="47"/>
      <c r="S67" s="47"/>
      <c r="T67" s="47"/>
      <c r="U67" s="47"/>
    </row>
    <row r="68" spans="1:21" x14ac:dyDescent="0.2">
      <c r="A68" s="47"/>
      <c r="B68" s="47"/>
      <c r="C68" s="47"/>
      <c r="D68" s="47"/>
      <c r="E68" s="47"/>
      <c r="F68" s="47"/>
      <c r="G68" s="47"/>
      <c r="H68" s="47"/>
      <c r="I68" s="47"/>
      <c r="J68" s="47"/>
      <c r="K68" s="47"/>
      <c r="L68" s="47"/>
      <c r="M68" s="47"/>
      <c r="N68" s="47"/>
      <c r="O68" s="47"/>
      <c r="P68" s="47"/>
      <c r="Q68" s="47"/>
      <c r="R68" s="47"/>
      <c r="S68" s="47"/>
      <c r="T68" s="47"/>
      <c r="U68" s="47"/>
    </row>
    <row r="69" spans="1:21" ht="15" x14ac:dyDescent="0.2">
      <c r="A69" s="46" t="s">
        <v>28</v>
      </c>
    </row>
    <row r="70" spans="1:21" ht="5.0999999999999996" customHeight="1" x14ac:dyDescent="0.2"/>
    <row r="71" spans="1:21" s="47" customFormat="1" ht="200.1" customHeight="1" x14ac:dyDescent="0.2">
      <c r="A71" s="232"/>
      <c r="B71" s="232"/>
      <c r="C71" s="232"/>
      <c r="D71" s="232"/>
      <c r="E71" s="232"/>
      <c r="F71" s="232"/>
      <c r="G71" s="232"/>
      <c r="H71" s="232"/>
      <c r="I71" s="232"/>
      <c r="J71" s="232"/>
      <c r="K71" s="232"/>
      <c r="L71" s="232"/>
      <c r="M71" s="232"/>
      <c r="N71" s="232"/>
      <c r="O71" s="232"/>
      <c r="P71" s="232"/>
      <c r="Q71" s="232"/>
      <c r="R71" s="232"/>
      <c r="S71" s="232"/>
      <c r="T71" s="232"/>
      <c r="U71" s="232"/>
    </row>
    <row r="72" spans="1:21" ht="5.0999999999999996" customHeight="1" x14ac:dyDescent="0.2"/>
    <row r="73" spans="1:21" ht="24" customHeight="1" x14ac:dyDescent="0.2">
      <c r="A73" s="52"/>
      <c r="B73" s="226" t="s">
        <v>123</v>
      </c>
      <c r="C73" s="226"/>
      <c r="D73" s="226"/>
      <c r="E73" s="226"/>
      <c r="F73" s="226"/>
      <c r="G73" s="226"/>
      <c r="H73" s="226"/>
      <c r="I73" s="226"/>
      <c r="J73" s="226"/>
      <c r="K73" s="226"/>
      <c r="L73" s="226"/>
      <c r="M73" s="226"/>
      <c r="N73" s="226"/>
      <c r="O73" s="226"/>
      <c r="P73" s="226"/>
      <c r="Q73" s="226"/>
      <c r="R73" s="226"/>
      <c r="S73" s="226"/>
      <c r="T73" s="226"/>
      <c r="U73" s="227"/>
    </row>
    <row r="74" spans="1:21" ht="12" customHeight="1" x14ac:dyDescent="0.2">
      <c r="A74" s="53"/>
      <c r="B74" s="228"/>
      <c r="C74" s="228"/>
      <c r="D74" s="228"/>
      <c r="E74" s="228"/>
      <c r="F74" s="228"/>
      <c r="G74" s="228"/>
      <c r="H74" s="228"/>
      <c r="I74" s="228"/>
      <c r="J74" s="228"/>
      <c r="K74" s="228"/>
      <c r="L74" s="228"/>
      <c r="M74" s="228"/>
      <c r="N74" s="228"/>
      <c r="O74" s="228"/>
      <c r="P74" s="228"/>
      <c r="Q74" s="228"/>
      <c r="R74" s="228"/>
      <c r="S74" s="228"/>
      <c r="T74" s="228"/>
      <c r="U74" s="229"/>
    </row>
    <row r="75" spans="1:21" ht="12" customHeight="1" x14ac:dyDescent="0.2">
      <c r="A75" s="53"/>
      <c r="B75" s="228"/>
      <c r="C75" s="228"/>
      <c r="D75" s="228"/>
      <c r="E75" s="228"/>
      <c r="F75" s="228"/>
      <c r="G75" s="228"/>
      <c r="H75" s="228"/>
      <c r="I75" s="228"/>
      <c r="J75" s="228"/>
      <c r="K75" s="228"/>
      <c r="L75" s="228"/>
      <c r="M75" s="228"/>
      <c r="N75" s="228"/>
      <c r="O75" s="228"/>
      <c r="P75" s="228"/>
      <c r="Q75" s="228"/>
      <c r="R75" s="228"/>
      <c r="S75" s="228"/>
      <c r="T75" s="228"/>
      <c r="U75" s="229"/>
    </row>
    <row r="76" spans="1:21" ht="12" customHeight="1" x14ac:dyDescent="0.2">
      <c r="A76" s="53"/>
      <c r="B76" s="228"/>
      <c r="C76" s="228"/>
      <c r="D76" s="228"/>
      <c r="E76" s="228"/>
      <c r="F76" s="228"/>
      <c r="G76" s="228"/>
      <c r="H76" s="228"/>
      <c r="I76" s="228"/>
      <c r="J76" s="228"/>
      <c r="K76" s="228"/>
      <c r="L76" s="228"/>
      <c r="M76" s="228"/>
      <c r="N76" s="228"/>
      <c r="O76" s="228"/>
      <c r="P76" s="228"/>
      <c r="Q76" s="228"/>
      <c r="R76" s="228"/>
      <c r="S76" s="228"/>
      <c r="T76" s="228"/>
      <c r="U76" s="229"/>
    </row>
    <row r="77" spans="1:21" ht="12" customHeight="1" x14ac:dyDescent="0.2">
      <c r="A77" s="53"/>
      <c r="B77" s="228"/>
      <c r="C77" s="228"/>
      <c r="D77" s="228"/>
      <c r="E77" s="228"/>
      <c r="F77" s="228"/>
      <c r="G77" s="228"/>
      <c r="H77" s="228"/>
      <c r="I77" s="228"/>
      <c r="J77" s="228"/>
      <c r="K77" s="228"/>
      <c r="L77" s="228"/>
      <c r="M77" s="228"/>
      <c r="N77" s="228"/>
      <c r="O77" s="228"/>
      <c r="P77" s="228"/>
      <c r="Q77" s="228"/>
      <c r="R77" s="228"/>
      <c r="S77" s="228"/>
      <c r="T77" s="228"/>
      <c r="U77" s="229"/>
    </row>
    <row r="78" spans="1:21" ht="12" customHeight="1" x14ac:dyDescent="0.2">
      <c r="A78" s="53"/>
      <c r="B78" s="228"/>
      <c r="C78" s="228"/>
      <c r="D78" s="228"/>
      <c r="E78" s="228"/>
      <c r="F78" s="228"/>
      <c r="G78" s="228"/>
      <c r="H78" s="228"/>
      <c r="I78" s="228"/>
      <c r="J78" s="228"/>
      <c r="K78" s="228"/>
      <c r="L78" s="228"/>
      <c r="M78" s="228"/>
      <c r="N78" s="228"/>
      <c r="O78" s="228"/>
      <c r="P78" s="228"/>
      <c r="Q78" s="228"/>
      <c r="R78" s="228"/>
      <c r="S78" s="228"/>
      <c r="T78" s="228"/>
      <c r="U78" s="229"/>
    </row>
    <row r="79" spans="1:21" ht="12" customHeight="1" x14ac:dyDescent="0.2">
      <c r="A79" s="54"/>
      <c r="B79" s="230"/>
      <c r="C79" s="230"/>
      <c r="D79" s="230"/>
      <c r="E79" s="230"/>
      <c r="F79" s="230"/>
      <c r="G79" s="230"/>
      <c r="H79" s="230"/>
      <c r="I79" s="230"/>
      <c r="J79" s="230"/>
      <c r="K79" s="230"/>
      <c r="L79" s="230"/>
      <c r="M79" s="230"/>
      <c r="N79" s="230"/>
      <c r="O79" s="230"/>
      <c r="P79" s="230"/>
      <c r="Q79" s="230"/>
      <c r="R79" s="230"/>
      <c r="S79" s="230"/>
      <c r="T79" s="230"/>
      <c r="U79" s="231"/>
    </row>
    <row r="80" spans="1:21" ht="5.0999999999999996" customHeight="1" x14ac:dyDescent="0.2"/>
    <row r="81" spans="1:21" ht="24" customHeight="1" x14ac:dyDescent="0.2">
      <c r="A81" s="52"/>
      <c r="B81" s="226" t="s">
        <v>105</v>
      </c>
      <c r="C81" s="226"/>
      <c r="D81" s="226"/>
      <c r="E81" s="226"/>
      <c r="F81" s="226"/>
      <c r="G81" s="226"/>
      <c r="H81" s="226"/>
      <c r="I81" s="226"/>
      <c r="J81" s="226"/>
      <c r="K81" s="226"/>
      <c r="L81" s="226"/>
      <c r="M81" s="226"/>
      <c r="N81" s="226"/>
      <c r="O81" s="226"/>
      <c r="P81" s="226"/>
      <c r="Q81" s="226"/>
      <c r="R81" s="226"/>
      <c r="S81" s="226"/>
      <c r="T81" s="226"/>
      <c r="U81" s="227"/>
    </row>
    <row r="82" spans="1:21" x14ac:dyDescent="0.2">
      <c r="A82" s="53"/>
      <c r="B82" s="228"/>
      <c r="C82" s="228"/>
      <c r="D82" s="228"/>
      <c r="E82" s="228"/>
      <c r="F82" s="228"/>
      <c r="G82" s="228"/>
      <c r="H82" s="228"/>
      <c r="I82" s="228"/>
      <c r="J82" s="228"/>
      <c r="K82" s="228"/>
      <c r="L82" s="228"/>
      <c r="M82" s="228"/>
      <c r="N82" s="228"/>
      <c r="O82" s="228"/>
      <c r="P82" s="228"/>
      <c r="Q82" s="228"/>
      <c r="R82" s="228"/>
      <c r="S82" s="228"/>
      <c r="T82" s="228"/>
      <c r="U82" s="229"/>
    </row>
    <row r="83" spans="1:21" x14ac:dyDescent="0.2">
      <c r="A83" s="54"/>
      <c r="B83" s="230"/>
      <c r="C83" s="230"/>
      <c r="D83" s="230"/>
      <c r="E83" s="230"/>
      <c r="F83" s="230"/>
      <c r="G83" s="230"/>
      <c r="H83" s="230"/>
      <c r="I83" s="230"/>
      <c r="J83" s="230"/>
      <c r="K83" s="230"/>
      <c r="L83" s="230"/>
      <c r="M83" s="230"/>
      <c r="N83" s="230"/>
      <c r="O83" s="230"/>
      <c r="P83" s="230"/>
      <c r="Q83" s="230"/>
      <c r="R83" s="230"/>
      <c r="S83" s="230"/>
      <c r="T83" s="230"/>
      <c r="U83" s="231"/>
    </row>
    <row r="84" spans="1:21" ht="5.0999999999999996" customHeight="1" x14ac:dyDescent="0.2"/>
    <row r="85" spans="1:21" ht="24" customHeight="1" x14ac:dyDescent="0.2">
      <c r="A85" s="52"/>
      <c r="B85" s="226" t="s">
        <v>107</v>
      </c>
      <c r="C85" s="226"/>
      <c r="D85" s="226"/>
      <c r="E85" s="226"/>
      <c r="F85" s="226"/>
      <c r="G85" s="226"/>
      <c r="H85" s="226"/>
      <c r="I85" s="226"/>
      <c r="J85" s="226"/>
      <c r="K85" s="226"/>
      <c r="L85" s="226"/>
      <c r="M85" s="226"/>
      <c r="N85" s="226"/>
      <c r="O85" s="226"/>
      <c r="P85" s="226"/>
      <c r="Q85" s="226"/>
      <c r="R85" s="226"/>
      <c r="S85" s="226"/>
      <c r="T85" s="226"/>
      <c r="U85" s="227"/>
    </row>
    <row r="86" spans="1:21" x14ac:dyDescent="0.2">
      <c r="A86" s="53"/>
      <c r="B86" s="228"/>
      <c r="C86" s="228"/>
      <c r="D86" s="228"/>
      <c r="E86" s="228"/>
      <c r="F86" s="228"/>
      <c r="G86" s="228"/>
      <c r="H86" s="228"/>
      <c r="I86" s="228"/>
      <c r="J86" s="228"/>
      <c r="K86" s="228"/>
      <c r="L86" s="228"/>
      <c r="M86" s="228"/>
      <c r="N86" s="228"/>
      <c r="O86" s="228"/>
      <c r="P86" s="228"/>
      <c r="Q86" s="228"/>
      <c r="R86" s="228"/>
      <c r="S86" s="228"/>
      <c r="T86" s="228"/>
      <c r="U86" s="229"/>
    </row>
    <row r="87" spans="1:21" x14ac:dyDescent="0.2">
      <c r="A87" s="54"/>
      <c r="B87" s="230"/>
      <c r="C87" s="230"/>
      <c r="D87" s="230"/>
      <c r="E87" s="230"/>
      <c r="F87" s="230"/>
      <c r="G87" s="230"/>
      <c r="H87" s="230"/>
      <c r="I87" s="230"/>
      <c r="J87" s="230"/>
      <c r="K87" s="230"/>
      <c r="L87" s="230"/>
      <c r="M87" s="230"/>
      <c r="N87" s="230"/>
      <c r="O87" s="230"/>
      <c r="P87" s="230"/>
      <c r="Q87" s="230"/>
      <c r="R87" s="230"/>
      <c r="S87" s="230"/>
      <c r="T87" s="230"/>
      <c r="U87" s="231"/>
    </row>
    <row r="88" spans="1:21" ht="5.0999999999999996" customHeight="1" x14ac:dyDescent="0.2"/>
    <row r="89" spans="1:21" ht="24" customHeight="1" x14ac:dyDescent="0.2">
      <c r="A89" s="52"/>
      <c r="B89" s="226" t="s">
        <v>139</v>
      </c>
      <c r="C89" s="226"/>
      <c r="D89" s="226"/>
      <c r="E89" s="226"/>
      <c r="F89" s="226"/>
      <c r="G89" s="226"/>
      <c r="H89" s="226"/>
      <c r="I89" s="226"/>
      <c r="J89" s="226"/>
      <c r="K89" s="226"/>
      <c r="L89" s="226"/>
      <c r="M89" s="226"/>
      <c r="N89" s="226"/>
      <c r="O89" s="226"/>
      <c r="P89" s="226"/>
      <c r="Q89" s="226"/>
      <c r="R89" s="226"/>
      <c r="S89" s="226"/>
      <c r="T89" s="226"/>
      <c r="U89" s="227"/>
    </row>
    <row r="90" spans="1:21" x14ac:dyDescent="0.2">
      <c r="A90" s="53"/>
      <c r="B90" s="228"/>
      <c r="C90" s="228"/>
      <c r="D90" s="228"/>
      <c r="E90" s="228"/>
      <c r="F90" s="228"/>
      <c r="G90" s="228"/>
      <c r="H90" s="228"/>
      <c r="I90" s="228"/>
      <c r="J90" s="228"/>
      <c r="K90" s="228"/>
      <c r="L90" s="228"/>
      <c r="M90" s="228"/>
      <c r="N90" s="228"/>
      <c r="O90" s="228"/>
      <c r="P90" s="228"/>
      <c r="Q90" s="228"/>
      <c r="R90" s="228"/>
      <c r="S90" s="228"/>
      <c r="T90" s="228"/>
      <c r="U90" s="229"/>
    </row>
    <row r="91" spans="1:21" x14ac:dyDescent="0.2">
      <c r="A91" s="53"/>
      <c r="B91" s="228"/>
      <c r="C91" s="228"/>
      <c r="D91" s="228"/>
      <c r="E91" s="228"/>
      <c r="F91" s="228"/>
      <c r="G91" s="228"/>
      <c r="H91" s="228"/>
      <c r="I91" s="228"/>
      <c r="J91" s="228"/>
      <c r="K91" s="228"/>
      <c r="L91" s="228"/>
      <c r="M91" s="228"/>
      <c r="N91" s="228"/>
      <c r="O91" s="228"/>
      <c r="P91" s="228"/>
      <c r="Q91" s="228"/>
      <c r="R91" s="228"/>
      <c r="S91" s="228"/>
      <c r="T91" s="228"/>
      <c r="U91" s="229"/>
    </row>
    <row r="92" spans="1:21" x14ac:dyDescent="0.2">
      <c r="A92" s="53"/>
      <c r="B92" s="228"/>
      <c r="C92" s="228"/>
      <c r="D92" s="228"/>
      <c r="E92" s="228"/>
      <c r="F92" s="228"/>
      <c r="G92" s="228"/>
      <c r="H92" s="228"/>
      <c r="I92" s="228"/>
      <c r="J92" s="228"/>
      <c r="K92" s="228"/>
      <c r="L92" s="228"/>
      <c r="M92" s="228"/>
      <c r="N92" s="228"/>
      <c r="O92" s="228"/>
      <c r="P92" s="228"/>
      <c r="Q92" s="228"/>
      <c r="R92" s="228"/>
      <c r="S92" s="228"/>
      <c r="T92" s="228"/>
      <c r="U92" s="229"/>
    </row>
    <row r="93" spans="1:21" x14ac:dyDescent="0.2">
      <c r="A93" s="53"/>
      <c r="B93" s="228"/>
      <c r="C93" s="228"/>
      <c r="D93" s="228"/>
      <c r="E93" s="228"/>
      <c r="F93" s="228"/>
      <c r="G93" s="228"/>
      <c r="H93" s="228"/>
      <c r="I93" s="228"/>
      <c r="J93" s="228"/>
      <c r="K93" s="228"/>
      <c r="L93" s="228"/>
      <c r="M93" s="228"/>
      <c r="N93" s="228"/>
      <c r="O93" s="228"/>
      <c r="P93" s="228"/>
      <c r="Q93" s="228"/>
      <c r="R93" s="228"/>
      <c r="S93" s="228"/>
      <c r="T93" s="228"/>
      <c r="U93" s="229"/>
    </row>
    <row r="94" spans="1:21" x14ac:dyDescent="0.2">
      <c r="A94" s="53"/>
      <c r="B94" s="228"/>
      <c r="C94" s="228"/>
      <c r="D94" s="228"/>
      <c r="E94" s="228"/>
      <c r="F94" s="228"/>
      <c r="G94" s="228"/>
      <c r="H94" s="228"/>
      <c r="I94" s="228"/>
      <c r="J94" s="228"/>
      <c r="K94" s="228"/>
      <c r="L94" s="228"/>
      <c r="M94" s="228"/>
      <c r="N94" s="228"/>
      <c r="O94" s="228"/>
      <c r="P94" s="228"/>
      <c r="Q94" s="228"/>
      <c r="R94" s="228"/>
      <c r="S94" s="228"/>
      <c r="T94" s="228"/>
      <c r="U94" s="229"/>
    </row>
    <row r="95" spans="1:21" x14ac:dyDescent="0.2">
      <c r="A95" s="54"/>
      <c r="B95" s="230"/>
      <c r="C95" s="230"/>
      <c r="D95" s="230"/>
      <c r="E95" s="230"/>
      <c r="F95" s="230"/>
      <c r="G95" s="230"/>
      <c r="H95" s="230"/>
      <c r="I95" s="230"/>
      <c r="J95" s="230"/>
      <c r="K95" s="230"/>
      <c r="L95" s="230"/>
      <c r="M95" s="230"/>
      <c r="N95" s="230"/>
      <c r="O95" s="230"/>
      <c r="P95" s="230"/>
      <c r="Q95" s="230"/>
      <c r="R95" s="230"/>
      <c r="S95" s="230"/>
      <c r="T95" s="230"/>
      <c r="U95" s="231"/>
    </row>
    <row r="96" spans="1:21" ht="5.0999999999999996" customHeight="1" x14ac:dyDescent="0.2"/>
    <row r="97" spans="1:21" ht="24" customHeight="1" x14ac:dyDescent="0.2">
      <c r="A97" s="52"/>
      <c r="B97" s="226" t="s">
        <v>147</v>
      </c>
      <c r="C97" s="226"/>
      <c r="D97" s="226"/>
      <c r="E97" s="226"/>
      <c r="F97" s="226"/>
      <c r="G97" s="226"/>
      <c r="H97" s="226"/>
      <c r="I97" s="226"/>
      <c r="J97" s="226"/>
      <c r="K97" s="226"/>
      <c r="L97" s="226"/>
      <c r="M97" s="226"/>
      <c r="N97" s="226"/>
      <c r="O97" s="226"/>
      <c r="P97" s="226"/>
      <c r="Q97" s="226"/>
      <c r="R97" s="226"/>
      <c r="S97" s="226"/>
      <c r="T97" s="226"/>
      <c r="U97" s="227"/>
    </row>
    <row r="98" spans="1:21" ht="12" customHeight="1" x14ac:dyDescent="0.2">
      <c r="A98" s="54"/>
      <c r="B98" s="230"/>
      <c r="C98" s="230"/>
      <c r="D98" s="230"/>
      <c r="E98" s="230"/>
      <c r="F98" s="230"/>
      <c r="G98" s="230"/>
      <c r="H98" s="230"/>
      <c r="I98" s="230"/>
      <c r="J98" s="230"/>
      <c r="K98" s="230"/>
      <c r="L98" s="230"/>
      <c r="M98" s="230"/>
      <c r="N98" s="230"/>
      <c r="O98" s="230"/>
      <c r="P98" s="230"/>
      <c r="Q98" s="230"/>
      <c r="R98" s="230"/>
      <c r="S98" s="230"/>
      <c r="T98" s="230"/>
      <c r="U98" s="231"/>
    </row>
    <row r="99" spans="1:21" ht="5.0999999999999996" customHeight="1" x14ac:dyDescent="0.2"/>
    <row r="100" spans="1:21" ht="24" customHeight="1" x14ac:dyDescent="0.2">
      <c r="A100" s="52"/>
      <c r="B100" s="226" t="s">
        <v>148</v>
      </c>
      <c r="C100" s="226"/>
      <c r="D100" s="226"/>
      <c r="E100" s="226"/>
      <c r="F100" s="226"/>
      <c r="G100" s="226"/>
      <c r="H100" s="226"/>
      <c r="I100" s="226"/>
      <c r="J100" s="226"/>
      <c r="K100" s="226"/>
      <c r="L100" s="226"/>
      <c r="M100" s="226"/>
      <c r="N100" s="226"/>
      <c r="O100" s="226"/>
      <c r="P100" s="226"/>
      <c r="Q100" s="226"/>
      <c r="R100" s="226"/>
      <c r="S100" s="226"/>
      <c r="T100" s="226"/>
      <c r="U100" s="227"/>
    </row>
    <row r="101" spans="1:21" ht="12" customHeight="1" x14ac:dyDescent="0.2">
      <c r="A101" s="53"/>
      <c r="B101" s="228"/>
      <c r="C101" s="228"/>
      <c r="D101" s="228"/>
      <c r="E101" s="228"/>
      <c r="F101" s="228"/>
      <c r="G101" s="228"/>
      <c r="H101" s="228"/>
      <c r="I101" s="228"/>
      <c r="J101" s="228"/>
      <c r="K101" s="228"/>
      <c r="L101" s="228"/>
      <c r="M101" s="228"/>
      <c r="N101" s="228"/>
      <c r="O101" s="228"/>
      <c r="P101" s="228"/>
      <c r="Q101" s="228"/>
      <c r="R101" s="228"/>
      <c r="S101" s="228"/>
      <c r="T101" s="228"/>
      <c r="U101" s="229"/>
    </row>
    <row r="102" spans="1:21" ht="12" customHeight="1" x14ac:dyDescent="0.2">
      <c r="A102" s="53"/>
      <c r="B102" s="228"/>
      <c r="C102" s="228"/>
      <c r="D102" s="228"/>
      <c r="E102" s="228"/>
      <c r="F102" s="228"/>
      <c r="G102" s="228"/>
      <c r="H102" s="228"/>
      <c r="I102" s="228"/>
      <c r="J102" s="228"/>
      <c r="K102" s="228"/>
      <c r="L102" s="228"/>
      <c r="M102" s="228"/>
      <c r="N102" s="228"/>
      <c r="O102" s="228"/>
      <c r="P102" s="228"/>
      <c r="Q102" s="228"/>
      <c r="R102" s="228"/>
      <c r="S102" s="228"/>
      <c r="T102" s="228"/>
      <c r="U102" s="229"/>
    </row>
    <row r="103" spans="1:21" ht="12" customHeight="1" x14ac:dyDescent="0.2">
      <c r="A103" s="54"/>
      <c r="B103" s="230"/>
      <c r="C103" s="230"/>
      <c r="D103" s="230"/>
      <c r="E103" s="230"/>
      <c r="F103" s="230"/>
      <c r="G103" s="230"/>
      <c r="H103" s="230"/>
      <c r="I103" s="230"/>
      <c r="J103" s="230"/>
      <c r="K103" s="230"/>
      <c r="L103" s="230"/>
      <c r="M103" s="230"/>
      <c r="N103" s="230"/>
      <c r="O103" s="230"/>
      <c r="P103" s="230"/>
      <c r="Q103" s="230"/>
      <c r="R103" s="230"/>
      <c r="S103" s="230"/>
      <c r="T103" s="230"/>
      <c r="U103" s="231"/>
    </row>
    <row r="104" spans="1:21" ht="12" customHeight="1" x14ac:dyDescent="0.2"/>
    <row r="105" spans="1:21" ht="12" customHeight="1" x14ac:dyDescent="0.2"/>
    <row r="106" spans="1:21" ht="15" x14ac:dyDescent="0.2">
      <c r="A106" s="46" t="s">
        <v>29</v>
      </c>
    </row>
    <row r="107" spans="1:21" ht="5.0999999999999996" customHeight="1" x14ac:dyDescent="0.2"/>
    <row r="108" spans="1:21" s="47" customFormat="1" ht="198" customHeight="1" x14ac:dyDescent="0.2">
      <c r="A108" s="232"/>
      <c r="B108" s="232"/>
      <c r="C108" s="232"/>
      <c r="D108" s="232"/>
      <c r="E108" s="232"/>
      <c r="F108" s="232"/>
      <c r="G108" s="232"/>
      <c r="H108" s="232"/>
      <c r="I108" s="232"/>
      <c r="J108" s="232"/>
      <c r="K108" s="232"/>
      <c r="L108" s="232"/>
      <c r="M108" s="232"/>
      <c r="N108" s="232"/>
      <c r="O108" s="232"/>
      <c r="P108" s="232"/>
      <c r="Q108" s="232"/>
      <c r="R108" s="232"/>
      <c r="S108" s="232"/>
      <c r="T108" s="232"/>
      <c r="U108" s="232"/>
    </row>
    <row r="109" spans="1:21" ht="5.0999999999999996" customHeight="1" x14ac:dyDescent="0.2"/>
    <row r="110" spans="1:21" ht="24" customHeight="1" x14ac:dyDescent="0.2">
      <c r="A110" s="52"/>
      <c r="B110" s="226" t="s">
        <v>116</v>
      </c>
      <c r="C110" s="226"/>
      <c r="D110" s="226"/>
      <c r="E110" s="226"/>
      <c r="F110" s="226"/>
      <c r="G110" s="226"/>
      <c r="H110" s="226"/>
      <c r="I110" s="226"/>
      <c r="J110" s="226"/>
      <c r="K110" s="226"/>
      <c r="L110" s="226"/>
      <c r="M110" s="226"/>
      <c r="N110" s="226"/>
      <c r="O110" s="226"/>
      <c r="P110" s="226"/>
      <c r="Q110" s="226"/>
      <c r="R110" s="226"/>
      <c r="S110" s="226"/>
      <c r="T110" s="226"/>
      <c r="U110" s="227"/>
    </row>
    <row r="111" spans="1:21" x14ac:dyDescent="0.2">
      <c r="A111" s="53"/>
      <c r="B111" s="228"/>
      <c r="C111" s="228"/>
      <c r="D111" s="228"/>
      <c r="E111" s="228"/>
      <c r="F111" s="228"/>
      <c r="G111" s="228"/>
      <c r="H111" s="228"/>
      <c r="I111" s="228"/>
      <c r="J111" s="228"/>
      <c r="K111" s="228"/>
      <c r="L111" s="228"/>
      <c r="M111" s="228"/>
      <c r="N111" s="228"/>
      <c r="O111" s="228"/>
      <c r="P111" s="228"/>
      <c r="Q111" s="228"/>
      <c r="R111" s="228"/>
      <c r="S111" s="228"/>
      <c r="T111" s="228"/>
      <c r="U111" s="229"/>
    </row>
    <row r="112" spans="1:21" x14ac:dyDescent="0.2">
      <c r="A112" s="53"/>
      <c r="B112" s="228"/>
      <c r="C112" s="228"/>
      <c r="D112" s="228"/>
      <c r="E112" s="228"/>
      <c r="F112" s="228"/>
      <c r="G112" s="228"/>
      <c r="H112" s="228"/>
      <c r="I112" s="228"/>
      <c r="J112" s="228"/>
      <c r="K112" s="228"/>
      <c r="L112" s="228"/>
      <c r="M112" s="228"/>
      <c r="N112" s="228"/>
      <c r="O112" s="228"/>
      <c r="P112" s="228"/>
      <c r="Q112" s="228"/>
      <c r="R112" s="228"/>
      <c r="S112" s="228"/>
      <c r="T112" s="228"/>
      <c r="U112" s="229"/>
    </row>
    <row r="113" spans="1:21" x14ac:dyDescent="0.2">
      <c r="A113" s="53"/>
      <c r="B113" s="228"/>
      <c r="C113" s="228"/>
      <c r="D113" s="228"/>
      <c r="E113" s="228"/>
      <c r="F113" s="228"/>
      <c r="G113" s="228"/>
      <c r="H113" s="228"/>
      <c r="I113" s="228"/>
      <c r="J113" s="228"/>
      <c r="K113" s="228"/>
      <c r="L113" s="228"/>
      <c r="M113" s="228"/>
      <c r="N113" s="228"/>
      <c r="O113" s="228"/>
      <c r="P113" s="228"/>
      <c r="Q113" s="228"/>
      <c r="R113" s="228"/>
      <c r="S113" s="228"/>
      <c r="T113" s="228"/>
      <c r="U113" s="229"/>
    </row>
    <row r="114" spans="1:21" x14ac:dyDescent="0.2">
      <c r="A114" s="54"/>
      <c r="B114" s="230"/>
      <c r="C114" s="230"/>
      <c r="D114" s="230"/>
      <c r="E114" s="230"/>
      <c r="F114" s="230"/>
      <c r="G114" s="230"/>
      <c r="H114" s="230"/>
      <c r="I114" s="230"/>
      <c r="J114" s="230"/>
      <c r="K114" s="230"/>
      <c r="L114" s="230"/>
      <c r="M114" s="230"/>
      <c r="N114" s="230"/>
      <c r="O114" s="230"/>
      <c r="P114" s="230"/>
      <c r="Q114" s="230"/>
      <c r="R114" s="230"/>
      <c r="S114" s="230"/>
      <c r="T114" s="230"/>
      <c r="U114" s="231"/>
    </row>
    <row r="115" spans="1:21" ht="5.0999999999999996" customHeight="1" x14ac:dyDescent="0.2"/>
    <row r="116" spans="1:21" ht="24" customHeight="1" x14ac:dyDescent="0.2">
      <c r="A116" s="52"/>
      <c r="B116" s="226" t="s">
        <v>169</v>
      </c>
      <c r="C116" s="226"/>
      <c r="D116" s="226"/>
      <c r="E116" s="226"/>
      <c r="F116" s="226"/>
      <c r="G116" s="226"/>
      <c r="H116" s="226"/>
      <c r="I116" s="226"/>
      <c r="J116" s="226"/>
      <c r="K116" s="226"/>
      <c r="L116" s="226"/>
      <c r="M116" s="226"/>
      <c r="N116" s="226"/>
      <c r="O116" s="226"/>
      <c r="P116" s="226"/>
      <c r="Q116" s="226"/>
      <c r="R116" s="226"/>
      <c r="S116" s="226"/>
      <c r="T116" s="226"/>
      <c r="U116" s="227"/>
    </row>
    <row r="117" spans="1:21" x14ac:dyDescent="0.2">
      <c r="A117" s="53"/>
      <c r="B117" s="228"/>
      <c r="C117" s="228"/>
      <c r="D117" s="228"/>
      <c r="E117" s="228"/>
      <c r="F117" s="228"/>
      <c r="G117" s="228"/>
      <c r="H117" s="228"/>
      <c r="I117" s="228"/>
      <c r="J117" s="228"/>
      <c r="K117" s="228"/>
      <c r="L117" s="228"/>
      <c r="M117" s="228"/>
      <c r="N117" s="228"/>
      <c r="O117" s="228"/>
      <c r="P117" s="228"/>
      <c r="Q117" s="228"/>
      <c r="R117" s="228"/>
      <c r="S117" s="228"/>
      <c r="T117" s="228"/>
      <c r="U117" s="229"/>
    </row>
    <row r="118" spans="1:21" x14ac:dyDescent="0.2">
      <c r="A118" s="53"/>
      <c r="B118" s="228"/>
      <c r="C118" s="228"/>
      <c r="D118" s="228"/>
      <c r="E118" s="228"/>
      <c r="F118" s="228"/>
      <c r="G118" s="228"/>
      <c r="H118" s="228"/>
      <c r="I118" s="228"/>
      <c r="J118" s="228"/>
      <c r="K118" s="228"/>
      <c r="L118" s="228"/>
      <c r="M118" s="228"/>
      <c r="N118" s="228"/>
      <c r="O118" s="228"/>
      <c r="P118" s="228"/>
      <c r="Q118" s="228"/>
      <c r="R118" s="228"/>
      <c r="S118" s="228"/>
      <c r="T118" s="228"/>
      <c r="U118" s="229"/>
    </row>
    <row r="119" spans="1:21" x14ac:dyDescent="0.2">
      <c r="A119" s="53"/>
      <c r="B119" s="228"/>
      <c r="C119" s="228"/>
      <c r="D119" s="228"/>
      <c r="E119" s="228"/>
      <c r="F119" s="228"/>
      <c r="G119" s="228"/>
      <c r="H119" s="228"/>
      <c r="I119" s="228"/>
      <c r="J119" s="228"/>
      <c r="K119" s="228"/>
      <c r="L119" s="228"/>
      <c r="M119" s="228"/>
      <c r="N119" s="228"/>
      <c r="O119" s="228"/>
      <c r="P119" s="228"/>
      <c r="Q119" s="228"/>
      <c r="R119" s="228"/>
      <c r="S119" s="228"/>
      <c r="T119" s="228"/>
      <c r="U119" s="229"/>
    </row>
    <row r="120" spans="1:21" x14ac:dyDescent="0.2">
      <c r="A120" s="53"/>
      <c r="B120" s="228"/>
      <c r="C120" s="228"/>
      <c r="D120" s="228"/>
      <c r="E120" s="228"/>
      <c r="F120" s="228"/>
      <c r="G120" s="228"/>
      <c r="H120" s="228"/>
      <c r="I120" s="228"/>
      <c r="J120" s="228"/>
      <c r="K120" s="228"/>
      <c r="L120" s="228"/>
      <c r="M120" s="228"/>
      <c r="N120" s="228"/>
      <c r="O120" s="228"/>
      <c r="P120" s="228"/>
      <c r="Q120" s="228"/>
      <c r="R120" s="228"/>
      <c r="S120" s="228"/>
      <c r="T120" s="228"/>
      <c r="U120" s="229"/>
    </row>
    <row r="121" spans="1:21" x14ac:dyDescent="0.2">
      <c r="A121" s="53"/>
      <c r="B121" s="228"/>
      <c r="C121" s="228"/>
      <c r="D121" s="228"/>
      <c r="E121" s="228"/>
      <c r="F121" s="228"/>
      <c r="G121" s="228"/>
      <c r="H121" s="228"/>
      <c r="I121" s="228"/>
      <c r="J121" s="228"/>
      <c r="K121" s="228"/>
      <c r="L121" s="228"/>
      <c r="M121" s="228"/>
      <c r="N121" s="228"/>
      <c r="O121" s="228"/>
      <c r="P121" s="228"/>
      <c r="Q121" s="228"/>
      <c r="R121" s="228"/>
      <c r="S121" s="228"/>
      <c r="T121" s="228"/>
      <c r="U121" s="229"/>
    </row>
    <row r="122" spans="1:21" x14ac:dyDescent="0.2">
      <c r="A122" s="54"/>
      <c r="B122" s="230"/>
      <c r="C122" s="230"/>
      <c r="D122" s="230"/>
      <c r="E122" s="230"/>
      <c r="F122" s="230"/>
      <c r="G122" s="230"/>
      <c r="H122" s="230"/>
      <c r="I122" s="230"/>
      <c r="J122" s="230"/>
      <c r="K122" s="230"/>
      <c r="L122" s="230"/>
      <c r="M122" s="230"/>
      <c r="N122" s="230"/>
      <c r="O122" s="230"/>
      <c r="P122" s="230"/>
      <c r="Q122" s="230"/>
      <c r="R122" s="230"/>
      <c r="S122" s="230"/>
      <c r="T122" s="230"/>
      <c r="U122" s="231"/>
    </row>
    <row r="123" spans="1:21" ht="5.0999999999999996" customHeight="1" x14ac:dyDescent="0.2"/>
    <row r="124" spans="1:21" ht="24" customHeight="1" x14ac:dyDescent="0.2">
      <c r="A124" s="52"/>
      <c r="B124" s="226" t="s">
        <v>162</v>
      </c>
      <c r="C124" s="226"/>
      <c r="D124" s="226"/>
      <c r="E124" s="226"/>
      <c r="F124" s="226"/>
      <c r="G124" s="226"/>
      <c r="H124" s="226"/>
      <c r="I124" s="226"/>
      <c r="J124" s="226"/>
      <c r="K124" s="226"/>
      <c r="L124" s="226"/>
      <c r="M124" s="226"/>
      <c r="N124" s="226"/>
      <c r="O124" s="226"/>
      <c r="P124" s="226"/>
      <c r="Q124" s="226"/>
      <c r="R124" s="226"/>
      <c r="S124" s="226"/>
      <c r="T124" s="226"/>
      <c r="U124" s="227"/>
    </row>
    <row r="125" spans="1:21" ht="12" customHeight="1" x14ac:dyDescent="0.2">
      <c r="A125" s="53"/>
      <c r="B125" s="228"/>
      <c r="C125" s="228"/>
      <c r="D125" s="228"/>
      <c r="E125" s="228"/>
      <c r="F125" s="228"/>
      <c r="G125" s="228"/>
      <c r="H125" s="228"/>
      <c r="I125" s="228"/>
      <c r="J125" s="228"/>
      <c r="K125" s="228"/>
      <c r="L125" s="228"/>
      <c r="M125" s="228"/>
      <c r="N125" s="228"/>
      <c r="O125" s="228"/>
      <c r="P125" s="228"/>
      <c r="Q125" s="228"/>
      <c r="R125" s="228"/>
      <c r="S125" s="228"/>
      <c r="T125" s="228"/>
      <c r="U125" s="229"/>
    </row>
    <row r="126" spans="1:21" ht="12" customHeight="1" x14ac:dyDescent="0.2">
      <c r="A126" s="53"/>
      <c r="B126" s="228"/>
      <c r="C126" s="228"/>
      <c r="D126" s="228"/>
      <c r="E126" s="228"/>
      <c r="F126" s="228"/>
      <c r="G126" s="228"/>
      <c r="H126" s="228"/>
      <c r="I126" s="228"/>
      <c r="J126" s="228"/>
      <c r="K126" s="228"/>
      <c r="L126" s="228"/>
      <c r="M126" s="228"/>
      <c r="N126" s="228"/>
      <c r="O126" s="228"/>
      <c r="P126" s="228"/>
      <c r="Q126" s="228"/>
      <c r="R126" s="228"/>
      <c r="S126" s="228"/>
      <c r="T126" s="228"/>
      <c r="U126" s="229"/>
    </row>
    <row r="127" spans="1:21" ht="12" customHeight="1" x14ac:dyDescent="0.2">
      <c r="A127" s="53"/>
      <c r="B127" s="228"/>
      <c r="C127" s="228"/>
      <c r="D127" s="228"/>
      <c r="E127" s="228"/>
      <c r="F127" s="228"/>
      <c r="G127" s="228"/>
      <c r="H127" s="228"/>
      <c r="I127" s="228"/>
      <c r="J127" s="228"/>
      <c r="K127" s="228"/>
      <c r="L127" s="228"/>
      <c r="M127" s="228"/>
      <c r="N127" s="228"/>
      <c r="O127" s="228"/>
      <c r="P127" s="228"/>
      <c r="Q127" s="228"/>
      <c r="R127" s="228"/>
      <c r="S127" s="228"/>
      <c r="T127" s="228"/>
      <c r="U127" s="229"/>
    </row>
    <row r="128" spans="1:21" ht="12" customHeight="1" x14ac:dyDescent="0.2">
      <c r="A128" s="54"/>
      <c r="B128" s="230"/>
      <c r="C128" s="230"/>
      <c r="D128" s="230"/>
      <c r="E128" s="230"/>
      <c r="F128" s="230"/>
      <c r="G128" s="230"/>
      <c r="H128" s="230"/>
      <c r="I128" s="230"/>
      <c r="J128" s="230"/>
      <c r="K128" s="230"/>
      <c r="L128" s="230"/>
      <c r="M128" s="230"/>
      <c r="N128" s="230"/>
      <c r="O128" s="230"/>
      <c r="P128" s="230"/>
      <c r="Q128" s="230"/>
      <c r="R128" s="230"/>
      <c r="S128" s="230"/>
      <c r="T128" s="230"/>
      <c r="U128" s="231"/>
    </row>
    <row r="131" spans="1:1" ht="15" customHeight="1" x14ac:dyDescent="0.2">
      <c r="A131" s="46" t="s">
        <v>30</v>
      </c>
    </row>
    <row r="132" spans="1:1" ht="5.0999999999999996" customHeight="1" x14ac:dyDescent="0.2"/>
    <row r="133" spans="1:1" x14ac:dyDescent="0.2">
      <c r="A133" s="43" t="s">
        <v>117</v>
      </c>
    </row>
    <row r="134" spans="1:1" x14ac:dyDescent="0.2">
      <c r="A134" s="43" t="s">
        <v>118</v>
      </c>
    </row>
    <row r="135" spans="1:1" x14ac:dyDescent="0.2">
      <c r="A135" s="43" t="s">
        <v>119</v>
      </c>
    </row>
  </sheetData>
  <sheetProtection password="8067" sheet="1" objects="1" scenarios="1" autoFilter="0"/>
  <mergeCells count="21">
    <mergeCell ref="B124:U128"/>
    <mergeCell ref="B73:U79"/>
    <mergeCell ref="B116:U122"/>
    <mergeCell ref="B40:U41"/>
    <mergeCell ref="B97:U98"/>
    <mergeCell ref="B89:U95"/>
    <mergeCell ref="B81:U83"/>
    <mergeCell ref="B85:U87"/>
    <mergeCell ref="B110:U114"/>
    <mergeCell ref="A108:U108"/>
    <mergeCell ref="B100:U103"/>
    <mergeCell ref="B43:U44"/>
    <mergeCell ref="A55:U55"/>
    <mergeCell ref="A46:U49"/>
    <mergeCell ref="B22:U25"/>
    <mergeCell ref="B59:U60"/>
    <mergeCell ref="A71:U71"/>
    <mergeCell ref="B33:U38"/>
    <mergeCell ref="A6:U7"/>
    <mergeCell ref="A17:U17"/>
    <mergeCell ref="B19:U20"/>
  </mergeCells>
  <printOptions horizontalCentered="1"/>
  <pageMargins left="0.59055118110236227" right="0.19685039370078741" top="0.19685039370078741" bottom="0.19685039370078741" header="0.19685039370078741" footer="0.19685039370078741"/>
  <pageSetup paperSize="9" fitToHeight="0" orientation="portrait" useFirstPageNumber="1" r:id="rId1"/>
  <headerFooter>
    <oddFooter>&amp;L&amp;8&amp;A - Seite &amp;P</oddFooter>
  </headerFooter>
  <rowBreaks count="3" manualBreakCount="3">
    <brk id="51" max="20" man="1"/>
    <brk id="67" max="20" man="1"/>
    <brk id="104"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31"/>
  <sheetViews>
    <sheetView showGridLines="0" workbookViewId="0">
      <selection activeCell="B2" sqref="B2"/>
    </sheetView>
  </sheetViews>
  <sheetFormatPr baseColWidth="10" defaultRowHeight="15" x14ac:dyDescent="0.2"/>
  <cols>
    <col min="1" max="1" width="6.7109375" customWidth="1"/>
    <col min="2" max="3" width="40.7109375" customWidth="1"/>
    <col min="4" max="4" width="40.7109375" style="104" hidden="1" customWidth="1"/>
    <col min="5" max="5" width="11.42578125" style="102"/>
  </cols>
  <sheetData>
    <row r="1" spans="1:4" x14ac:dyDescent="0.2">
      <c r="A1" s="202" t="s">
        <v>161</v>
      </c>
      <c r="B1" s="100" t="s">
        <v>120</v>
      </c>
      <c r="C1" s="100" t="s">
        <v>121</v>
      </c>
      <c r="D1" s="101" t="str">
        <f>IF(B1="","",B1)&amp;IF(C1="","",(", "&amp;C1))</f>
        <v>Name, Vorname</v>
      </c>
    </row>
    <row r="2" spans="1:4" x14ac:dyDescent="0.2">
      <c r="A2" s="201">
        <v>1</v>
      </c>
      <c r="B2" s="103"/>
      <c r="C2" s="103"/>
      <c r="D2" s="101" t="str">
        <f>IF(B2="","",B2)&amp;IF(C2="","",(", "&amp;C2))</f>
        <v/>
      </c>
    </row>
    <row r="3" spans="1:4" x14ac:dyDescent="0.2">
      <c r="A3" s="201">
        <v>2</v>
      </c>
      <c r="B3" s="103"/>
      <c r="C3" s="103"/>
      <c r="D3" s="101" t="str">
        <f t="shared" ref="D3:D31" si="0">IF(B3="","",B3)&amp;IF(C3="","",(", "&amp;C3))</f>
        <v/>
      </c>
    </row>
    <row r="4" spans="1:4" x14ac:dyDescent="0.2">
      <c r="A4" s="201">
        <v>3</v>
      </c>
      <c r="B4" s="103"/>
      <c r="C4" s="103"/>
      <c r="D4" s="101" t="str">
        <f t="shared" si="0"/>
        <v/>
      </c>
    </row>
    <row r="5" spans="1:4" x14ac:dyDescent="0.2">
      <c r="A5" s="201">
        <v>4</v>
      </c>
      <c r="B5" s="103"/>
      <c r="C5" s="103"/>
      <c r="D5" s="101" t="str">
        <f t="shared" si="0"/>
        <v/>
      </c>
    </row>
    <row r="6" spans="1:4" x14ac:dyDescent="0.2">
      <c r="A6" s="201">
        <v>5</v>
      </c>
      <c r="B6" s="103"/>
      <c r="C6" s="103"/>
      <c r="D6" s="101" t="str">
        <f t="shared" si="0"/>
        <v/>
      </c>
    </row>
    <row r="7" spans="1:4" x14ac:dyDescent="0.2">
      <c r="A7" s="201">
        <v>6</v>
      </c>
      <c r="B7" s="103"/>
      <c r="C7" s="103"/>
      <c r="D7" s="101" t="str">
        <f t="shared" si="0"/>
        <v/>
      </c>
    </row>
    <row r="8" spans="1:4" x14ac:dyDescent="0.2">
      <c r="A8" s="201">
        <v>7</v>
      </c>
      <c r="B8" s="103"/>
      <c r="C8" s="103"/>
      <c r="D8" s="101" t="str">
        <f t="shared" si="0"/>
        <v/>
      </c>
    </row>
    <row r="9" spans="1:4" x14ac:dyDescent="0.2">
      <c r="A9" s="201">
        <v>8</v>
      </c>
      <c r="B9" s="103"/>
      <c r="C9" s="103"/>
      <c r="D9" s="101" t="str">
        <f t="shared" si="0"/>
        <v/>
      </c>
    </row>
    <row r="10" spans="1:4" x14ac:dyDescent="0.2">
      <c r="A10" s="201">
        <v>9</v>
      </c>
      <c r="B10" s="103"/>
      <c r="C10" s="103"/>
      <c r="D10" s="101" t="str">
        <f t="shared" si="0"/>
        <v/>
      </c>
    </row>
    <row r="11" spans="1:4" x14ac:dyDescent="0.2">
      <c r="A11" s="201">
        <v>10</v>
      </c>
      <c r="B11" s="103"/>
      <c r="C11" s="103"/>
      <c r="D11" s="101" t="str">
        <f t="shared" si="0"/>
        <v/>
      </c>
    </row>
    <row r="12" spans="1:4" x14ac:dyDescent="0.2">
      <c r="A12" s="201">
        <v>11</v>
      </c>
      <c r="B12" s="103"/>
      <c r="C12" s="103"/>
      <c r="D12" s="101" t="str">
        <f t="shared" si="0"/>
        <v/>
      </c>
    </row>
    <row r="13" spans="1:4" x14ac:dyDescent="0.2">
      <c r="A13" s="201">
        <v>12</v>
      </c>
      <c r="B13" s="103"/>
      <c r="C13" s="103"/>
      <c r="D13" s="101" t="str">
        <f t="shared" si="0"/>
        <v/>
      </c>
    </row>
    <row r="14" spans="1:4" x14ac:dyDescent="0.2">
      <c r="A14" s="201">
        <v>13</v>
      </c>
      <c r="B14" s="103"/>
      <c r="C14" s="103"/>
      <c r="D14" s="101" t="str">
        <f t="shared" si="0"/>
        <v/>
      </c>
    </row>
    <row r="15" spans="1:4" x14ac:dyDescent="0.2">
      <c r="A15" s="201">
        <v>14</v>
      </c>
      <c r="B15" s="103"/>
      <c r="C15" s="103"/>
      <c r="D15" s="101" t="str">
        <f t="shared" si="0"/>
        <v/>
      </c>
    </row>
    <row r="16" spans="1:4" x14ac:dyDescent="0.2">
      <c r="A16" s="201">
        <v>15</v>
      </c>
      <c r="B16" s="103"/>
      <c r="C16" s="103"/>
      <c r="D16" s="101" t="str">
        <f t="shared" si="0"/>
        <v/>
      </c>
    </row>
    <row r="17" spans="1:4" x14ac:dyDescent="0.2">
      <c r="A17" s="201">
        <v>16</v>
      </c>
      <c r="B17" s="103"/>
      <c r="C17" s="103"/>
      <c r="D17" s="101" t="str">
        <f t="shared" si="0"/>
        <v/>
      </c>
    </row>
    <row r="18" spans="1:4" x14ac:dyDescent="0.2">
      <c r="A18" s="201">
        <v>17</v>
      </c>
      <c r="B18" s="103"/>
      <c r="C18" s="103"/>
      <c r="D18" s="101" t="str">
        <f t="shared" si="0"/>
        <v/>
      </c>
    </row>
    <row r="19" spans="1:4" x14ac:dyDescent="0.2">
      <c r="A19" s="201">
        <v>18</v>
      </c>
      <c r="B19" s="103"/>
      <c r="C19" s="103"/>
      <c r="D19" s="101" t="str">
        <f t="shared" si="0"/>
        <v/>
      </c>
    </row>
    <row r="20" spans="1:4" x14ac:dyDescent="0.2">
      <c r="A20" s="201">
        <v>19</v>
      </c>
      <c r="B20" s="103"/>
      <c r="C20" s="103"/>
      <c r="D20" s="101" t="str">
        <f t="shared" si="0"/>
        <v/>
      </c>
    </row>
    <row r="21" spans="1:4" x14ac:dyDescent="0.2">
      <c r="A21" s="201">
        <v>20</v>
      </c>
      <c r="B21" s="103"/>
      <c r="C21" s="103"/>
      <c r="D21" s="101" t="str">
        <f t="shared" si="0"/>
        <v/>
      </c>
    </row>
    <row r="22" spans="1:4" x14ac:dyDescent="0.2">
      <c r="A22" s="201">
        <v>21</v>
      </c>
      <c r="B22" s="103"/>
      <c r="C22" s="103"/>
      <c r="D22" s="101" t="str">
        <f t="shared" si="0"/>
        <v/>
      </c>
    </row>
    <row r="23" spans="1:4" x14ac:dyDescent="0.2">
      <c r="A23" s="201">
        <v>22</v>
      </c>
      <c r="B23" s="103"/>
      <c r="C23" s="103"/>
      <c r="D23" s="101" t="str">
        <f t="shared" si="0"/>
        <v/>
      </c>
    </row>
    <row r="24" spans="1:4" x14ac:dyDescent="0.2">
      <c r="A24" s="201">
        <v>23</v>
      </c>
      <c r="B24" s="103"/>
      <c r="C24" s="103"/>
      <c r="D24" s="101" t="str">
        <f t="shared" si="0"/>
        <v/>
      </c>
    </row>
    <row r="25" spans="1:4" x14ac:dyDescent="0.2">
      <c r="A25" s="201">
        <v>24</v>
      </c>
      <c r="B25" s="103"/>
      <c r="C25" s="103"/>
      <c r="D25" s="101" t="str">
        <f t="shared" si="0"/>
        <v/>
      </c>
    </row>
    <row r="26" spans="1:4" x14ac:dyDescent="0.2">
      <c r="A26" s="201">
        <v>25</v>
      </c>
      <c r="B26" s="103"/>
      <c r="C26" s="103"/>
      <c r="D26" s="101" t="str">
        <f t="shared" si="0"/>
        <v/>
      </c>
    </row>
    <row r="27" spans="1:4" x14ac:dyDescent="0.2">
      <c r="A27" s="201">
        <v>26</v>
      </c>
      <c r="B27" s="103"/>
      <c r="C27" s="103"/>
      <c r="D27" s="101" t="str">
        <f t="shared" si="0"/>
        <v/>
      </c>
    </row>
    <row r="28" spans="1:4" x14ac:dyDescent="0.2">
      <c r="A28" s="201">
        <v>27</v>
      </c>
      <c r="B28" s="103"/>
      <c r="C28" s="103"/>
      <c r="D28" s="101" t="str">
        <f t="shared" si="0"/>
        <v/>
      </c>
    </row>
    <row r="29" spans="1:4" x14ac:dyDescent="0.2">
      <c r="A29" s="201">
        <v>28</v>
      </c>
      <c r="B29" s="103"/>
      <c r="C29" s="103"/>
      <c r="D29" s="101" t="str">
        <f t="shared" si="0"/>
        <v/>
      </c>
    </row>
    <row r="30" spans="1:4" x14ac:dyDescent="0.2">
      <c r="A30" s="201">
        <v>29</v>
      </c>
      <c r="B30" s="103"/>
      <c r="C30" s="103"/>
      <c r="D30" s="101" t="str">
        <f t="shared" si="0"/>
        <v/>
      </c>
    </row>
    <row r="31" spans="1:4" x14ac:dyDescent="0.2">
      <c r="A31" s="201">
        <v>30</v>
      </c>
      <c r="B31" s="103"/>
      <c r="C31" s="103"/>
      <c r="D31" s="101" t="str">
        <f t="shared" si="0"/>
        <v/>
      </c>
    </row>
  </sheetData>
  <sheetProtection password="8067" sheet="1" objects="1" scenarios="1" autoFilter="0"/>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CO120"/>
  <sheetViews>
    <sheetView showGridLines="0" zoomScaleNormal="100" workbookViewId="0">
      <selection activeCell="AE2" sqref="AE2:AK2"/>
    </sheetView>
  </sheetViews>
  <sheetFormatPr baseColWidth="10" defaultRowHeight="12" x14ac:dyDescent="0.2"/>
  <cols>
    <col min="1" max="48" width="4.7109375" style="7" customWidth="1"/>
    <col min="49" max="49" width="30.7109375" style="7" customWidth="1"/>
    <col min="50" max="57" width="20.7109375" style="7" hidden="1" customWidth="1"/>
    <col min="58" max="58" width="10.7109375" style="7" hidden="1" customWidth="1"/>
    <col min="59" max="86" width="5.7109375" style="7" hidden="1" customWidth="1"/>
    <col min="87" max="87" width="1.7109375" style="7" hidden="1" customWidth="1"/>
    <col min="88" max="88" width="10.7109375" style="7" hidden="1" customWidth="1"/>
    <col min="89" max="90" width="20.7109375" style="7" hidden="1" customWidth="1"/>
    <col min="91" max="91" width="10.7109375" style="7" hidden="1" customWidth="1"/>
    <col min="92" max="93" width="20.7109375" style="7" hidden="1" customWidth="1"/>
    <col min="94" max="16384" width="11.42578125" style="7"/>
  </cols>
  <sheetData>
    <row r="1" spans="1:93" s="1" customFormat="1" ht="5.0999999999999996" customHeight="1" x14ac:dyDescent="0.2">
      <c r="C1" s="14"/>
      <c r="D1" s="14"/>
      <c r="E1" s="14"/>
      <c r="F1" s="14"/>
      <c r="G1" s="14"/>
      <c r="H1" s="14"/>
      <c r="I1" s="14"/>
      <c r="J1" s="14"/>
      <c r="K1" s="14"/>
      <c r="L1" s="14"/>
      <c r="M1" s="14"/>
      <c r="N1" s="14"/>
      <c r="O1" s="14"/>
      <c r="P1" s="14"/>
      <c r="AJ1" s="14"/>
      <c r="AK1" s="14"/>
      <c r="AL1" s="14"/>
      <c r="AM1" s="14"/>
      <c r="AN1" s="14"/>
      <c r="AO1" s="14"/>
      <c r="AP1" s="14"/>
    </row>
    <row r="2" spans="1:93" s="1" customFormat="1" ht="21.95" customHeight="1" x14ac:dyDescent="0.2">
      <c r="A2" s="221" t="str">
        <f>CONCATENATE(Änderungsdoku!A5," für")</f>
        <v>Anwesenheitsliste für die Nachholung der Berufliche Orientierung von Schülerinnen und Schülern (Schulförder-RL, 2.2.1) für</v>
      </c>
      <c r="B2" s="14"/>
      <c r="C2" s="14"/>
      <c r="D2" s="14"/>
      <c r="E2" s="14"/>
      <c r="F2" s="14"/>
      <c r="G2" s="14"/>
      <c r="H2" s="14"/>
      <c r="I2" s="14"/>
      <c r="J2" s="14"/>
      <c r="K2" s="14"/>
      <c r="L2" s="14"/>
      <c r="M2" s="14"/>
      <c r="N2" s="14"/>
      <c r="O2" s="14"/>
      <c r="AE2" s="249" t="s">
        <v>8</v>
      </c>
      <c r="AF2" s="250"/>
      <c r="AG2" s="250"/>
      <c r="AH2" s="250"/>
      <c r="AI2" s="250"/>
      <c r="AJ2" s="250"/>
      <c r="AK2" s="251"/>
      <c r="AM2" s="14"/>
      <c r="AN2" s="14"/>
      <c r="AO2" s="14"/>
      <c r="AP2" s="14"/>
      <c r="AQ2" s="14"/>
      <c r="AW2" s="7"/>
      <c r="AX2" s="164" t="s">
        <v>8</v>
      </c>
      <c r="AY2" s="165" t="s">
        <v>8</v>
      </c>
      <c r="AZ2" s="170" t="s">
        <v>153</v>
      </c>
      <c r="BB2" s="126" t="s">
        <v>99</v>
      </c>
    </row>
    <row r="3" spans="1:93" s="1" customFormat="1" ht="12" customHeight="1" x14ac:dyDescent="0.2">
      <c r="A3" s="16" t="str">
        <f>CONCATENATE("Formularversion: ",LOOKUP(2,1/(Änderungsdoku!$A$1:$A$999&lt;&gt;""),Änderungsdoku!A:A)," vom ",TEXT(VLOOKUP(LOOKUP(2,1/(Änderungsdoku!$A$1:$A$999&lt;&gt;""),Änderungsdoku!A:A),Änderungsdoku!$A$1:$B$999,2,FALSE),"TT.MM.JJ"))</f>
        <v>Formularversion: V 1.0 vom 11.08.20</v>
      </c>
      <c r="B3" s="15"/>
      <c r="AW3" s="7"/>
      <c r="AX3" s="166" t="s">
        <v>20</v>
      </c>
      <c r="AY3" s="167" t="s">
        <v>124</v>
      </c>
      <c r="AZ3" s="171" t="s">
        <v>151</v>
      </c>
      <c r="BB3" s="127" t="str">
        <f>"$A$1:$AV$"&amp;IF(LOOKUP(2,1/(B1:B120&lt;&gt;""),ROW(B:B))=17,30,(LOOKUP(2,1/(B1:B120&lt;&gt;""),ROW(B:B))+2))</f>
        <v>$A$1:$AV$30</v>
      </c>
    </row>
    <row r="4" spans="1:93" s="1" customFormat="1" ht="12" customHeight="1" thickBo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W4" s="7"/>
      <c r="AX4" s="168" t="s">
        <v>21</v>
      </c>
      <c r="AY4" s="169" t="s">
        <v>125</v>
      </c>
      <c r="AZ4" s="172" t="s">
        <v>152</v>
      </c>
    </row>
    <row r="5" spans="1:93" s="1" customFormat="1" ht="3.95" customHeight="1" thickTop="1" x14ac:dyDescent="0.2">
      <c r="A5" s="9"/>
      <c r="B5" s="10"/>
      <c r="C5" s="10"/>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3"/>
      <c r="AW5" s="7"/>
      <c r="AX5" s="384"/>
      <c r="AY5" s="385"/>
      <c r="AZ5" s="385"/>
      <c r="BA5" s="385"/>
      <c r="BB5" s="385"/>
      <c r="BC5" s="385"/>
      <c r="BD5" s="385"/>
      <c r="BE5" s="385"/>
      <c r="BF5" s="385"/>
      <c r="BG5" s="385"/>
      <c r="BH5" s="385"/>
      <c r="BI5" s="385"/>
      <c r="BJ5" s="385"/>
      <c r="BK5" s="385"/>
      <c r="BL5" s="385"/>
      <c r="BM5" s="385"/>
      <c r="BN5" s="385"/>
      <c r="BO5" s="385"/>
      <c r="BP5" s="385"/>
      <c r="BQ5" s="385"/>
      <c r="BR5" s="385"/>
      <c r="BS5" s="385"/>
      <c r="BT5" s="385"/>
      <c r="BU5" s="385"/>
      <c r="BV5" s="385"/>
      <c r="BW5" s="385"/>
      <c r="BX5" s="385"/>
      <c r="BY5" s="385"/>
      <c r="BZ5" s="385"/>
      <c r="CA5" s="385"/>
      <c r="CB5" s="385"/>
      <c r="CC5" s="385"/>
      <c r="CD5" s="385"/>
      <c r="CE5" s="385"/>
      <c r="CF5" s="385"/>
      <c r="CG5" s="385"/>
      <c r="CH5" s="385"/>
      <c r="CI5" s="385"/>
      <c r="CJ5" s="385"/>
      <c r="CK5" s="385"/>
      <c r="CL5" s="385"/>
      <c r="CM5" s="385"/>
      <c r="CN5" s="385"/>
      <c r="CO5" s="385"/>
    </row>
    <row r="6" spans="1:93" ht="18" customHeight="1" x14ac:dyDescent="0.2">
      <c r="A6" s="32"/>
      <c r="B6" s="28" t="s">
        <v>14</v>
      </c>
      <c r="C6" s="29"/>
      <c r="D6" s="29"/>
      <c r="E6" s="22"/>
      <c r="F6" s="22"/>
      <c r="G6" s="22"/>
      <c r="H6" s="27"/>
      <c r="I6" s="258"/>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60"/>
      <c r="AV6" s="4"/>
      <c r="AX6" s="384"/>
      <c r="AY6" s="385"/>
      <c r="AZ6" s="385"/>
      <c r="BA6" s="385"/>
      <c r="BB6" s="385"/>
      <c r="BC6" s="385"/>
      <c r="BD6" s="385"/>
      <c r="BE6" s="385"/>
      <c r="BF6" s="385"/>
      <c r="BG6" s="385"/>
      <c r="BH6" s="385"/>
      <c r="BI6" s="385"/>
      <c r="BJ6" s="385"/>
      <c r="BK6" s="385"/>
      <c r="BL6" s="385"/>
      <c r="BM6" s="385"/>
      <c r="BN6" s="385"/>
      <c r="BO6" s="385"/>
      <c r="BP6" s="385"/>
      <c r="BQ6" s="385"/>
      <c r="BR6" s="385"/>
      <c r="BS6" s="385"/>
      <c r="BT6" s="385"/>
      <c r="BU6" s="385"/>
      <c r="BV6" s="385"/>
      <c r="BW6" s="385"/>
      <c r="BX6" s="385"/>
      <c r="BY6" s="385"/>
      <c r="BZ6" s="385"/>
      <c r="CA6" s="385"/>
      <c r="CB6" s="385"/>
      <c r="CC6" s="385"/>
      <c r="CD6" s="385"/>
      <c r="CE6" s="385"/>
      <c r="CF6" s="385"/>
      <c r="CG6" s="385"/>
      <c r="CH6" s="385"/>
      <c r="CI6" s="385"/>
      <c r="CJ6" s="385"/>
      <c r="CK6" s="385"/>
      <c r="CL6" s="385"/>
      <c r="CM6" s="385"/>
      <c r="CN6" s="385"/>
      <c r="CO6" s="385"/>
    </row>
    <row r="7" spans="1:93" s="1" customFormat="1" ht="3.95" customHeight="1" x14ac:dyDescent="0.2">
      <c r="A7" s="42"/>
      <c r="B7" s="11"/>
      <c r="C7" s="1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4"/>
      <c r="AW7" s="7"/>
      <c r="AX7" s="384"/>
      <c r="AY7" s="385"/>
      <c r="AZ7" s="385"/>
      <c r="BA7" s="385"/>
      <c r="BB7" s="385"/>
      <c r="BC7" s="385"/>
      <c r="BD7" s="385"/>
      <c r="BE7" s="385"/>
      <c r="BF7" s="385"/>
      <c r="BG7" s="385"/>
      <c r="BH7" s="385"/>
      <c r="BI7" s="385"/>
      <c r="BJ7" s="385"/>
      <c r="BK7" s="385"/>
      <c r="BL7" s="385"/>
      <c r="BM7" s="385"/>
      <c r="BN7" s="385"/>
      <c r="BO7" s="385"/>
      <c r="BP7" s="385"/>
      <c r="BQ7" s="385"/>
      <c r="BR7" s="385"/>
      <c r="BS7" s="385"/>
      <c r="BT7" s="385"/>
      <c r="BU7" s="385"/>
      <c r="BV7" s="385"/>
      <c r="BW7" s="385"/>
      <c r="BX7" s="385"/>
      <c r="BY7" s="385"/>
      <c r="BZ7" s="385"/>
      <c r="CA7" s="385"/>
      <c r="CB7" s="385"/>
      <c r="CC7" s="385"/>
      <c r="CD7" s="385"/>
      <c r="CE7" s="385"/>
      <c r="CF7" s="385"/>
      <c r="CG7" s="385"/>
      <c r="CH7" s="385"/>
      <c r="CI7" s="385"/>
      <c r="CJ7" s="385"/>
      <c r="CK7" s="385"/>
      <c r="CL7" s="385"/>
      <c r="CM7" s="385"/>
      <c r="CN7" s="385"/>
      <c r="CO7" s="385"/>
    </row>
    <row r="8" spans="1:93" s="1" customFormat="1" ht="18" customHeight="1" x14ac:dyDescent="0.2">
      <c r="A8" s="8"/>
      <c r="B8" s="25" t="s">
        <v>4</v>
      </c>
      <c r="C8" s="26"/>
      <c r="D8" s="27"/>
      <c r="E8" s="27"/>
      <c r="F8" s="27"/>
      <c r="G8" s="27"/>
      <c r="H8" s="27"/>
      <c r="I8" s="249"/>
      <c r="J8" s="250"/>
      <c r="K8" s="250"/>
      <c r="L8" s="250"/>
      <c r="M8" s="251"/>
      <c r="N8" s="5"/>
      <c r="O8" s="105" t="s">
        <v>126</v>
      </c>
      <c r="P8" s="27"/>
      <c r="Q8" s="27"/>
      <c r="R8" s="23"/>
      <c r="S8" s="276" t="s">
        <v>124</v>
      </c>
      <c r="T8" s="277"/>
      <c r="U8" s="277"/>
      <c r="V8" s="277"/>
      <c r="W8" s="277"/>
      <c r="X8" s="277"/>
      <c r="Y8" s="277"/>
      <c r="Z8" s="278"/>
      <c r="AB8" s="24" t="s">
        <v>3</v>
      </c>
      <c r="AC8" s="27"/>
      <c r="AD8" s="27"/>
      <c r="AE8" s="23"/>
      <c r="AF8" s="258" t="s">
        <v>8</v>
      </c>
      <c r="AG8" s="259"/>
      <c r="AH8" s="259"/>
      <c r="AI8" s="259"/>
      <c r="AJ8" s="259"/>
      <c r="AK8" s="260"/>
      <c r="AM8" s="25" t="s">
        <v>23</v>
      </c>
      <c r="AN8" s="27"/>
      <c r="AO8" s="22"/>
      <c r="AP8" s="22"/>
      <c r="AQ8" s="55"/>
      <c r="AR8" s="255" t="s">
        <v>8</v>
      </c>
      <c r="AS8" s="256"/>
      <c r="AT8" s="256"/>
      <c r="AU8" s="257"/>
      <c r="AV8" s="4"/>
      <c r="AW8" s="7"/>
      <c r="AX8" s="384"/>
      <c r="AY8" s="385"/>
      <c r="AZ8" s="385"/>
      <c r="BA8" s="385"/>
      <c r="BB8" s="385"/>
      <c r="BC8" s="385"/>
      <c r="BD8" s="385"/>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row>
    <row r="9" spans="1:93" ht="3.95" customHeight="1" x14ac:dyDescent="0.2">
      <c r="A9" s="32"/>
      <c r="B9" s="31"/>
      <c r="C9" s="11"/>
      <c r="D9" s="6"/>
      <c r="E9" s="6"/>
      <c r="F9" s="6"/>
      <c r="G9" s="6"/>
      <c r="H9" s="6"/>
      <c r="I9" s="6"/>
      <c r="J9" s="6"/>
      <c r="K9" s="6"/>
      <c r="L9" s="6"/>
      <c r="M9" s="6"/>
      <c r="N9" s="6"/>
      <c r="O9" s="6"/>
      <c r="P9" s="6"/>
      <c r="Q9" s="6"/>
      <c r="R9" s="6"/>
      <c r="S9" s="6"/>
      <c r="T9" s="6"/>
      <c r="U9" s="6"/>
      <c r="V9" s="6"/>
      <c r="W9" s="6"/>
      <c r="X9" s="6"/>
      <c r="Y9" s="6"/>
      <c r="Z9" s="6"/>
      <c r="AB9" s="6"/>
      <c r="AC9" s="6"/>
      <c r="AD9" s="6"/>
      <c r="AE9" s="6"/>
      <c r="AF9" s="6"/>
      <c r="AG9" s="6"/>
      <c r="AH9" s="6"/>
      <c r="AI9" s="6"/>
      <c r="AM9" s="6"/>
      <c r="AO9" s="6"/>
      <c r="AP9" s="6"/>
      <c r="AQ9" s="6"/>
      <c r="AR9" s="6"/>
      <c r="AS9" s="6"/>
      <c r="AT9" s="6"/>
      <c r="AU9" s="6"/>
      <c r="AV9" s="92"/>
      <c r="AX9" s="384"/>
      <c r="AY9" s="385"/>
      <c r="AZ9" s="385"/>
      <c r="BA9" s="385"/>
      <c r="BB9" s="385"/>
      <c r="BC9" s="385"/>
      <c r="BD9" s="385"/>
      <c r="BE9" s="385"/>
      <c r="BF9" s="385"/>
      <c r="BG9" s="385"/>
      <c r="BH9" s="385"/>
      <c r="BI9" s="385"/>
      <c r="BJ9" s="385"/>
      <c r="BK9" s="385"/>
      <c r="BL9" s="385"/>
      <c r="BM9" s="385"/>
      <c r="BN9" s="385"/>
      <c r="BO9" s="385"/>
      <c r="BP9" s="385"/>
      <c r="BQ9" s="385"/>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O9" s="385"/>
    </row>
    <row r="10" spans="1:93" ht="18" customHeight="1" x14ac:dyDescent="0.2">
      <c r="A10" s="32"/>
      <c r="B10" s="21" t="s">
        <v>1</v>
      </c>
      <c r="C10" s="26"/>
      <c r="D10" s="22"/>
      <c r="E10" s="22"/>
      <c r="F10" s="22"/>
      <c r="G10" s="22"/>
      <c r="H10" s="27"/>
      <c r="I10" s="258"/>
      <c r="J10" s="259"/>
      <c r="K10" s="259"/>
      <c r="L10" s="259"/>
      <c r="M10" s="259"/>
      <c r="N10" s="259"/>
      <c r="O10" s="259"/>
      <c r="P10" s="259"/>
      <c r="Q10" s="259"/>
      <c r="R10" s="259"/>
      <c r="S10" s="259"/>
      <c r="T10" s="259"/>
      <c r="U10" s="259"/>
      <c r="V10" s="259"/>
      <c r="W10" s="259"/>
      <c r="X10" s="259"/>
      <c r="Y10" s="259"/>
      <c r="Z10" s="260"/>
      <c r="AB10" s="24" t="s">
        <v>32</v>
      </c>
      <c r="AC10" s="27"/>
      <c r="AD10" s="27"/>
      <c r="AE10" s="55"/>
      <c r="AF10" s="255"/>
      <c r="AG10" s="256"/>
      <c r="AH10" s="256"/>
      <c r="AI10" s="256"/>
      <c r="AJ10" s="256"/>
      <c r="AK10" s="257"/>
      <c r="AV10" s="92"/>
      <c r="AX10" s="384"/>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row>
    <row r="11" spans="1:93" ht="3.95" customHeight="1" x14ac:dyDescent="0.2">
      <c r="A11" s="32"/>
      <c r="B11" s="31"/>
      <c r="C11" s="11"/>
      <c r="D11" s="6"/>
      <c r="E11" s="6"/>
      <c r="F11" s="6"/>
      <c r="G11" s="6"/>
      <c r="H11" s="6"/>
      <c r="I11" s="6"/>
      <c r="J11" s="6"/>
      <c r="K11" s="6"/>
      <c r="L11" s="6"/>
      <c r="M11" s="6"/>
      <c r="N11" s="6"/>
      <c r="O11" s="6"/>
      <c r="P11" s="6"/>
      <c r="Q11" s="6"/>
      <c r="R11" s="6"/>
      <c r="S11" s="6"/>
      <c r="T11" s="6"/>
      <c r="U11" s="6"/>
      <c r="V11" s="6"/>
      <c r="W11" s="6"/>
      <c r="X11" s="20"/>
      <c r="Y11" s="6"/>
      <c r="Z11" s="6"/>
      <c r="AA11" s="6"/>
      <c r="AB11" s="6"/>
      <c r="AC11" s="6"/>
      <c r="AD11" s="6"/>
      <c r="AE11" s="6"/>
      <c r="AF11" s="6"/>
      <c r="AG11" s="6"/>
      <c r="AH11" s="6"/>
      <c r="AI11" s="6"/>
      <c r="AJ11" s="6"/>
      <c r="AM11" s="6"/>
      <c r="AN11" s="6"/>
      <c r="AO11" s="6"/>
      <c r="AP11" s="6"/>
      <c r="AQ11" s="6"/>
      <c r="AR11" s="6"/>
      <c r="AS11" s="6"/>
      <c r="AT11" s="6"/>
      <c r="AU11" s="6"/>
      <c r="AV11" s="92"/>
      <c r="AX11" s="384"/>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row>
    <row r="12" spans="1:93" ht="18" customHeight="1" x14ac:dyDescent="0.2">
      <c r="A12" s="32"/>
      <c r="B12" s="24" t="s">
        <v>2</v>
      </c>
      <c r="C12" s="30"/>
      <c r="D12" s="30"/>
      <c r="E12" s="22"/>
      <c r="F12" s="22"/>
      <c r="G12" s="22"/>
      <c r="H12" s="27"/>
      <c r="I12" s="258"/>
      <c r="J12" s="259"/>
      <c r="K12" s="259"/>
      <c r="L12" s="259"/>
      <c r="M12" s="259"/>
      <c r="N12" s="259"/>
      <c r="O12" s="259"/>
      <c r="P12" s="259"/>
      <c r="Q12" s="259"/>
      <c r="R12" s="259"/>
      <c r="S12" s="259"/>
      <c r="T12" s="259"/>
      <c r="U12" s="259"/>
      <c r="V12" s="259"/>
      <c r="W12" s="259"/>
      <c r="X12" s="259"/>
      <c r="Y12" s="259"/>
      <c r="Z12" s="260"/>
      <c r="AA12" s="6"/>
      <c r="AB12" s="41" t="s">
        <v>137</v>
      </c>
      <c r="AC12" s="22"/>
      <c r="AD12" s="30"/>
      <c r="AE12" s="22"/>
      <c r="AF12" s="255" t="s">
        <v>8</v>
      </c>
      <c r="AG12" s="256"/>
      <c r="AH12" s="256"/>
      <c r="AI12" s="256"/>
      <c r="AJ12" s="256"/>
      <c r="AK12" s="257"/>
      <c r="AM12" s="41" t="s">
        <v>134</v>
      </c>
      <c r="AN12" s="22"/>
      <c r="AO12" s="30"/>
      <c r="AP12" s="22"/>
      <c r="AQ12" s="55"/>
      <c r="AR12" s="258"/>
      <c r="AS12" s="259"/>
      <c r="AT12" s="259"/>
      <c r="AU12" s="260"/>
      <c r="AV12" s="92"/>
      <c r="AX12" s="384"/>
      <c r="AY12" s="385"/>
      <c r="AZ12" s="385"/>
      <c r="BA12" s="385"/>
      <c r="BB12" s="385"/>
      <c r="BC12" s="385"/>
      <c r="BD12" s="385"/>
      <c r="BE12" s="385"/>
      <c r="BF12" s="385"/>
      <c r="BG12" s="385"/>
      <c r="BH12" s="385"/>
      <c r="BI12" s="385"/>
      <c r="BJ12" s="385"/>
      <c r="BK12" s="385"/>
      <c r="BL12" s="385"/>
      <c r="BM12" s="385"/>
      <c r="BN12" s="385"/>
      <c r="BO12" s="385"/>
      <c r="BP12" s="385"/>
      <c r="BQ12" s="385"/>
      <c r="BR12" s="385"/>
      <c r="BS12" s="385"/>
      <c r="BT12" s="385"/>
      <c r="BU12" s="385"/>
      <c r="BV12" s="385"/>
      <c r="BW12" s="385"/>
      <c r="BX12" s="385"/>
      <c r="BY12" s="385"/>
      <c r="BZ12" s="385"/>
      <c r="CA12" s="385"/>
      <c r="CB12" s="385"/>
      <c r="CC12" s="385"/>
      <c r="CD12" s="385"/>
      <c r="CE12" s="385"/>
      <c r="CF12" s="385"/>
      <c r="CG12" s="385"/>
      <c r="CH12" s="385"/>
      <c r="CI12" s="385"/>
      <c r="CJ12" s="385"/>
      <c r="CK12" s="385"/>
      <c r="CL12" s="385"/>
      <c r="CM12" s="385"/>
      <c r="CN12" s="385"/>
      <c r="CO12" s="385"/>
    </row>
    <row r="13" spans="1:93" ht="3.95" customHeight="1" x14ac:dyDescent="0.2">
      <c r="A13" s="32"/>
      <c r="B13" s="31"/>
      <c r="C13" s="11"/>
      <c r="D13" s="6"/>
      <c r="E13" s="6"/>
      <c r="F13" s="6"/>
      <c r="G13" s="6"/>
      <c r="H13" s="6"/>
      <c r="I13" s="6"/>
      <c r="J13" s="6"/>
      <c r="K13" s="6"/>
      <c r="L13" s="6"/>
      <c r="M13" s="6"/>
      <c r="N13" s="6"/>
      <c r="O13" s="6"/>
      <c r="P13" s="6"/>
      <c r="Q13" s="6"/>
      <c r="R13" s="6"/>
      <c r="S13" s="6"/>
      <c r="T13" s="6"/>
      <c r="U13" s="6"/>
      <c r="V13" s="6"/>
      <c r="W13" s="6"/>
      <c r="X13" s="20"/>
      <c r="Y13" s="6"/>
      <c r="Z13" s="6"/>
      <c r="AA13" s="6"/>
      <c r="AB13" s="6"/>
      <c r="AC13" s="6"/>
      <c r="AD13" s="6"/>
      <c r="AE13" s="6"/>
      <c r="AF13" s="6"/>
      <c r="AG13" s="6"/>
      <c r="AH13" s="6"/>
      <c r="AI13" s="6"/>
      <c r="AJ13" s="6"/>
      <c r="AM13" s="6"/>
      <c r="AN13" s="6"/>
      <c r="AO13" s="6"/>
      <c r="AP13" s="6"/>
      <c r="AQ13" s="6"/>
      <c r="AR13" s="6"/>
      <c r="AS13" s="6"/>
      <c r="AT13" s="6"/>
      <c r="AU13" s="6"/>
      <c r="AV13" s="92"/>
      <c r="AX13" s="384"/>
      <c r="AY13" s="385"/>
      <c r="AZ13" s="385"/>
      <c r="BA13" s="385"/>
      <c r="BB13" s="385"/>
      <c r="BC13" s="385"/>
      <c r="BD13" s="385"/>
      <c r="BE13" s="385"/>
      <c r="BF13" s="385"/>
      <c r="BG13" s="385"/>
      <c r="BH13" s="385"/>
      <c r="BI13" s="385"/>
      <c r="BJ13" s="385"/>
      <c r="BK13" s="385"/>
      <c r="BL13" s="385"/>
      <c r="BM13" s="385"/>
      <c r="BN13" s="385"/>
      <c r="BO13" s="385"/>
      <c r="BP13" s="385"/>
      <c r="BQ13" s="385"/>
      <c r="BR13" s="385"/>
      <c r="BS13" s="385"/>
      <c r="BT13" s="385"/>
      <c r="BU13" s="385"/>
      <c r="BV13" s="385"/>
      <c r="BW13" s="385"/>
      <c r="BX13" s="385"/>
      <c r="BY13" s="385"/>
      <c r="BZ13" s="385"/>
      <c r="CA13" s="385"/>
      <c r="CB13" s="385"/>
      <c r="CC13" s="385"/>
      <c r="CD13" s="385"/>
      <c r="CE13" s="385"/>
      <c r="CF13" s="385"/>
      <c r="CG13" s="385"/>
      <c r="CH13" s="385"/>
      <c r="CI13" s="385"/>
      <c r="CJ13" s="385"/>
      <c r="CK13" s="385"/>
      <c r="CL13" s="385"/>
      <c r="CM13" s="385"/>
      <c r="CN13" s="385"/>
      <c r="CO13" s="385"/>
    </row>
    <row r="14" spans="1:93" ht="18" customHeight="1" x14ac:dyDescent="0.2">
      <c r="A14" s="32"/>
      <c r="B14" s="24" t="s">
        <v>144</v>
      </c>
      <c r="C14" s="143"/>
      <c r="D14" s="143"/>
      <c r="E14" s="22"/>
      <c r="F14" s="22"/>
      <c r="G14" s="22"/>
      <c r="H14" s="23"/>
      <c r="I14" s="141" t="s">
        <v>136</v>
      </c>
      <c r="J14" s="22"/>
      <c r="K14" s="55"/>
      <c r="L14" s="55"/>
      <c r="M14" s="142"/>
      <c r="N14" s="146"/>
      <c r="O14" s="24" t="s">
        <v>135</v>
      </c>
      <c r="P14" s="22"/>
      <c r="Q14" s="22"/>
      <c r="R14" s="55"/>
      <c r="S14" s="142"/>
      <c r="U14" s="24" t="s">
        <v>141</v>
      </c>
      <c r="V14" s="22"/>
      <c r="W14" s="22"/>
      <c r="X14" s="55"/>
      <c r="Y14" s="290">
        <f>M14*S14</f>
        <v>0</v>
      </c>
      <c r="Z14" s="291"/>
      <c r="AA14" s="146"/>
      <c r="AB14" s="283" t="str">
        <f>IF(Y14=0,"Bitte die Anzahl Kurstage und die Stunden pro Tag eingeben!","")</f>
        <v>Bitte die Anzahl Kurstage und die Stunden pro Tag eingeben!</v>
      </c>
      <c r="AC14" s="283"/>
      <c r="AD14" s="283"/>
      <c r="AE14" s="283"/>
      <c r="AF14" s="283"/>
      <c r="AG14" s="283"/>
      <c r="AH14" s="283"/>
      <c r="AI14" s="283"/>
      <c r="AJ14" s="283"/>
      <c r="AK14" s="283"/>
      <c r="AL14" s="281" t="s">
        <v>167</v>
      </c>
      <c r="AM14" s="281"/>
      <c r="AN14" s="281"/>
      <c r="AO14" s="281"/>
      <c r="AP14" s="281"/>
      <c r="AQ14" s="281"/>
      <c r="AR14" s="281"/>
      <c r="AS14" s="281"/>
      <c r="AT14" s="281"/>
      <c r="AU14" s="281"/>
      <c r="AV14" s="282"/>
      <c r="AX14" s="384"/>
      <c r="AY14" s="385"/>
      <c r="AZ14" s="385"/>
      <c r="BA14" s="385"/>
      <c r="BB14" s="385"/>
      <c r="BC14" s="38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385"/>
      <c r="CL14" s="385"/>
      <c r="CM14" s="385"/>
      <c r="CN14" s="385"/>
      <c r="CO14" s="385"/>
    </row>
    <row r="15" spans="1:93" ht="3.95" customHeight="1" thickBot="1" x14ac:dyDescent="0.25">
      <c r="A15" s="12"/>
      <c r="B15" s="13"/>
      <c r="C15" s="1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4"/>
      <c r="AS15" s="34"/>
      <c r="AT15" s="34"/>
      <c r="AU15" s="34"/>
      <c r="AV15" s="35"/>
      <c r="AX15" s="384"/>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row>
    <row r="16" spans="1:93" ht="12" customHeight="1" thickTop="1" x14ac:dyDescent="0.2">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7"/>
      <c r="AS16" s="37"/>
      <c r="AT16" s="37"/>
      <c r="AU16" s="37"/>
      <c r="AV16" s="37"/>
      <c r="BC16" s="160" t="s">
        <v>151</v>
      </c>
      <c r="BD16" s="191" t="s">
        <v>152</v>
      </c>
    </row>
    <row r="17" spans="1:93" ht="11.1" customHeight="1" x14ac:dyDescent="0.2">
      <c r="A17" s="350" t="s">
        <v>0</v>
      </c>
      <c r="B17" s="353" t="s">
        <v>22</v>
      </c>
      <c r="C17" s="354"/>
      <c r="D17" s="354"/>
      <c r="E17" s="354"/>
      <c r="F17" s="354"/>
      <c r="G17" s="354"/>
      <c r="H17" s="354"/>
      <c r="I17" s="333" t="s">
        <v>5</v>
      </c>
      <c r="J17" s="334"/>
      <c r="K17" s="63"/>
      <c r="L17" s="144"/>
      <c r="M17" s="56"/>
      <c r="N17" s="56"/>
      <c r="O17" s="343" t="s">
        <v>100</v>
      </c>
      <c r="P17" s="343"/>
      <c r="Q17" s="343"/>
      <c r="R17" s="343"/>
      <c r="S17" s="343"/>
      <c r="T17" s="341" t="s">
        <v>133</v>
      </c>
      <c r="U17" s="341"/>
      <c r="V17" s="341"/>
      <c r="W17" s="341"/>
      <c r="X17" s="341"/>
      <c r="Y17" s="341"/>
      <c r="Z17" s="341"/>
      <c r="AA17" s="341"/>
      <c r="AB17" s="341"/>
      <c r="AC17" s="341"/>
      <c r="AD17" s="341"/>
      <c r="AE17" s="341"/>
      <c r="AF17" s="341"/>
      <c r="AG17" s="341"/>
      <c r="AH17" s="341"/>
      <c r="AI17" s="341"/>
      <c r="AJ17" s="341"/>
      <c r="AK17" s="341"/>
      <c r="AL17" s="342"/>
      <c r="AM17" s="270" t="str">
        <f>CONCATENATE("Stundenberechnung für das Jahr ",IF(AR8="Bitte auswählen!","____",AR8))</f>
        <v>Stundenberechnung für das Jahr ____</v>
      </c>
      <c r="AN17" s="271"/>
      <c r="AO17" s="271"/>
      <c r="AP17" s="271"/>
      <c r="AQ17" s="271"/>
      <c r="AR17" s="271"/>
      <c r="AS17" s="271"/>
      <c r="AT17" s="272"/>
      <c r="AU17" s="261" t="s">
        <v>128</v>
      </c>
      <c r="AV17" s="264" t="s">
        <v>129</v>
      </c>
      <c r="AX17" s="173" t="s">
        <v>8</v>
      </c>
      <c r="AY17" s="174" t="str">
        <f>CONCATENATE(AY19,"/",AY20)</f>
        <v>2018/2019</v>
      </c>
      <c r="AZ17" s="174" t="str">
        <f>CONCATENATE(AZ19,"/",AZ20)</f>
        <v>2019/2020</v>
      </c>
      <c r="BA17" s="174" t="str">
        <f>CONCATENATE(BA19,"/",BA20)</f>
        <v>2020/2021</v>
      </c>
      <c r="BB17" s="175" t="str">
        <f>CONCATENATE(BB19,"/",BB20)</f>
        <v>2021/2022</v>
      </c>
      <c r="BC17" s="157" t="s">
        <v>8</v>
      </c>
      <c r="BD17" s="192" t="s">
        <v>8</v>
      </c>
    </row>
    <row r="18" spans="1:93" ht="11.1" customHeight="1" x14ac:dyDescent="0.2">
      <c r="A18" s="351"/>
      <c r="B18" s="355"/>
      <c r="C18" s="356"/>
      <c r="D18" s="356"/>
      <c r="E18" s="356"/>
      <c r="F18" s="356"/>
      <c r="G18" s="356"/>
      <c r="H18" s="356"/>
      <c r="I18" s="335"/>
      <c r="J18" s="336"/>
      <c r="K18" s="61"/>
      <c r="L18" s="57"/>
      <c r="M18" s="57"/>
      <c r="N18" s="57"/>
      <c r="O18" s="267"/>
      <c r="P18" s="267"/>
      <c r="Q18" s="267"/>
      <c r="R18" s="267"/>
      <c r="S18" s="267"/>
      <c r="T18" s="268"/>
      <c r="U18" s="268"/>
      <c r="V18" s="268"/>
      <c r="W18" s="268"/>
      <c r="X18" s="268"/>
      <c r="Y18" s="268"/>
      <c r="Z18" s="268"/>
      <c r="AA18" s="268"/>
      <c r="AB18" s="268"/>
      <c r="AC18" s="268"/>
      <c r="AD18" s="268"/>
      <c r="AE18" s="268"/>
      <c r="AF18" s="268"/>
      <c r="AG18" s="268"/>
      <c r="AH18" s="268"/>
      <c r="AI18" s="268"/>
      <c r="AJ18" s="268"/>
      <c r="AK18" s="268"/>
      <c r="AL18" s="269"/>
      <c r="AM18" s="273"/>
      <c r="AN18" s="274"/>
      <c r="AO18" s="274"/>
      <c r="AP18" s="274"/>
      <c r="AQ18" s="274"/>
      <c r="AR18" s="274"/>
      <c r="AS18" s="274"/>
      <c r="AT18" s="275"/>
      <c r="AU18" s="262"/>
      <c r="AV18" s="265"/>
      <c r="AX18" s="176"/>
      <c r="AY18" s="177" t="s">
        <v>8</v>
      </c>
      <c r="AZ18" s="177" t="s">
        <v>8</v>
      </c>
      <c r="BA18" s="177" t="s">
        <v>8</v>
      </c>
      <c r="BB18" s="178" t="s">
        <v>8</v>
      </c>
      <c r="BC18" s="158">
        <v>7</v>
      </c>
      <c r="BD18" s="193">
        <v>9</v>
      </c>
    </row>
    <row r="19" spans="1:93" ht="11.1" customHeight="1" x14ac:dyDescent="0.2">
      <c r="A19" s="351"/>
      <c r="B19" s="355"/>
      <c r="C19" s="356"/>
      <c r="D19" s="356"/>
      <c r="E19" s="356"/>
      <c r="F19" s="356"/>
      <c r="G19" s="356"/>
      <c r="H19" s="356"/>
      <c r="I19" s="335"/>
      <c r="J19" s="336"/>
      <c r="K19" s="70"/>
      <c r="L19" s="145"/>
      <c r="M19" s="62"/>
      <c r="N19" s="62"/>
      <c r="O19" s="267" t="s">
        <v>78</v>
      </c>
      <c r="P19" s="267"/>
      <c r="Q19" s="267"/>
      <c r="R19" s="267"/>
      <c r="S19" s="267"/>
      <c r="T19" s="268" t="s">
        <v>142</v>
      </c>
      <c r="U19" s="268"/>
      <c r="V19" s="268"/>
      <c r="W19" s="268"/>
      <c r="X19" s="268"/>
      <c r="Y19" s="268"/>
      <c r="Z19" s="268"/>
      <c r="AA19" s="268"/>
      <c r="AB19" s="268"/>
      <c r="AC19" s="268"/>
      <c r="AD19" s="268"/>
      <c r="AE19" s="268"/>
      <c r="AF19" s="268"/>
      <c r="AG19" s="268"/>
      <c r="AH19" s="268"/>
      <c r="AI19" s="268"/>
      <c r="AJ19" s="268"/>
      <c r="AK19" s="268"/>
      <c r="AL19" s="269"/>
      <c r="AM19" s="273"/>
      <c r="AN19" s="274"/>
      <c r="AO19" s="274"/>
      <c r="AP19" s="274"/>
      <c r="AQ19" s="274"/>
      <c r="AR19" s="274"/>
      <c r="AS19" s="274"/>
      <c r="AT19" s="275"/>
      <c r="AU19" s="262"/>
      <c r="AV19" s="265"/>
      <c r="AX19" s="179">
        <v>0</v>
      </c>
      <c r="AY19" s="177">
        <v>2018</v>
      </c>
      <c r="AZ19" s="177">
        <v>2019</v>
      </c>
      <c r="BA19" s="177">
        <v>2020</v>
      </c>
      <c r="BB19" s="178">
        <v>2021</v>
      </c>
      <c r="BC19" s="158">
        <v>8</v>
      </c>
      <c r="BD19" s="193">
        <v>10</v>
      </c>
    </row>
    <row r="20" spans="1:93" ht="11.1" customHeight="1" x14ac:dyDescent="0.2">
      <c r="A20" s="351"/>
      <c r="B20" s="355"/>
      <c r="C20" s="356"/>
      <c r="D20" s="356"/>
      <c r="E20" s="356"/>
      <c r="F20" s="356"/>
      <c r="G20" s="356"/>
      <c r="H20" s="356"/>
      <c r="I20" s="335"/>
      <c r="J20" s="336"/>
      <c r="K20" s="61"/>
      <c r="L20" s="57"/>
      <c r="M20" s="57"/>
      <c r="N20" s="57"/>
      <c r="O20" s="267"/>
      <c r="P20" s="267"/>
      <c r="Q20" s="267"/>
      <c r="R20" s="267"/>
      <c r="S20" s="267"/>
      <c r="T20" s="268"/>
      <c r="U20" s="268"/>
      <c r="V20" s="268"/>
      <c r="W20" s="268"/>
      <c r="X20" s="268"/>
      <c r="Y20" s="268"/>
      <c r="Z20" s="268"/>
      <c r="AA20" s="268"/>
      <c r="AB20" s="268"/>
      <c r="AC20" s="268"/>
      <c r="AD20" s="268"/>
      <c r="AE20" s="268"/>
      <c r="AF20" s="268"/>
      <c r="AG20" s="268"/>
      <c r="AH20" s="268"/>
      <c r="AI20" s="268"/>
      <c r="AJ20" s="268"/>
      <c r="AK20" s="268"/>
      <c r="AL20" s="269"/>
      <c r="AM20" s="273"/>
      <c r="AN20" s="274"/>
      <c r="AO20" s="274"/>
      <c r="AP20" s="274"/>
      <c r="AQ20" s="274"/>
      <c r="AR20" s="274"/>
      <c r="AS20" s="274"/>
      <c r="AT20" s="275"/>
      <c r="AU20" s="262"/>
      <c r="AV20" s="265"/>
      <c r="AX20" s="179">
        <v>0</v>
      </c>
      <c r="AY20" s="177">
        <f>AY19+1</f>
        <v>2019</v>
      </c>
      <c r="AZ20" s="177">
        <f>AZ19+1</f>
        <v>2020</v>
      </c>
      <c r="BA20" s="177">
        <f>BA19+1</f>
        <v>2021</v>
      </c>
      <c r="BB20" s="178">
        <f>BB19+1</f>
        <v>2022</v>
      </c>
      <c r="BC20" s="158">
        <v>9</v>
      </c>
      <c r="BD20" s="193">
        <v>11</v>
      </c>
    </row>
    <row r="21" spans="1:93" ht="11.1" customHeight="1" x14ac:dyDescent="0.2">
      <c r="A21" s="351"/>
      <c r="B21" s="355"/>
      <c r="C21" s="356"/>
      <c r="D21" s="356"/>
      <c r="E21" s="356"/>
      <c r="F21" s="356"/>
      <c r="G21" s="356"/>
      <c r="H21" s="356"/>
      <c r="I21" s="335"/>
      <c r="J21" s="336"/>
      <c r="K21" s="70"/>
      <c r="L21" s="145"/>
      <c r="M21" s="62"/>
      <c r="N21" s="62"/>
      <c r="O21" s="267" t="s">
        <v>127</v>
      </c>
      <c r="P21" s="267"/>
      <c r="Q21" s="267"/>
      <c r="R21" s="267"/>
      <c r="S21" s="267"/>
      <c r="T21" s="268" t="s">
        <v>143</v>
      </c>
      <c r="U21" s="268"/>
      <c r="V21" s="268"/>
      <c r="W21" s="268"/>
      <c r="X21" s="268"/>
      <c r="Y21" s="268"/>
      <c r="Z21" s="268"/>
      <c r="AA21" s="268"/>
      <c r="AB21" s="268"/>
      <c r="AC21" s="268"/>
      <c r="AD21" s="268"/>
      <c r="AE21" s="268"/>
      <c r="AF21" s="268"/>
      <c r="AG21" s="268"/>
      <c r="AH21" s="268"/>
      <c r="AI21" s="268"/>
      <c r="AJ21" s="268"/>
      <c r="AK21" s="268"/>
      <c r="AL21" s="269"/>
      <c r="AM21" s="273"/>
      <c r="AN21" s="274"/>
      <c r="AO21" s="274"/>
      <c r="AP21" s="274"/>
      <c r="AQ21" s="274"/>
      <c r="AR21" s="274"/>
      <c r="AS21" s="274"/>
      <c r="AT21" s="275"/>
      <c r="AU21" s="262"/>
      <c r="AV21" s="265"/>
      <c r="AX21" s="152" t="str">
        <f>IF(AF8="Bitte auswählen!","",HLOOKUP(AF8,AY17:BB21,5,FALSE))</f>
        <v/>
      </c>
      <c r="AY21" s="180" t="s">
        <v>16</v>
      </c>
      <c r="AZ21" s="180" t="s">
        <v>17</v>
      </c>
      <c r="BA21" s="180" t="s">
        <v>18</v>
      </c>
      <c r="BB21" s="181" t="s">
        <v>19</v>
      </c>
      <c r="BC21" s="158">
        <v>10</v>
      </c>
      <c r="BD21" s="193"/>
    </row>
    <row r="22" spans="1:93" ht="11.1" customHeight="1" x14ac:dyDescent="0.2">
      <c r="A22" s="351"/>
      <c r="B22" s="355"/>
      <c r="C22" s="356"/>
      <c r="D22" s="356"/>
      <c r="E22" s="356"/>
      <c r="F22" s="356"/>
      <c r="G22" s="356"/>
      <c r="H22" s="356"/>
      <c r="I22" s="335"/>
      <c r="J22" s="336"/>
      <c r="K22" s="61"/>
      <c r="L22" s="57"/>
      <c r="M22" s="57"/>
      <c r="N22" s="57"/>
      <c r="O22" s="267"/>
      <c r="P22" s="267"/>
      <c r="Q22" s="267"/>
      <c r="R22" s="267"/>
      <c r="S22" s="267"/>
      <c r="T22" s="268"/>
      <c r="U22" s="268"/>
      <c r="V22" s="268"/>
      <c r="W22" s="268"/>
      <c r="X22" s="268"/>
      <c r="Y22" s="268"/>
      <c r="Z22" s="268"/>
      <c r="AA22" s="268"/>
      <c r="AB22" s="268"/>
      <c r="AC22" s="268"/>
      <c r="AD22" s="268"/>
      <c r="AE22" s="268"/>
      <c r="AF22" s="268"/>
      <c r="AG22" s="268"/>
      <c r="AH22" s="268"/>
      <c r="AI22" s="268"/>
      <c r="AJ22" s="268"/>
      <c r="AK22" s="268"/>
      <c r="AL22" s="269"/>
      <c r="AM22" s="273"/>
      <c r="AN22" s="274"/>
      <c r="AO22" s="274"/>
      <c r="AP22" s="274"/>
      <c r="AQ22" s="274"/>
      <c r="AR22" s="274"/>
      <c r="AS22" s="274"/>
      <c r="AT22" s="275"/>
      <c r="AU22" s="262"/>
      <c r="AV22" s="265"/>
      <c r="BC22" s="159" t="s">
        <v>150</v>
      </c>
      <c r="BD22" s="194"/>
    </row>
    <row r="23" spans="1:93" ht="11.1" hidden="1" customHeight="1" x14ac:dyDescent="0.2">
      <c r="A23" s="351"/>
      <c r="B23" s="355"/>
      <c r="C23" s="356"/>
      <c r="D23" s="356"/>
      <c r="E23" s="356"/>
      <c r="F23" s="356"/>
      <c r="G23" s="356"/>
      <c r="H23" s="356"/>
      <c r="I23" s="335"/>
      <c r="J23" s="336"/>
      <c r="K23" s="17">
        <f>IF(OR(K24="Datum eintragen!",K24=""),0,YEAR(K24))</f>
        <v>0</v>
      </c>
      <c r="L23" s="18">
        <f t="shared" ref="L23:AL23" si="0">IF(OR(L24="Datum eintragen!",L24=""),0,YEAR(L24))</f>
        <v>0</v>
      </c>
      <c r="M23" s="18">
        <f t="shared" si="0"/>
        <v>0</v>
      </c>
      <c r="N23" s="18">
        <f t="shared" si="0"/>
        <v>0</v>
      </c>
      <c r="O23" s="18">
        <f t="shared" si="0"/>
        <v>0</v>
      </c>
      <c r="P23" s="18">
        <f t="shared" si="0"/>
        <v>0</v>
      </c>
      <c r="Q23" s="18">
        <f t="shared" si="0"/>
        <v>0</v>
      </c>
      <c r="R23" s="18">
        <f t="shared" si="0"/>
        <v>0</v>
      </c>
      <c r="S23" s="18">
        <f t="shared" si="0"/>
        <v>0</v>
      </c>
      <c r="T23" s="18">
        <f t="shared" si="0"/>
        <v>0</v>
      </c>
      <c r="U23" s="18">
        <f t="shared" si="0"/>
        <v>0</v>
      </c>
      <c r="V23" s="18">
        <f t="shared" si="0"/>
        <v>0</v>
      </c>
      <c r="W23" s="18">
        <f t="shared" si="0"/>
        <v>0</v>
      </c>
      <c r="X23" s="18">
        <f t="shared" si="0"/>
        <v>0</v>
      </c>
      <c r="Y23" s="18">
        <f t="shared" si="0"/>
        <v>0</v>
      </c>
      <c r="Z23" s="18">
        <f t="shared" si="0"/>
        <v>0</v>
      </c>
      <c r="AA23" s="18">
        <f t="shared" si="0"/>
        <v>0</v>
      </c>
      <c r="AB23" s="18">
        <f t="shared" si="0"/>
        <v>0</v>
      </c>
      <c r="AC23" s="18">
        <f t="shared" si="0"/>
        <v>0</v>
      </c>
      <c r="AD23" s="18">
        <f t="shared" si="0"/>
        <v>0</v>
      </c>
      <c r="AE23" s="18">
        <f t="shared" si="0"/>
        <v>0</v>
      </c>
      <c r="AF23" s="18">
        <f t="shared" si="0"/>
        <v>0</v>
      </c>
      <c r="AG23" s="18">
        <f t="shared" si="0"/>
        <v>0</v>
      </c>
      <c r="AH23" s="18">
        <f t="shared" si="0"/>
        <v>0</v>
      </c>
      <c r="AI23" s="18">
        <f t="shared" si="0"/>
        <v>0</v>
      </c>
      <c r="AJ23" s="18">
        <f t="shared" si="0"/>
        <v>0</v>
      </c>
      <c r="AK23" s="18">
        <f t="shared" si="0"/>
        <v>0</v>
      </c>
      <c r="AL23" s="19">
        <f t="shared" si="0"/>
        <v>0</v>
      </c>
      <c r="AM23" s="203"/>
      <c r="AN23" s="204"/>
      <c r="AO23" s="204"/>
      <c r="AP23" s="204"/>
      <c r="AQ23" s="204"/>
      <c r="AR23" s="204"/>
      <c r="AS23" s="204"/>
      <c r="AT23" s="205"/>
      <c r="AU23" s="262"/>
      <c r="AV23" s="265"/>
      <c r="BD23" s="147"/>
    </row>
    <row r="24" spans="1:93" ht="11.1" customHeight="1" x14ac:dyDescent="0.2">
      <c r="A24" s="351"/>
      <c r="B24" s="355"/>
      <c r="C24" s="356"/>
      <c r="D24" s="356"/>
      <c r="E24" s="356"/>
      <c r="F24" s="356"/>
      <c r="G24" s="356"/>
      <c r="H24" s="356"/>
      <c r="I24" s="335"/>
      <c r="J24" s="336"/>
      <c r="K24" s="252" t="s">
        <v>13</v>
      </c>
      <c r="L24" s="252" t="s">
        <v>13</v>
      </c>
      <c r="M24" s="252" t="s">
        <v>13</v>
      </c>
      <c r="N24" s="252" t="s">
        <v>13</v>
      </c>
      <c r="O24" s="252" t="s">
        <v>13</v>
      </c>
      <c r="P24" s="252" t="s">
        <v>13</v>
      </c>
      <c r="Q24" s="252" t="s">
        <v>13</v>
      </c>
      <c r="R24" s="252" t="s">
        <v>13</v>
      </c>
      <c r="S24" s="252" t="s">
        <v>13</v>
      </c>
      <c r="T24" s="252" t="s">
        <v>13</v>
      </c>
      <c r="U24" s="252" t="s">
        <v>13</v>
      </c>
      <c r="V24" s="252" t="s">
        <v>13</v>
      </c>
      <c r="W24" s="252" t="s">
        <v>13</v>
      </c>
      <c r="X24" s="252" t="s">
        <v>13</v>
      </c>
      <c r="Y24" s="252" t="s">
        <v>13</v>
      </c>
      <c r="Z24" s="252" t="s">
        <v>13</v>
      </c>
      <c r="AA24" s="252" t="s">
        <v>13</v>
      </c>
      <c r="AB24" s="252" t="s">
        <v>13</v>
      </c>
      <c r="AC24" s="252" t="s">
        <v>13</v>
      </c>
      <c r="AD24" s="252" t="s">
        <v>13</v>
      </c>
      <c r="AE24" s="252" t="s">
        <v>13</v>
      </c>
      <c r="AF24" s="252" t="s">
        <v>13</v>
      </c>
      <c r="AG24" s="252" t="s">
        <v>13</v>
      </c>
      <c r="AH24" s="252" t="s">
        <v>13</v>
      </c>
      <c r="AI24" s="252" t="s">
        <v>13</v>
      </c>
      <c r="AJ24" s="252" t="s">
        <v>13</v>
      </c>
      <c r="AK24" s="252" t="s">
        <v>13</v>
      </c>
      <c r="AL24" s="359" t="s">
        <v>13</v>
      </c>
      <c r="AM24" s="362" t="s">
        <v>11</v>
      </c>
      <c r="AN24" s="363"/>
      <c r="AO24" s="363"/>
      <c r="AP24" s="363"/>
      <c r="AQ24" s="363"/>
      <c r="AR24" s="364"/>
      <c r="AS24" s="346" t="s">
        <v>10</v>
      </c>
      <c r="AT24" s="347"/>
      <c r="AU24" s="262"/>
      <c r="AV24" s="265"/>
      <c r="AX24" s="134"/>
      <c r="AY24" s="148" t="str">
        <f>LEFT(Anwesenheitsliste!$AF$10,1)</f>
        <v/>
      </c>
      <c r="AZ24" s="135"/>
      <c r="BA24" s="161" t="s">
        <v>154</v>
      </c>
      <c r="BF24" s="246" t="s">
        <v>157</v>
      </c>
      <c r="BG24" s="242" t="str">
        <f>IF(OR(K24="Datum eintragen!",K24=""),"",K24)</f>
        <v/>
      </c>
      <c r="BH24" s="242" t="str">
        <f t="shared" ref="BH24:CH24" si="1">IF(OR(L24="Datum eintragen!",L24=""),"",L24)</f>
        <v/>
      </c>
      <c r="BI24" s="242" t="str">
        <f t="shared" si="1"/>
        <v/>
      </c>
      <c r="BJ24" s="242" t="str">
        <f t="shared" si="1"/>
        <v/>
      </c>
      <c r="BK24" s="242" t="str">
        <f t="shared" si="1"/>
        <v/>
      </c>
      <c r="BL24" s="242" t="str">
        <f t="shared" si="1"/>
        <v/>
      </c>
      <c r="BM24" s="242" t="str">
        <f t="shared" si="1"/>
        <v/>
      </c>
      <c r="BN24" s="242" t="str">
        <f t="shared" si="1"/>
        <v/>
      </c>
      <c r="BO24" s="242" t="str">
        <f t="shared" si="1"/>
        <v/>
      </c>
      <c r="BP24" s="242" t="str">
        <f t="shared" si="1"/>
        <v/>
      </c>
      <c r="BQ24" s="242" t="str">
        <f t="shared" si="1"/>
        <v/>
      </c>
      <c r="BR24" s="242" t="str">
        <f t="shared" si="1"/>
        <v/>
      </c>
      <c r="BS24" s="242" t="str">
        <f t="shared" si="1"/>
        <v/>
      </c>
      <c r="BT24" s="242" t="str">
        <f t="shared" si="1"/>
        <v/>
      </c>
      <c r="BU24" s="242" t="str">
        <f t="shared" si="1"/>
        <v/>
      </c>
      <c r="BV24" s="242" t="str">
        <f t="shared" si="1"/>
        <v/>
      </c>
      <c r="BW24" s="242" t="str">
        <f t="shared" si="1"/>
        <v/>
      </c>
      <c r="BX24" s="242" t="str">
        <f t="shared" si="1"/>
        <v/>
      </c>
      <c r="BY24" s="242" t="str">
        <f t="shared" si="1"/>
        <v/>
      </c>
      <c r="BZ24" s="242" t="str">
        <f t="shared" si="1"/>
        <v/>
      </c>
      <c r="CA24" s="242" t="str">
        <f t="shared" si="1"/>
        <v/>
      </c>
      <c r="CB24" s="242" t="str">
        <f t="shared" si="1"/>
        <v/>
      </c>
      <c r="CC24" s="242" t="str">
        <f t="shared" si="1"/>
        <v/>
      </c>
      <c r="CD24" s="242" t="str">
        <f t="shared" si="1"/>
        <v/>
      </c>
      <c r="CE24" s="242" t="str">
        <f t="shared" si="1"/>
        <v/>
      </c>
      <c r="CF24" s="242" t="str">
        <f t="shared" si="1"/>
        <v/>
      </c>
      <c r="CG24" s="242" t="str">
        <f t="shared" si="1"/>
        <v/>
      </c>
      <c r="CH24" s="242" t="str">
        <f t="shared" si="1"/>
        <v/>
      </c>
    </row>
    <row r="25" spans="1:93" ht="11.1" customHeight="1" x14ac:dyDescent="0.2">
      <c r="A25" s="351"/>
      <c r="B25" s="355"/>
      <c r="C25" s="356"/>
      <c r="D25" s="356"/>
      <c r="E25" s="356"/>
      <c r="F25" s="356"/>
      <c r="G25" s="356"/>
      <c r="H25" s="356"/>
      <c r="I25" s="335"/>
      <c r="J25" s="336"/>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360"/>
      <c r="AM25" s="365"/>
      <c r="AN25" s="366"/>
      <c r="AO25" s="366"/>
      <c r="AP25" s="366"/>
      <c r="AQ25" s="366"/>
      <c r="AR25" s="367"/>
      <c r="AS25" s="348"/>
      <c r="AT25" s="349"/>
      <c r="AU25" s="262"/>
      <c r="AV25" s="265"/>
      <c r="AX25" s="136"/>
      <c r="AY25" s="149" t="str">
        <f>CONCATENATE(IFERROR(IF(VALUE(AY24)=2,2,IF(VALUE(AY24)=5,5,$AF$10)),""),"_",$AF$12)</f>
        <v>_Bitte auswählen!</v>
      </c>
      <c r="AZ25" s="137"/>
      <c r="BA25" s="162" t="s">
        <v>155</v>
      </c>
      <c r="BF25" s="247"/>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243"/>
      <c r="CE25" s="243"/>
      <c r="CF25" s="243"/>
      <c r="CG25" s="243"/>
      <c r="CH25" s="243"/>
    </row>
    <row r="26" spans="1:93" ht="11.1" customHeight="1" x14ac:dyDescent="0.2">
      <c r="A26" s="351"/>
      <c r="B26" s="355"/>
      <c r="C26" s="356"/>
      <c r="D26" s="356"/>
      <c r="E26" s="356"/>
      <c r="F26" s="356"/>
      <c r="G26" s="356"/>
      <c r="H26" s="356"/>
      <c r="I26" s="335"/>
      <c r="J26" s="336"/>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360"/>
      <c r="AM26" s="365"/>
      <c r="AN26" s="366"/>
      <c r="AO26" s="366"/>
      <c r="AP26" s="366"/>
      <c r="AQ26" s="366"/>
      <c r="AR26" s="367"/>
      <c r="AS26" s="348"/>
      <c r="AT26" s="349"/>
      <c r="AU26" s="262"/>
      <c r="AV26" s="265"/>
      <c r="AX26" s="138" t="s">
        <v>131</v>
      </c>
      <c r="AY26" s="150" t="str">
        <f>IFERROR(VLOOKUP($AY$25,Berufsfelder!$F$3:$F$14,1,FALSE),"nein")</f>
        <v>nein</v>
      </c>
      <c r="AZ26" s="137" t="str">
        <f>IF($AY$25=$AY$26,"X","")</f>
        <v/>
      </c>
      <c r="BA26" s="163" t="s">
        <v>156</v>
      </c>
      <c r="BF26" s="247"/>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row>
    <row r="27" spans="1:93" ht="11.1" customHeight="1" x14ac:dyDescent="0.2">
      <c r="A27" s="351"/>
      <c r="B27" s="355"/>
      <c r="C27" s="356"/>
      <c r="D27" s="356"/>
      <c r="E27" s="356"/>
      <c r="F27" s="356"/>
      <c r="G27" s="356"/>
      <c r="H27" s="356"/>
      <c r="I27" s="335"/>
      <c r="J27" s="336"/>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360"/>
      <c r="AM27" s="331" t="s">
        <v>12</v>
      </c>
      <c r="AN27" s="368"/>
      <c r="AO27" s="368" t="s">
        <v>9</v>
      </c>
      <c r="AP27" s="368"/>
      <c r="AQ27" s="368" t="s">
        <v>15</v>
      </c>
      <c r="AR27" s="372"/>
      <c r="AS27" s="348"/>
      <c r="AT27" s="349"/>
      <c r="AU27" s="262"/>
      <c r="AV27" s="265"/>
      <c r="AW27" s="156"/>
      <c r="AX27" s="139" t="s">
        <v>132</v>
      </c>
      <c r="AY27" s="151" t="str">
        <f>IFERROR(VLOOKUP($AY$25,Berufsfelder!$J$3:$J$8,1,FALSE),"nein")</f>
        <v>nein</v>
      </c>
      <c r="AZ27" s="140" t="str">
        <f>IF($AY$25=$AY$27,"X","")</f>
        <v/>
      </c>
      <c r="BF27" s="247"/>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3"/>
      <c r="CC27" s="243"/>
      <c r="CD27" s="243"/>
      <c r="CE27" s="243"/>
      <c r="CF27" s="243"/>
      <c r="CG27" s="243"/>
      <c r="CH27" s="243"/>
      <c r="CJ27" s="375" t="s">
        <v>163</v>
      </c>
      <c r="CK27" s="376"/>
      <c r="CL27" s="376"/>
      <c r="CM27" s="376"/>
      <c r="CN27" s="376"/>
      <c r="CO27" s="377"/>
    </row>
    <row r="28" spans="1:93" ht="11.1" customHeight="1" x14ac:dyDescent="0.2">
      <c r="A28" s="351"/>
      <c r="B28" s="355"/>
      <c r="C28" s="356"/>
      <c r="D28" s="356"/>
      <c r="E28" s="356"/>
      <c r="F28" s="356"/>
      <c r="G28" s="356"/>
      <c r="H28" s="356"/>
      <c r="I28" s="337"/>
      <c r="J28" s="338"/>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360"/>
      <c r="AM28" s="369"/>
      <c r="AN28" s="370"/>
      <c r="AO28" s="370"/>
      <c r="AP28" s="370"/>
      <c r="AQ28" s="370"/>
      <c r="AR28" s="373"/>
      <c r="AS28" s="348"/>
      <c r="AT28" s="349"/>
      <c r="AU28" s="262"/>
      <c r="AV28" s="265"/>
      <c r="AW28" s="156"/>
      <c r="BF28" s="247"/>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3"/>
      <c r="CC28" s="243"/>
      <c r="CD28" s="243"/>
      <c r="CE28" s="243"/>
      <c r="CF28" s="243"/>
      <c r="CG28" s="243"/>
      <c r="CH28" s="243"/>
      <c r="CJ28" s="378"/>
      <c r="CK28" s="379"/>
      <c r="CL28" s="379"/>
      <c r="CM28" s="379"/>
      <c r="CN28" s="379"/>
      <c r="CO28" s="380"/>
    </row>
    <row r="29" spans="1:93" ht="11.1" customHeight="1" x14ac:dyDescent="0.15">
      <c r="A29" s="351"/>
      <c r="B29" s="355"/>
      <c r="C29" s="356"/>
      <c r="D29" s="356"/>
      <c r="E29" s="356"/>
      <c r="F29" s="356"/>
      <c r="G29" s="356"/>
      <c r="H29" s="356"/>
      <c r="I29" s="331" t="s">
        <v>6</v>
      </c>
      <c r="J29" s="339" t="s">
        <v>7</v>
      </c>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360"/>
      <c r="AM29" s="369"/>
      <c r="AN29" s="370"/>
      <c r="AO29" s="370"/>
      <c r="AP29" s="370"/>
      <c r="AQ29" s="370"/>
      <c r="AR29" s="373"/>
      <c r="AS29" s="344" t="s">
        <v>122</v>
      </c>
      <c r="AT29" s="345"/>
      <c r="AU29" s="262"/>
      <c r="AV29" s="265"/>
      <c r="AW29" s="156"/>
      <c r="BF29" s="247"/>
      <c r="BG29" s="243"/>
      <c r="BH29" s="243"/>
      <c r="BI29" s="243"/>
      <c r="BJ29" s="243"/>
      <c r="BK29" s="243"/>
      <c r="BL29" s="243"/>
      <c r="BM29" s="243"/>
      <c r="BN29" s="243"/>
      <c r="BO29" s="243"/>
      <c r="BP29" s="243"/>
      <c r="BQ29" s="243"/>
      <c r="BR29" s="243"/>
      <c r="BS29" s="243"/>
      <c r="BT29" s="243"/>
      <c r="BU29" s="243"/>
      <c r="BV29" s="243"/>
      <c r="BW29" s="243"/>
      <c r="BX29" s="243"/>
      <c r="BY29" s="243"/>
      <c r="BZ29" s="243"/>
      <c r="CA29" s="243"/>
      <c r="CB29" s="243"/>
      <c r="CC29" s="243"/>
      <c r="CD29" s="243"/>
      <c r="CE29" s="243"/>
      <c r="CF29" s="243"/>
      <c r="CG29" s="243"/>
      <c r="CH29" s="243"/>
      <c r="CJ29" s="378"/>
      <c r="CK29" s="379"/>
      <c r="CL29" s="379"/>
      <c r="CM29" s="379"/>
      <c r="CN29" s="379"/>
      <c r="CO29" s="380"/>
    </row>
    <row r="30" spans="1:93" ht="18" customHeight="1" x14ac:dyDescent="0.2">
      <c r="A30" s="352"/>
      <c r="B30" s="357"/>
      <c r="C30" s="358"/>
      <c r="D30" s="358"/>
      <c r="E30" s="358"/>
      <c r="F30" s="358"/>
      <c r="G30" s="358"/>
      <c r="H30" s="358"/>
      <c r="I30" s="332"/>
      <c r="J30" s="340"/>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361"/>
      <c r="AM30" s="332"/>
      <c r="AN30" s="371"/>
      <c r="AO30" s="371"/>
      <c r="AP30" s="371"/>
      <c r="AQ30" s="371"/>
      <c r="AR30" s="374"/>
      <c r="AS30" s="279">
        <f>SUM(AS31:AT119)</f>
        <v>0</v>
      </c>
      <c r="AT30" s="280"/>
      <c r="AU30" s="263"/>
      <c r="AV30" s="266"/>
      <c r="AX30" s="182" t="s">
        <v>111</v>
      </c>
      <c r="AY30" s="183" t="s">
        <v>112</v>
      </c>
      <c r="AZ30" s="183" t="s">
        <v>140</v>
      </c>
      <c r="BA30" s="184" t="s">
        <v>113</v>
      </c>
      <c r="BB30" s="217" t="s">
        <v>165</v>
      </c>
      <c r="BF30" s="248"/>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J30" s="381"/>
      <c r="CK30" s="382"/>
      <c r="CL30" s="382"/>
      <c r="CM30" s="382"/>
      <c r="CN30" s="382"/>
      <c r="CO30" s="383"/>
    </row>
    <row r="31" spans="1:93" ht="18" customHeight="1" x14ac:dyDescent="0.2">
      <c r="A31" s="328">
        <v>1</v>
      </c>
      <c r="B31" s="319" t="str">
        <f>'Kopierhilfe TN-Daten'!D2</f>
        <v/>
      </c>
      <c r="C31" s="320"/>
      <c r="D31" s="320"/>
      <c r="E31" s="320"/>
      <c r="F31" s="320"/>
      <c r="G31" s="320"/>
      <c r="H31" s="321"/>
      <c r="I31" s="316"/>
      <c r="J31" s="313"/>
      <c r="K31" s="38"/>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40"/>
      <c r="AM31" s="292" t="str">
        <f>IF(OR($Y$14=0,SUM($K$23:$AL$23)=0),"",AX31)</f>
        <v/>
      </c>
      <c r="AN31" s="293"/>
      <c r="AO31" s="298" t="str">
        <f>IF(OR($Y$14=0,SUM($K$23:$AL$23)=0),"",AY31)</f>
        <v/>
      </c>
      <c r="AP31" s="293"/>
      <c r="AQ31" s="301" t="str">
        <f>IF(AM31="","",IF(AM31=0,0,BA31))</f>
        <v/>
      </c>
      <c r="AR31" s="302"/>
      <c r="AS31" s="307" t="str">
        <f>IF(AM31="","",IF(BB31="ja",0,IF(AND($Y$14=0,SUMPRODUCT(($K$23:$AL$23=$AR$8)*(K31:AL31&lt;&gt;""))=0),"",IF(BA31&gt;=60%,AY31+AZ31,AY31))))</f>
        <v/>
      </c>
      <c r="AT31" s="308"/>
      <c r="AU31" s="287" t="str">
        <f>IF(B31="","",$AZ$26)</f>
        <v/>
      </c>
      <c r="AV31" s="284" t="str">
        <f>IF(B31="","",$AZ$27)</f>
        <v/>
      </c>
      <c r="AW31" s="245" t="str">
        <f>IF(AND(B31="",AX31&gt;0),"Bitte den Name der Schülerin/des Schülers in die »Kopierhilfe TN-Daten« eingeben!",IF(BB31="ja","Es fehlt die Angabe des Berufsfeldes!",IF(AND(BF32=1,BF33=0),"Bitte die maximale Anzahl an Geamtstunden bzw. Stunden pro Tag beachten!",IF(AND(BF32=0,BF33=1),"Bitte erfassen Sie alle Stunden mit dem entsprechenden Kennzeichen »a«, »e« oder »u«! (Es fehlen Kursstunden!)",IF(AND(BF32=1,BF33=1),"Bitte die maximale Anzahl an Stunden pro Tag beachten!","")))))</f>
        <v/>
      </c>
      <c r="AX31" s="185">
        <f>SUMPRODUCT(($K$23:$AL$23=$AR$8)*(K31:AL31&lt;&gt;"")*(K33:AL33))</f>
        <v>0</v>
      </c>
      <c r="AY31" s="186">
        <f>SUMPRODUCT(($K$23:$AL$23=$AR$8)*(K31:AL31="a")*(K33:AL33))</f>
        <v>0</v>
      </c>
      <c r="AZ31" s="186">
        <f>SUMPRODUCT(($K$23:$AL$23=$AR$8)*(K31:AL31="e")*(K33:AL33))</f>
        <v>0</v>
      </c>
      <c r="BA31" s="187">
        <f>IF(AX31=0,0,ROUND(AY31/AX31,4))</f>
        <v>0</v>
      </c>
      <c r="BB31" s="218" t="str">
        <f>IF(SUMPRODUCT((K31:AL31="a")*(K32:AL32="")*($K$23:$AL$23&lt;&gt;0))&gt;0,"ja",
IF(SUMPRODUCT((K31:AL31="e")*(K32:AL32="")*($K$23:$AL$23&lt;&gt;0))&gt;0,"ja","nein"))</f>
        <v>nein</v>
      </c>
      <c r="BE31" s="195" t="s">
        <v>158</v>
      </c>
      <c r="BF31" s="196"/>
      <c r="BG31" s="153">
        <f t="shared" ref="BG31:CH31" si="2">IF(OR(BG$24="",BG$24="Datum eintragen!"),0,SUMPRODUCT(($K31:$AL31&lt;&gt;"")*($K33:$AL33)*($K$24:$AL$30=BG$24)))</f>
        <v>0</v>
      </c>
      <c r="BH31" s="153">
        <f t="shared" si="2"/>
        <v>0</v>
      </c>
      <c r="BI31" s="153">
        <f t="shared" si="2"/>
        <v>0</v>
      </c>
      <c r="BJ31" s="153">
        <f t="shared" si="2"/>
        <v>0</v>
      </c>
      <c r="BK31" s="153">
        <f t="shared" si="2"/>
        <v>0</v>
      </c>
      <c r="BL31" s="153">
        <f t="shared" si="2"/>
        <v>0</v>
      </c>
      <c r="BM31" s="153">
        <f t="shared" si="2"/>
        <v>0</v>
      </c>
      <c r="BN31" s="153">
        <f t="shared" si="2"/>
        <v>0</v>
      </c>
      <c r="BO31" s="153">
        <f t="shared" si="2"/>
        <v>0</v>
      </c>
      <c r="BP31" s="153">
        <f t="shared" si="2"/>
        <v>0</v>
      </c>
      <c r="BQ31" s="153">
        <f t="shared" si="2"/>
        <v>0</v>
      </c>
      <c r="BR31" s="153">
        <f t="shared" si="2"/>
        <v>0</v>
      </c>
      <c r="BS31" s="153">
        <f t="shared" si="2"/>
        <v>0</v>
      </c>
      <c r="BT31" s="153">
        <f t="shared" si="2"/>
        <v>0</v>
      </c>
      <c r="BU31" s="153">
        <f t="shared" si="2"/>
        <v>0</v>
      </c>
      <c r="BV31" s="153">
        <f t="shared" si="2"/>
        <v>0</v>
      </c>
      <c r="BW31" s="153">
        <f t="shared" si="2"/>
        <v>0</v>
      </c>
      <c r="BX31" s="153">
        <f t="shared" si="2"/>
        <v>0</v>
      </c>
      <c r="BY31" s="153">
        <f t="shared" si="2"/>
        <v>0</v>
      </c>
      <c r="BZ31" s="153">
        <f t="shared" si="2"/>
        <v>0</v>
      </c>
      <c r="CA31" s="153">
        <f t="shared" si="2"/>
        <v>0</v>
      </c>
      <c r="CB31" s="153">
        <f t="shared" si="2"/>
        <v>0</v>
      </c>
      <c r="CC31" s="153">
        <f t="shared" si="2"/>
        <v>0</v>
      </c>
      <c r="CD31" s="153">
        <f t="shared" si="2"/>
        <v>0</v>
      </c>
      <c r="CE31" s="153">
        <f t="shared" si="2"/>
        <v>0</v>
      </c>
      <c r="CF31" s="153">
        <f t="shared" si="2"/>
        <v>0</v>
      </c>
      <c r="CG31" s="153">
        <f t="shared" si="2"/>
        <v>0</v>
      </c>
      <c r="CH31" s="153">
        <f t="shared" si="2"/>
        <v>0</v>
      </c>
      <c r="CJ31" s="206" t="str">
        <f>IF(CK31=FALSE,"",COUNTIFS($CK$31:CK31,"&lt;&gt;",$CK$31:CK31,"&lt;&gt;falsch"))</f>
        <v/>
      </c>
      <c r="CK31" s="207" t="b">
        <f>IF(AS31="",FALSE,IF(AS31&gt;0,B31,FALSE))</f>
        <v>0</v>
      </c>
      <c r="CL31" s="207" t="str">
        <f>IF(AND($S$8="2.2.2 Berufsorientierung MINT",B31&lt;&gt;""),"TN MINT",IF(AND($S$8="2.2.1 Berufsorientierung Ausbildung",I31&lt;&gt;"",J31="",B31&lt;&gt;""),"TN mit Förderbedarf",IF(AND($S$8="2.2.1 Berufsorientierung Ausbildung",I31="",J31&lt;&gt;"",B31&lt;&gt;""),"TN ohne Förderbedarf","")))</f>
        <v/>
      </c>
      <c r="CM31" s="208">
        <v>1</v>
      </c>
      <c r="CN31" s="209" t="str">
        <f>IFERROR(VLOOKUP(CM31,$CJ$31:$CK$120,2,FALSE),"")</f>
        <v/>
      </c>
      <c r="CO31" s="209" t="str">
        <f>IFERROR(VLOOKUP(CN31,$CK$31:$CL$120,2,FALSE),"")</f>
        <v/>
      </c>
    </row>
    <row r="32" spans="1:93" ht="18" customHeight="1" x14ac:dyDescent="0.2">
      <c r="A32" s="329"/>
      <c r="B32" s="322"/>
      <c r="C32" s="323"/>
      <c r="D32" s="323"/>
      <c r="E32" s="323"/>
      <c r="F32" s="323"/>
      <c r="G32" s="323"/>
      <c r="H32" s="324"/>
      <c r="I32" s="317"/>
      <c r="J32" s="314"/>
      <c r="K32" s="106"/>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8"/>
      <c r="AM32" s="294"/>
      <c r="AN32" s="295"/>
      <c r="AO32" s="299"/>
      <c r="AP32" s="295"/>
      <c r="AQ32" s="303"/>
      <c r="AR32" s="304"/>
      <c r="AS32" s="309"/>
      <c r="AT32" s="310"/>
      <c r="AU32" s="288"/>
      <c r="AV32" s="285"/>
      <c r="AW32" s="245"/>
      <c r="AX32" s="185"/>
      <c r="AY32" s="186"/>
      <c r="AZ32" s="186"/>
      <c r="BA32" s="187"/>
      <c r="BB32" s="215"/>
      <c r="BE32" s="197" t="s">
        <v>159</v>
      </c>
      <c r="BF32" s="198">
        <f>IF($Y$14=0,0,IF(SUM(BG32:CH32)&gt;0,1,IF(AND(AX31&gt;0,$Y$14&lt;AX31),1,0)))</f>
        <v>0</v>
      </c>
      <c r="BG32" s="154" t="str">
        <f>IF(BG31=0,"",IF(BG31&gt;$S$14,1,0))</f>
        <v/>
      </c>
      <c r="BH32" s="154" t="str">
        <f t="shared" ref="BH32:CH32" si="3">IF(BH31=0,"",IF(BH31&gt;$S$14,1,0))</f>
        <v/>
      </c>
      <c r="BI32" s="154" t="str">
        <f t="shared" si="3"/>
        <v/>
      </c>
      <c r="BJ32" s="154" t="str">
        <f t="shared" si="3"/>
        <v/>
      </c>
      <c r="BK32" s="154" t="str">
        <f t="shared" si="3"/>
        <v/>
      </c>
      <c r="BL32" s="154" t="str">
        <f t="shared" si="3"/>
        <v/>
      </c>
      <c r="BM32" s="154" t="str">
        <f t="shared" si="3"/>
        <v/>
      </c>
      <c r="BN32" s="154" t="str">
        <f t="shared" si="3"/>
        <v/>
      </c>
      <c r="BO32" s="154" t="str">
        <f t="shared" si="3"/>
        <v/>
      </c>
      <c r="BP32" s="154" t="str">
        <f t="shared" si="3"/>
        <v/>
      </c>
      <c r="BQ32" s="154" t="str">
        <f t="shared" si="3"/>
        <v/>
      </c>
      <c r="BR32" s="154" t="str">
        <f t="shared" si="3"/>
        <v/>
      </c>
      <c r="BS32" s="154" t="str">
        <f t="shared" si="3"/>
        <v/>
      </c>
      <c r="BT32" s="154" t="str">
        <f t="shared" si="3"/>
        <v/>
      </c>
      <c r="BU32" s="154" t="str">
        <f t="shared" si="3"/>
        <v/>
      </c>
      <c r="BV32" s="154" t="str">
        <f t="shared" si="3"/>
        <v/>
      </c>
      <c r="BW32" s="154" t="str">
        <f t="shared" si="3"/>
        <v/>
      </c>
      <c r="BX32" s="154" t="str">
        <f t="shared" si="3"/>
        <v/>
      </c>
      <c r="BY32" s="154" t="str">
        <f t="shared" si="3"/>
        <v/>
      </c>
      <c r="BZ32" s="154" t="str">
        <f t="shared" si="3"/>
        <v/>
      </c>
      <c r="CA32" s="154" t="str">
        <f t="shared" si="3"/>
        <v/>
      </c>
      <c r="CB32" s="154" t="str">
        <f t="shared" si="3"/>
        <v/>
      </c>
      <c r="CC32" s="154" t="str">
        <f t="shared" si="3"/>
        <v/>
      </c>
      <c r="CD32" s="154" t="str">
        <f t="shared" si="3"/>
        <v/>
      </c>
      <c r="CE32" s="154" t="str">
        <f t="shared" si="3"/>
        <v/>
      </c>
      <c r="CF32" s="154" t="str">
        <f t="shared" si="3"/>
        <v/>
      </c>
      <c r="CG32" s="154" t="str">
        <f t="shared" si="3"/>
        <v/>
      </c>
      <c r="CH32" s="154" t="str">
        <f t="shared" si="3"/>
        <v/>
      </c>
      <c r="CJ32" s="206" t="str">
        <f>IF(CK32=FALSE,"",COUNTIFS($CK$31:CK32,"&lt;&gt;",$CK$31:CK32,"&lt;&gt;falsch"))</f>
        <v/>
      </c>
      <c r="CK32" s="207"/>
      <c r="CL32" s="207"/>
      <c r="CM32" s="208">
        <v>2</v>
      </c>
      <c r="CN32" s="209" t="str">
        <f t="shared" ref="CN32:CN60" si="4">IFERROR(VLOOKUP(CM32,$CJ$31:$CK$120,2,FALSE),"")</f>
        <v/>
      </c>
      <c r="CO32" s="209" t="str">
        <f t="shared" ref="CO32:CO95" si="5">IFERROR(VLOOKUP(CN32,$CK$31:$CL$120,2,FALSE),"")</f>
        <v/>
      </c>
    </row>
    <row r="33" spans="1:93" ht="18" customHeight="1" x14ac:dyDescent="0.2">
      <c r="A33" s="330"/>
      <c r="B33" s="325"/>
      <c r="C33" s="326"/>
      <c r="D33" s="326"/>
      <c r="E33" s="326"/>
      <c r="F33" s="326"/>
      <c r="G33" s="326"/>
      <c r="H33" s="327"/>
      <c r="I33" s="318"/>
      <c r="J33" s="315"/>
      <c r="K33" s="128"/>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30"/>
      <c r="AM33" s="296"/>
      <c r="AN33" s="297"/>
      <c r="AO33" s="300"/>
      <c r="AP33" s="297"/>
      <c r="AQ33" s="305"/>
      <c r="AR33" s="306"/>
      <c r="AS33" s="311"/>
      <c r="AT33" s="312"/>
      <c r="AU33" s="289"/>
      <c r="AV33" s="286"/>
      <c r="AW33" s="245"/>
      <c r="AX33" s="185"/>
      <c r="AY33" s="186"/>
      <c r="AZ33" s="186"/>
      <c r="BA33" s="187"/>
      <c r="BB33" s="215"/>
      <c r="BE33" s="199" t="s">
        <v>160</v>
      </c>
      <c r="BF33" s="200">
        <f>IF($Y$14=0,0,IF(SUM(BG33:CH33)&gt;0,1,IF(AND(AX31&gt;0,$Y$14&gt;AX31),1,0)))</f>
        <v>0</v>
      </c>
      <c r="BG33" s="155" t="str">
        <f>IF(BG31=0,"",IF(BG31&lt;$S$14,1,0))</f>
        <v/>
      </c>
      <c r="BH33" s="155" t="str">
        <f t="shared" ref="BH33:CH33" si="6">IF(BH31=0,"",IF(BH31&lt;$S$14,1,0))</f>
        <v/>
      </c>
      <c r="BI33" s="155" t="str">
        <f t="shared" si="6"/>
        <v/>
      </c>
      <c r="BJ33" s="155" t="str">
        <f t="shared" si="6"/>
        <v/>
      </c>
      <c r="BK33" s="155" t="str">
        <f t="shared" si="6"/>
        <v/>
      </c>
      <c r="BL33" s="155" t="str">
        <f t="shared" si="6"/>
        <v/>
      </c>
      <c r="BM33" s="155" t="str">
        <f t="shared" si="6"/>
        <v/>
      </c>
      <c r="BN33" s="155" t="str">
        <f t="shared" si="6"/>
        <v/>
      </c>
      <c r="BO33" s="155" t="str">
        <f t="shared" si="6"/>
        <v/>
      </c>
      <c r="BP33" s="155" t="str">
        <f t="shared" si="6"/>
        <v/>
      </c>
      <c r="BQ33" s="155" t="str">
        <f t="shared" si="6"/>
        <v/>
      </c>
      <c r="BR33" s="155" t="str">
        <f t="shared" si="6"/>
        <v/>
      </c>
      <c r="BS33" s="155" t="str">
        <f t="shared" si="6"/>
        <v/>
      </c>
      <c r="BT33" s="155" t="str">
        <f t="shared" si="6"/>
        <v/>
      </c>
      <c r="BU33" s="155" t="str">
        <f t="shared" si="6"/>
        <v/>
      </c>
      <c r="BV33" s="155" t="str">
        <f t="shared" si="6"/>
        <v/>
      </c>
      <c r="BW33" s="155" t="str">
        <f t="shared" si="6"/>
        <v/>
      </c>
      <c r="BX33" s="155" t="str">
        <f t="shared" si="6"/>
        <v/>
      </c>
      <c r="BY33" s="155" t="str">
        <f t="shared" si="6"/>
        <v/>
      </c>
      <c r="BZ33" s="155" t="str">
        <f t="shared" si="6"/>
        <v/>
      </c>
      <c r="CA33" s="155" t="str">
        <f t="shared" si="6"/>
        <v/>
      </c>
      <c r="CB33" s="155" t="str">
        <f t="shared" si="6"/>
        <v/>
      </c>
      <c r="CC33" s="155" t="str">
        <f t="shared" si="6"/>
        <v/>
      </c>
      <c r="CD33" s="155" t="str">
        <f t="shared" si="6"/>
        <v/>
      </c>
      <c r="CE33" s="155" t="str">
        <f t="shared" si="6"/>
        <v/>
      </c>
      <c r="CF33" s="155" t="str">
        <f t="shared" si="6"/>
        <v/>
      </c>
      <c r="CG33" s="155" t="str">
        <f t="shared" si="6"/>
        <v/>
      </c>
      <c r="CH33" s="155" t="str">
        <f t="shared" si="6"/>
        <v/>
      </c>
      <c r="CJ33" s="206" t="str">
        <f>IF(CK33=FALSE,"",COUNTIFS($CK$31:CK33,"&lt;&gt;",$CK$31:CK33,"&lt;&gt;falsch"))</f>
        <v/>
      </c>
      <c r="CK33" s="207"/>
      <c r="CL33" s="207"/>
      <c r="CM33" s="208">
        <v>3</v>
      </c>
      <c r="CN33" s="209" t="str">
        <f t="shared" si="4"/>
        <v/>
      </c>
      <c r="CO33" s="209" t="str">
        <f t="shared" si="5"/>
        <v/>
      </c>
    </row>
    <row r="34" spans="1:93" ht="18" customHeight="1" x14ac:dyDescent="0.2">
      <c r="A34" s="328">
        <v>2</v>
      </c>
      <c r="B34" s="319" t="str">
        <f>'Kopierhilfe TN-Daten'!D3</f>
        <v/>
      </c>
      <c r="C34" s="320"/>
      <c r="D34" s="320"/>
      <c r="E34" s="320"/>
      <c r="F34" s="320"/>
      <c r="G34" s="320"/>
      <c r="H34" s="321"/>
      <c r="I34" s="316"/>
      <c r="J34" s="313"/>
      <c r="K34" s="38"/>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40"/>
      <c r="AM34" s="292" t="str">
        <f t="shared" ref="AM34" si="7">IF(OR($Y$14=0,SUM($K$23:$AL$23)=0),"",AX34)</f>
        <v/>
      </c>
      <c r="AN34" s="293"/>
      <c r="AO34" s="298" t="str">
        <f t="shared" ref="AO34" si="8">IF(OR($Y$14=0,SUM($K$23:$AL$23)=0),"",AY34)</f>
        <v/>
      </c>
      <c r="AP34" s="293"/>
      <c r="AQ34" s="301" t="str">
        <f>IF(AM34="","",IF(AM34=0,0,BA34))</f>
        <v/>
      </c>
      <c r="AR34" s="302"/>
      <c r="AS34" s="307" t="str">
        <f t="shared" ref="AS34" si="9">IF(AM34="","",IF(BB34="ja",0,IF(AND($Y$14=0,SUMPRODUCT(($K$23:$AL$23=$AR$8)*(K34:AL34&lt;&gt;""))=0),"",IF(BA34&gt;=60%,AY34+AZ34,AY34))))</f>
        <v/>
      </c>
      <c r="AT34" s="308"/>
      <c r="AU34" s="287" t="str">
        <f>IF(B34="","",$AZ$26)</f>
        <v/>
      </c>
      <c r="AV34" s="284" t="str">
        <f>IF(B34="","",$AZ$27)</f>
        <v/>
      </c>
      <c r="AW34" s="245" t="str">
        <f t="shared" ref="AW34" si="10">IF(AND(B34="",AX34&gt;0),"Bitte den Name der Schülerin/des Schülers in die »Kopierhilfe TN-Daten« eingeben!",IF(BB34="ja","Es fehlt die Angabe des Berufsfeldes!",IF(AND(BF35=1,BF36=0),"Bitte die maximale Anzahl an Geamtstunden bzw. Stunden pro Tag beachten!",IF(AND(BF35=0,BF36=1),"Bitte erfassen Sie alle Stunden mit dem entsprechenden Kennzeichen »a«, »e« oder »u«! (Es fehlen Kursstunden!)",IF(AND(BF35=1,BF36=1),"Bitte die maximale Anzahl an Stunden pro Tag beachten!","")))))</f>
        <v/>
      </c>
      <c r="AX34" s="185">
        <f>SUMPRODUCT(($K$23:$AL$23=$AR$8)*(K34:AL34&lt;&gt;"")*(K36:AL36))</f>
        <v>0</v>
      </c>
      <c r="AY34" s="186">
        <f>SUMPRODUCT(($K$23:$AL$23=$AR$8)*(K34:AL34="a")*(K36:AL36))</f>
        <v>0</v>
      </c>
      <c r="AZ34" s="186">
        <f>SUMPRODUCT(($K$23:$AL$23=$AR$8)*(K34:AL34="e")*(K36:AL36))</f>
        <v>0</v>
      </c>
      <c r="BA34" s="187">
        <f>IF(AX34=0,0,ROUND(AY34/AX34,4))</f>
        <v>0</v>
      </c>
      <c r="BB34" s="218" t="str">
        <f t="shared" ref="BB34" si="11">IF(SUMPRODUCT((K34:AL34="a")*(K35:AL35="")*($K$23:$AL$23&lt;&gt;0))&gt;0,"ja",
IF(SUMPRODUCT((K34:AL34="e")*(K35:AL35="")*($K$23:$AL$23&lt;&gt;0))&gt;0,"ja","nein"))</f>
        <v>nein</v>
      </c>
      <c r="BF34" s="196"/>
      <c r="BG34" s="153">
        <f t="shared" ref="BG34:CH34" si="12">IF(OR(BG$24="",BG$24="Datum eintragen!"),0,SUMPRODUCT(($K34:$AL34&lt;&gt;"")*($K36:$AL36)*($K$24:$AL$30=BG$24)))</f>
        <v>0</v>
      </c>
      <c r="BH34" s="153">
        <f t="shared" si="12"/>
        <v>0</v>
      </c>
      <c r="BI34" s="153">
        <f t="shared" si="12"/>
        <v>0</v>
      </c>
      <c r="BJ34" s="153">
        <f t="shared" si="12"/>
        <v>0</v>
      </c>
      <c r="BK34" s="153">
        <f t="shared" si="12"/>
        <v>0</v>
      </c>
      <c r="BL34" s="153">
        <f t="shared" si="12"/>
        <v>0</v>
      </c>
      <c r="BM34" s="153">
        <f t="shared" si="12"/>
        <v>0</v>
      </c>
      <c r="BN34" s="153">
        <f t="shared" si="12"/>
        <v>0</v>
      </c>
      <c r="BO34" s="153">
        <f t="shared" si="12"/>
        <v>0</v>
      </c>
      <c r="BP34" s="153">
        <f t="shared" si="12"/>
        <v>0</v>
      </c>
      <c r="BQ34" s="153">
        <f t="shared" si="12"/>
        <v>0</v>
      </c>
      <c r="BR34" s="153">
        <f t="shared" si="12"/>
        <v>0</v>
      </c>
      <c r="BS34" s="153">
        <f t="shared" si="12"/>
        <v>0</v>
      </c>
      <c r="BT34" s="153">
        <f t="shared" si="12"/>
        <v>0</v>
      </c>
      <c r="BU34" s="153">
        <f t="shared" si="12"/>
        <v>0</v>
      </c>
      <c r="BV34" s="153">
        <f t="shared" si="12"/>
        <v>0</v>
      </c>
      <c r="BW34" s="153">
        <f t="shared" si="12"/>
        <v>0</v>
      </c>
      <c r="BX34" s="153">
        <f t="shared" si="12"/>
        <v>0</v>
      </c>
      <c r="BY34" s="153">
        <f t="shared" si="12"/>
        <v>0</v>
      </c>
      <c r="BZ34" s="153">
        <f t="shared" si="12"/>
        <v>0</v>
      </c>
      <c r="CA34" s="153">
        <f t="shared" si="12"/>
        <v>0</v>
      </c>
      <c r="CB34" s="153">
        <f t="shared" si="12"/>
        <v>0</v>
      </c>
      <c r="CC34" s="153">
        <f t="shared" si="12"/>
        <v>0</v>
      </c>
      <c r="CD34" s="153">
        <f t="shared" si="12"/>
        <v>0</v>
      </c>
      <c r="CE34" s="153">
        <f t="shared" si="12"/>
        <v>0</v>
      </c>
      <c r="CF34" s="153">
        <f t="shared" si="12"/>
        <v>0</v>
      </c>
      <c r="CG34" s="153">
        <f t="shared" si="12"/>
        <v>0</v>
      </c>
      <c r="CH34" s="153">
        <f t="shared" si="12"/>
        <v>0</v>
      </c>
      <c r="CJ34" s="206" t="str">
        <f>IF(CK34=FALSE,"",COUNTIFS($CK$31:CK34,"&lt;&gt;",$CK$31:CK34,"&lt;&gt;falsch"))</f>
        <v/>
      </c>
      <c r="CK34" s="207" t="b">
        <f t="shared" ref="CK34" si="13">IF(AS34="",FALSE,IF(AS34&gt;0,B34,FALSE))</f>
        <v>0</v>
      </c>
      <c r="CL34" s="207" t="str">
        <f t="shared" ref="CL34" si="14">IF(AND($S$8="2.2.2 Berufsorientierung MINT",B34&lt;&gt;""),"TN MINT",IF(AND($S$8="2.2.1 Berufsorientierung Ausbildung",I34&lt;&gt;"",J34="",B34&lt;&gt;""),"TN mit Förderbedarf",IF(AND($S$8="2.2.1 Berufsorientierung Ausbildung",I34="",J34&lt;&gt;"",B34&lt;&gt;""),"TN ohne Förderbedarf","")))</f>
        <v/>
      </c>
      <c r="CM34" s="208">
        <v>4</v>
      </c>
      <c r="CN34" s="209" t="str">
        <f t="shared" si="4"/>
        <v/>
      </c>
      <c r="CO34" s="209" t="str">
        <f t="shared" si="5"/>
        <v/>
      </c>
    </row>
    <row r="35" spans="1:93" ht="18" customHeight="1" x14ac:dyDescent="0.2">
      <c r="A35" s="329"/>
      <c r="B35" s="322"/>
      <c r="C35" s="323"/>
      <c r="D35" s="323"/>
      <c r="E35" s="323"/>
      <c r="F35" s="323"/>
      <c r="G35" s="323"/>
      <c r="H35" s="324"/>
      <c r="I35" s="317"/>
      <c r="J35" s="314"/>
      <c r="K35" s="106"/>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8"/>
      <c r="AM35" s="294"/>
      <c r="AN35" s="295"/>
      <c r="AO35" s="299"/>
      <c r="AP35" s="295"/>
      <c r="AQ35" s="303"/>
      <c r="AR35" s="304"/>
      <c r="AS35" s="309"/>
      <c r="AT35" s="310"/>
      <c r="AU35" s="288"/>
      <c r="AV35" s="285"/>
      <c r="AW35" s="245"/>
      <c r="AX35" s="185"/>
      <c r="AY35" s="186"/>
      <c r="AZ35" s="186"/>
      <c r="BA35" s="187"/>
      <c r="BB35" s="215"/>
      <c r="BF35" s="198">
        <f t="shared" ref="BF35" si="15">IF($Y$14=0,0,IF(SUM(BG35:CH35)&gt;0,1,IF(AND(AX34&gt;0,$Y$14&lt;AX34),1,0)))</f>
        <v>0</v>
      </c>
      <c r="BG35" s="154" t="str">
        <f t="shared" ref="BG35:BV35" si="16">IF(BG34=0,"",IF(BG34&gt;$S$14,1,0))</f>
        <v/>
      </c>
      <c r="BH35" s="154" t="str">
        <f t="shared" si="16"/>
        <v/>
      </c>
      <c r="BI35" s="154" t="str">
        <f t="shared" si="16"/>
        <v/>
      </c>
      <c r="BJ35" s="154" t="str">
        <f t="shared" si="16"/>
        <v/>
      </c>
      <c r="BK35" s="154" t="str">
        <f t="shared" si="16"/>
        <v/>
      </c>
      <c r="BL35" s="154" t="str">
        <f t="shared" si="16"/>
        <v/>
      </c>
      <c r="BM35" s="154" t="str">
        <f t="shared" si="16"/>
        <v/>
      </c>
      <c r="BN35" s="154" t="str">
        <f t="shared" si="16"/>
        <v/>
      </c>
      <c r="BO35" s="154" t="str">
        <f t="shared" si="16"/>
        <v/>
      </c>
      <c r="BP35" s="154" t="str">
        <f t="shared" si="16"/>
        <v/>
      </c>
      <c r="BQ35" s="154" t="str">
        <f t="shared" si="16"/>
        <v/>
      </c>
      <c r="BR35" s="154" t="str">
        <f t="shared" si="16"/>
        <v/>
      </c>
      <c r="BS35" s="154" t="str">
        <f t="shared" si="16"/>
        <v/>
      </c>
      <c r="BT35" s="154" t="str">
        <f t="shared" si="16"/>
        <v/>
      </c>
      <c r="BU35" s="154" t="str">
        <f t="shared" si="16"/>
        <v/>
      </c>
      <c r="BV35" s="154" t="str">
        <f t="shared" si="16"/>
        <v/>
      </c>
      <c r="BW35" s="154" t="str">
        <f t="shared" ref="BW35:CH35" si="17">IF(BW34=0,"",IF(BW34&gt;$S$14,1,0))</f>
        <v/>
      </c>
      <c r="BX35" s="154" t="str">
        <f t="shared" si="17"/>
        <v/>
      </c>
      <c r="BY35" s="154" t="str">
        <f t="shared" si="17"/>
        <v/>
      </c>
      <c r="BZ35" s="154" t="str">
        <f t="shared" si="17"/>
        <v/>
      </c>
      <c r="CA35" s="154" t="str">
        <f t="shared" si="17"/>
        <v/>
      </c>
      <c r="CB35" s="154" t="str">
        <f t="shared" si="17"/>
        <v/>
      </c>
      <c r="CC35" s="154" t="str">
        <f t="shared" si="17"/>
        <v/>
      </c>
      <c r="CD35" s="154" t="str">
        <f t="shared" si="17"/>
        <v/>
      </c>
      <c r="CE35" s="154" t="str">
        <f t="shared" si="17"/>
        <v/>
      </c>
      <c r="CF35" s="154" t="str">
        <f t="shared" si="17"/>
        <v/>
      </c>
      <c r="CG35" s="154" t="str">
        <f t="shared" si="17"/>
        <v/>
      </c>
      <c r="CH35" s="154" t="str">
        <f t="shared" si="17"/>
        <v/>
      </c>
      <c r="CJ35" s="206" t="str">
        <f>IF(CK35=FALSE,"",COUNTIFS($CK$31:CK35,"&lt;&gt;",$CK$31:CK35,"&lt;&gt;falsch"))</f>
        <v/>
      </c>
      <c r="CK35" s="207"/>
      <c r="CL35" s="207"/>
      <c r="CM35" s="208">
        <v>5</v>
      </c>
      <c r="CN35" s="209" t="str">
        <f t="shared" si="4"/>
        <v/>
      </c>
      <c r="CO35" s="209" t="str">
        <f t="shared" si="5"/>
        <v/>
      </c>
    </row>
    <row r="36" spans="1:93" ht="18" customHeight="1" x14ac:dyDescent="0.2">
      <c r="A36" s="330"/>
      <c r="B36" s="325"/>
      <c r="C36" s="326"/>
      <c r="D36" s="326"/>
      <c r="E36" s="326"/>
      <c r="F36" s="326"/>
      <c r="G36" s="326"/>
      <c r="H36" s="327"/>
      <c r="I36" s="318"/>
      <c r="J36" s="315"/>
      <c r="K36" s="128"/>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30"/>
      <c r="AM36" s="296"/>
      <c r="AN36" s="297"/>
      <c r="AO36" s="300"/>
      <c r="AP36" s="297"/>
      <c r="AQ36" s="305"/>
      <c r="AR36" s="306"/>
      <c r="AS36" s="311"/>
      <c r="AT36" s="312"/>
      <c r="AU36" s="289"/>
      <c r="AV36" s="286"/>
      <c r="AW36" s="245"/>
      <c r="AX36" s="185"/>
      <c r="AY36" s="186"/>
      <c r="AZ36" s="186"/>
      <c r="BA36" s="187"/>
      <c r="BB36" s="215"/>
      <c r="BF36" s="200">
        <f t="shared" ref="BF36" si="18">IF($Y$14=0,0,IF(SUM(BG36:CH36)&gt;0,1,IF(AND(AX34&gt;0,$Y$14&gt;AX34),1,0)))</f>
        <v>0</v>
      </c>
      <c r="BG36" s="155" t="str">
        <f t="shared" ref="BG36:CH36" si="19">IF(BG34=0,"",IF(BG34&lt;$S$14,1,0))</f>
        <v/>
      </c>
      <c r="BH36" s="155" t="str">
        <f t="shared" si="19"/>
        <v/>
      </c>
      <c r="BI36" s="155" t="str">
        <f t="shared" si="19"/>
        <v/>
      </c>
      <c r="BJ36" s="155" t="str">
        <f t="shared" si="19"/>
        <v/>
      </c>
      <c r="BK36" s="155" t="str">
        <f t="shared" si="19"/>
        <v/>
      </c>
      <c r="BL36" s="155" t="str">
        <f t="shared" si="19"/>
        <v/>
      </c>
      <c r="BM36" s="155" t="str">
        <f t="shared" si="19"/>
        <v/>
      </c>
      <c r="BN36" s="155" t="str">
        <f t="shared" si="19"/>
        <v/>
      </c>
      <c r="BO36" s="155" t="str">
        <f t="shared" si="19"/>
        <v/>
      </c>
      <c r="BP36" s="155" t="str">
        <f t="shared" si="19"/>
        <v/>
      </c>
      <c r="BQ36" s="155" t="str">
        <f t="shared" si="19"/>
        <v/>
      </c>
      <c r="BR36" s="155" t="str">
        <f t="shared" si="19"/>
        <v/>
      </c>
      <c r="BS36" s="155" t="str">
        <f t="shared" si="19"/>
        <v/>
      </c>
      <c r="BT36" s="155" t="str">
        <f t="shared" si="19"/>
        <v/>
      </c>
      <c r="BU36" s="155" t="str">
        <f t="shared" si="19"/>
        <v/>
      </c>
      <c r="BV36" s="155" t="str">
        <f t="shared" si="19"/>
        <v/>
      </c>
      <c r="BW36" s="155" t="str">
        <f t="shared" si="19"/>
        <v/>
      </c>
      <c r="BX36" s="155" t="str">
        <f t="shared" si="19"/>
        <v/>
      </c>
      <c r="BY36" s="155" t="str">
        <f t="shared" si="19"/>
        <v/>
      </c>
      <c r="BZ36" s="155" t="str">
        <f t="shared" si="19"/>
        <v/>
      </c>
      <c r="CA36" s="155" t="str">
        <f t="shared" si="19"/>
        <v/>
      </c>
      <c r="CB36" s="155" t="str">
        <f t="shared" si="19"/>
        <v/>
      </c>
      <c r="CC36" s="155" t="str">
        <f t="shared" si="19"/>
        <v/>
      </c>
      <c r="CD36" s="155" t="str">
        <f t="shared" si="19"/>
        <v/>
      </c>
      <c r="CE36" s="155" t="str">
        <f t="shared" si="19"/>
        <v/>
      </c>
      <c r="CF36" s="155" t="str">
        <f t="shared" si="19"/>
        <v/>
      </c>
      <c r="CG36" s="155" t="str">
        <f t="shared" si="19"/>
        <v/>
      </c>
      <c r="CH36" s="155" t="str">
        <f t="shared" si="19"/>
        <v/>
      </c>
      <c r="CJ36" s="206" t="str">
        <f>IF(CK36=FALSE,"",COUNTIFS($CK$31:CK36,"&lt;&gt;",$CK$31:CK36,"&lt;&gt;falsch"))</f>
        <v/>
      </c>
      <c r="CK36" s="207"/>
      <c r="CL36" s="207"/>
      <c r="CM36" s="208">
        <v>6</v>
      </c>
      <c r="CN36" s="209" t="str">
        <f t="shared" si="4"/>
        <v/>
      </c>
      <c r="CO36" s="209" t="str">
        <f t="shared" si="5"/>
        <v/>
      </c>
    </row>
    <row r="37" spans="1:93" ht="18" customHeight="1" x14ac:dyDescent="0.2">
      <c r="A37" s="328">
        <v>3</v>
      </c>
      <c r="B37" s="319" t="str">
        <f>'Kopierhilfe TN-Daten'!D4</f>
        <v/>
      </c>
      <c r="C37" s="320"/>
      <c r="D37" s="320"/>
      <c r="E37" s="320"/>
      <c r="F37" s="320"/>
      <c r="G37" s="320"/>
      <c r="H37" s="321"/>
      <c r="I37" s="316"/>
      <c r="J37" s="313"/>
      <c r="K37" s="38"/>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40"/>
      <c r="AM37" s="292" t="str">
        <f t="shared" ref="AM37" si="20">IF(OR($Y$14=0,SUM($K$23:$AL$23)=0),"",AX37)</f>
        <v/>
      </c>
      <c r="AN37" s="293"/>
      <c r="AO37" s="298" t="str">
        <f t="shared" ref="AO37" si="21">IF(OR($Y$14=0,SUM($K$23:$AL$23)=0),"",AY37)</f>
        <v/>
      </c>
      <c r="AP37" s="293"/>
      <c r="AQ37" s="301" t="str">
        <f>IF(AM37="","",IF(AM37=0,0,BA37))</f>
        <v/>
      </c>
      <c r="AR37" s="302"/>
      <c r="AS37" s="307" t="str">
        <f t="shared" ref="AS37" si="22">IF(AM37="","",IF(BB37="ja",0,IF(AND($Y$14=0,SUMPRODUCT(($K$23:$AL$23=$AR$8)*(K37:AL37&lt;&gt;""))=0),"",IF(BA37&gt;=60%,AY37+AZ37,AY37))))</f>
        <v/>
      </c>
      <c r="AT37" s="308"/>
      <c r="AU37" s="287" t="str">
        <f>IF(B37="","",$AZ$26)</f>
        <v/>
      </c>
      <c r="AV37" s="284" t="str">
        <f>IF(B37="","",$AZ$27)</f>
        <v/>
      </c>
      <c r="AW37" s="245" t="str">
        <f t="shared" ref="AW37" si="23">IF(AND(B37="",AX37&gt;0),"Bitte den Name der Schülerin/des Schülers in die »Kopierhilfe TN-Daten« eingeben!",IF(BB37="ja","Es fehlt die Angabe des Berufsfeldes!",IF(AND(BF38=1,BF39=0),"Bitte die maximale Anzahl an Geamtstunden bzw. Stunden pro Tag beachten!",IF(AND(BF38=0,BF39=1),"Bitte erfassen Sie alle Stunden mit dem entsprechenden Kennzeichen »a«, »e« oder »u«! (Es fehlen Kursstunden!)",IF(AND(BF38=1,BF39=1),"Bitte die maximale Anzahl an Stunden pro Tag beachten!","")))))</f>
        <v/>
      </c>
      <c r="AX37" s="185">
        <f>SUMPRODUCT(($K$23:$AL$23=$AR$8)*(K37:AL37&lt;&gt;"")*(K39:AL39))</f>
        <v>0</v>
      </c>
      <c r="AY37" s="186">
        <f>SUMPRODUCT(($K$23:$AL$23=$AR$8)*(K37:AL37="a")*(K39:AL39))</f>
        <v>0</v>
      </c>
      <c r="AZ37" s="186">
        <f>SUMPRODUCT(($K$23:$AL$23=$AR$8)*(K37:AL37="e")*(K39:AL39))</f>
        <v>0</v>
      </c>
      <c r="BA37" s="187">
        <f>IF(AX37=0,0,ROUND(AY37/AX37,4))</f>
        <v>0</v>
      </c>
      <c r="BB37" s="218" t="str">
        <f t="shared" ref="BB37" si="24">IF(SUMPRODUCT((K37:AL37="a")*(K38:AL38="")*($K$23:$AL$23&lt;&gt;0))&gt;0,"ja",
IF(SUMPRODUCT((K37:AL37="e")*(K38:AL38="")*($K$23:$AL$23&lt;&gt;0))&gt;0,"ja","nein"))</f>
        <v>nein</v>
      </c>
      <c r="BF37" s="196"/>
      <c r="BG37" s="153">
        <f t="shared" ref="BG37:CH37" si="25">IF(OR(BG$24="",BG$24="Datum eintragen!"),0,SUMPRODUCT(($K37:$AL37&lt;&gt;"")*($K39:$AL39)*($K$24:$AL$30=BG$24)))</f>
        <v>0</v>
      </c>
      <c r="BH37" s="153">
        <f t="shared" si="25"/>
        <v>0</v>
      </c>
      <c r="BI37" s="153">
        <f t="shared" si="25"/>
        <v>0</v>
      </c>
      <c r="BJ37" s="153">
        <f t="shared" si="25"/>
        <v>0</v>
      </c>
      <c r="BK37" s="153">
        <f t="shared" si="25"/>
        <v>0</v>
      </c>
      <c r="BL37" s="153">
        <f t="shared" si="25"/>
        <v>0</v>
      </c>
      <c r="BM37" s="153">
        <f t="shared" si="25"/>
        <v>0</v>
      </c>
      <c r="BN37" s="153">
        <f t="shared" si="25"/>
        <v>0</v>
      </c>
      <c r="BO37" s="153">
        <f t="shared" si="25"/>
        <v>0</v>
      </c>
      <c r="BP37" s="153">
        <f t="shared" si="25"/>
        <v>0</v>
      </c>
      <c r="BQ37" s="153">
        <f t="shared" si="25"/>
        <v>0</v>
      </c>
      <c r="BR37" s="153">
        <f t="shared" si="25"/>
        <v>0</v>
      </c>
      <c r="BS37" s="153">
        <f t="shared" si="25"/>
        <v>0</v>
      </c>
      <c r="BT37" s="153">
        <f t="shared" si="25"/>
        <v>0</v>
      </c>
      <c r="BU37" s="153">
        <f t="shared" si="25"/>
        <v>0</v>
      </c>
      <c r="BV37" s="153">
        <f t="shared" si="25"/>
        <v>0</v>
      </c>
      <c r="BW37" s="153">
        <f t="shared" si="25"/>
        <v>0</v>
      </c>
      <c r="BX37" s="153">
        <f t="shared" si="25"/>
        <v>0</v>
      </c>
      <c r="BY37" s="153">
        <f t="shared" si="25"/>
        <v>0</v>
      </c>
      <c r="BZ37" s="153">
        <f t="shared" si="25"/>
        <v>0</v>
      </c>
      <c r="CA37" s="153">
        <f t="shared" si="25"/>
        <v>0</v>
      </c>
      <c r="CB37" s="153">
        <f t="shared" si="25"/>
        <v>0</v>
      </c>
      <c r="CC37" s="153">
        <f t="shared" si="25"/>
        <v>0</v>
      </c>
      <c r="CD37" s="153">
        <f t="shared" si="25"/>
        <v>0</v>
      </c>
      <c r="CE37" s="153">
        <f t="shared" si="25"/>
        <v>0</v>
      </c>
      <c r="CF37" s="153">
        <f t="shared" si="25"/>
        <v>0</v>
      </c>
      <c r="CG37" s="153">
        <f t="shared" si="25"/>
        <v>0</v>
      </c>
      <c r="CH37" s="153">
        <f t="shared" si="25"/>
        <v>0</v>
      </c>
      <c r="CJ37" s="206" t="str">
        <f>IF(CK37=FALSE,"",COUNTIFS($CK$31:CK37,"&lt;&gt;",$CK$31:CK37,"&lt;&gt;falsch"))</f>
        <v/>
      </c>
      <c r="CK37" s="207" t="b">
        <f t="shared" ref="CK37" si="26">IF(AS37="",FALSE,IF(AS37&gt;0,B37,FALSE))</f>
        <v>0</v>
      </c>
      <c r="CL37" s="207" t="str">
        <f t="shared" ref="CL37" si="27">IF(AND($S$8="2.2.2 Berufsorientierung MINT",B37&lt;&gt;""),"TN MINT",IF(AND($S$8="2.2.1 Berufsorientierung Ausbildung",I37&lt;&gt;"",J37="",B37&lt;&gt;""),"TN mit Förderbedarf",IF(AND($S$8="2.2.1 Berufsorientierung Ausbildung",I37="",J37&lt;&gt;"",B37&lt;&gt;""),"TN ohne Förderbedarf","")))</f>
        <v/>
      </c>
      <c r="CM37" s="208">
        <v>7</v>
      </c>
      <c r="CN37" s="209" t="str">
        <f t="shared" si="4"/>
        <v/>
      </c>
      <c r="CO37" s="209" t="str">
        <f t="shared" si="5"/>
        <v/>
      </c>
    </row>
    <row r="38" spans="1:93" ht="18" customHeight="1" x14ac:dyDescent="0.2">
      <c r="A38" s="329"/>
      <c r="B38" s="322"/>
      <c r="C38" s="323"/>
      <c r="D38" s="323"/>
      <c r="E38" s="323"/>
      <c r="F38" s="323"/>
      <c r="G38" s="323"/>
      <c r="H38" s="324"/>
      <c r="I38" s="317"/>
      <c r="J38" s="314"/>
      <c r="K38" s="106"/>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8"/>
      <c r="AM38" s="294"/>
      <c r="AN38" s="295"/>
      <c r="AO38" s="299"/>
      <c r="AP38" s="295"/>
      <c r="AQ38" s="303"/>
      <c r="AR38" s="304"/>
      <c r="AS38" s="309"/>
      <c r="AT38" s="310"/>
      <c r="AU38" s="288"/>
      <c r="AV38" s="285"/>
      <c r="AW38" s="245"/>
      <c r="AX38" s="185"/>
      <c r="AY38" s="186"/>
      <c r="AZ38" s="186"/>
      <c r="BA38" s="187"/>
      <c r="BB38" s="215"/>
      <c r="BF38" s="198">
        <f t="shared" ref="BF38" si="28">IF($Y$14=0,0,IF(SUM(BG38:CH38)&gt;0,1,IF(AND(AX37&gt;0,$Y$14&lt;AX37),1,0)))</f>
        <v>0</v>
      </c>
      <c r="BG38" s="154" t="str">
        <f t="shared" ref="BG38:BV38" si="29">IF(BG37=0,"",IF(BG37&gt;$S$14,1,0))</f>
        <v/>
      </c>
      <c r="BH38" s="154" t="str">
        <f t="shared" si="29"/>
        <v/>
      </c>
      <c r="BI38" s="154" t="str">
        <f t="shared" si="29"/>
        <v/>
      </c>
      <c r="BJ38" s="154" t="str">
        <f t="shared" si="29"/>
        <v/>
      </c>
      <c r="BK38" s="154" t="str">
        <f t="shared" si="29"/>
        <v/>
      </c>
      <c r="BL38" s="154" t="str">
        <f t="shared" si="29"/>
        <v/>
      </c>
      <c r="BM38" s="154" t="str">
        <f t="shared" si="29"/>
        <v/>
      </c>
      <c r="BN38" s="154" t="str">
        <f t="shared" si="29"/>
        <v/>
      </c>
      <c r="BO38" s="154" t="str">
        <f t="shared" si="29"/>
        <v/>
      </c>
      <c r="BP38" s="154" t="str">
        <f t="shared" si="29"/>
        <v/>
      </c>
      <c r="BQ38" s="154" t="str">
        <f t="shared" si="29"/>
        <v/>
      </c>
      <c r="BR38" s="154" t="str">
        <f t="shared" si="29"/>
        <v/>
      </c>
      <c r="BS38" s="154" t="str">
        <f t="shared" si="29"/>
        <v/>
      </c>
      <c r="BT38" s="154" t="str">
        <f t="shared" si="29"/>
        <v/>
      </c>
      <c r="BU38" s="154" t="str">
        <f t="shared" si="29"/>
        <v/>
      </c>
      <c r="BV38" s="154" t="str">
        <f t="shared" si="29"/>
        <v/>
      </c>
      <c r="BW38" s="154" t="str">
        <f t="shared" ref="BW38:CH38" si="30">IF(BW37=0,"",IF(BW37&gt;$S$14,1,0))</f>
        <v/>
      </c>
      <c r="BX38" s="154" t="str">
        <f t="shared" si="30"/>
        <v/>
      </c>
      <c r="BY38" s="154" t="str">
        <f t="shared" si="30"/>
        <v/>
      </c>
      <c r="BZ38" s="154" t="str">
        <f t="shared" si="30"/>
        <v/>
      </c>
      <c r="CA38" s="154" t="str">
        <f t="shared" si="30"/>
        <v/>
      </c>
      <c r="CB38" s="154" t="str">
        <f t="shared" si="30"/>
        <v/>
      </c>
      <c r="CC38" s="154" t="str">
        <f t="shared" si="30"/>
        <v/>
      </c>
      <c r="CD38" s="154" t="str">
        <f t="shared" si="30"/>
        <v/>
      </c>
      <c r="CE38" s="154" t="str">
        <f t="shared" si="30"/>
        <v/>
      </c>
      <c r="CF38" s="154" t="str">
        <f t="shared" si="30"/>
        <v/>
      </c>
      <c r="CG38" s="154" t="str">
        <f t="shared" si="30"/>
        <v/>
      </c>
      <c r="CH38" s="154" t="str">
        <f t="shared" si="30"/>
        <v/>
      </c>
      <c r="CJ38" s="206" t="str">
        <f>IF(CK38=FALSE,"",COUNTIFS($CK$31:CK38,"&lt;&gt;",$CK$31:CK38,"&lt;&gt;falsch"))</f>
        <v/>
      </c>
      <c r="CK38" s="207"/>
      <c r="CL38" s="207"/>
      <c r="CM38" s="208">
        <v>8</v>
      </c>
      <c r="CN38" s="209" t="str">
        <f t="shared" si="4"/>
        <v/>
      </c>
      <c r="CO38" s="209" t="str">
        <f t="shared" si="5"/>
        <v/>
      </c>
    </row>
    <row r="39" spans="1:93" ht="18" customHeight="1" x14ac:dyDescent="0.2">
      <c r="A39" s="330"/>
      <c r="B39" s="325"/>
      <c r="C39" s="326"/>
      <c r="D39" s="326"/>
      <c r="E39" s="326"/>
      <c r="F39" s="326"/>
      <c r="G39" s="326"/>
      <c r="H39" s="327"/>
      <c r="I39" s="318"/>
      <c r="J39" s="315"/>
      <c r="K39" s="128"/>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30"/>
      <c r="AM39" s="296"/>
      <c r="AN39" s="297"/>
      <c r="AO39" s="300"/>
      <c r="AP39" s="297"/>
      <c r="AQ39" s="305"/>
      <c r="AR39" s="306"/>
      <c r="AS39" s="311"/>
      <c r="AT39" s="312"/>
      <c r="AU39" s="289"/>
      <c r="AV39" s="286"/>
      <c r="AW39" s="245"/>
      <c r="AX39" s="185"/>
      <c r="AY39" s="186"/>
      <c r="AZ39" s="186"/>
      <c r="BA39" s="187"/>
      <c r="BB39" s="215"/>
      <c r="BF39" s="200">
        <f t="shared" ref="BF39" si="31">IF($Y$14=0,0,IF(SUM(BG39:CH39)&gt;0,1,IF(AND(AX37&gt;0,$Y$14&gt;AX37),1,0)))</f>
        <v>0</v>
      </c>
      <c r="BG39" s="155" t="str">
        <f t="shared" ref="BG39:CH39" si="32">IF(BG37=0,"",IF(BG37&lt;$S$14,1,0))</f>
        <v/>
      </c>
      <c r="BH39" s="155" t="str">
        <f t="shared" si="32"/>
        <v/>
      </c>
      <c r="BI39" s="155" t="str">
        <f t="shared" si="32"/>
        <v/>
      </c>
      <c r="BJ39" s="155" t="str">
        <f t="shared" si="32"/>
        <v/>
      </c>
      <c r="BK39" s="155" t="str">
        <f t="shared" si="32"/>
        <v/>
      </c>
      <c r="BL39" s="155" t="str">
        <f t="shared" si="32"/>
        <v/>
      </c>
      <c r="BM39" s="155" t="str">
        <f t="shared" si="32"/>
        <v/>
      </c>
      <c r="BN39" s="155" t="str">
        <f t="shared" si="32"/>
        <v/>
      </c>
      <c r="BO39" s="155" t="str">
        <f t="shared" si="32"/>
        <v/>
      </c>
      <c r="BP39" s="155" t="str">
        <f t="shared" si="32"/>
        <v/>
      </c>
      <c r="BQ39" s="155" t="str">
        <f t="shared" si="32"/>
        <v/>
      </c>
      <c r="BR39" s="155" t="str">
        <f t="shared" si="32"/>
        <v/>
      </c>
      <c r="BS39" s="155" t="str">
        <f t="shared" si="32"/>
        <v/>
      </c>
      <c r="BT39" s="155" t="str">
        <f t="shared" si="32"/>
        <v/>
      </c>
      <c r="BU39" s="155" t="str">
        <f t="shared" si="32"/>
        <v/>
      </c>
      <c r="BV39" s="155" t="str">
        <f t="shared" si="32"/>
        <v/>
      </c>
      <c r="BW39" s="155" t="str">
        <f t="shared" si="32"/>
        <v/>
      </c>
      <c r="BX39" s="155" t="str">
        <f t="shared" si="32"/>
        <v/>
      </c>
      <c r="BY39" s="155" t="str">
        <f t="shared" si="32"/>
        <v/>
      </c>
      <c r="BZ39" s="155" t="str">
        <f t="shared" si="32"/>
        <v/>
      </c>
      <c r="CA39" s="155" t="str">
        <f t="shared" si="32"/>
        <v/>
      </c>
      <c r="CB39" s="155" t="str">
        <f t="shared" si="32"/>
        <v/>
      </c>
      <c r="CC39" s="155" t="str">
        <f t="shared" si="32"/>
        <v/>
      </c>
      <c r="CD39" s="155" t="str">
        <f t="shared" si="32"/>
        <v/>
      </c>
      <c r="CE39" s="155" t="str">
        <f t="shared" si="32"/>
        <v/>
      </c>
      <c r="CF39" s="155" t="str">
        <f t="shared" si="32"/>
        <v/>
      </c>
      <c r="CG39" s="155" t="str">
        <f t="shared" si="32"/>
        <v/>
      </c>
      <c r="CH39" s="155" t="str">
        <f t="shared" si="32"/>
        <v/>
      </c>
      <c r="CJ39" s="206" t="str">
        <f>IF(CK39=FALSE,"",COUNTIFS($CK$31:CK39,"&lt;&gt;",$CK$31:CK39,"&lt;&gt;falsch"))</f>
        <v/>
      </c>
      <c r="CK39" s="207"/>
      <c r="CL39" s="207"/>
      <c r="CM39" s="208">
        <v>9</v>
      </c>
      <c r="CN39" s="209" t="str">
        <f t="shared" si="4"/>
        <v/>
      </c>
      <c r="CO39" s="209" t="str">
        <f t="shared" si="5"/>
        <v/>
      </c>
    </row>
    <row r="40" spans="1:93" ht="18" customHeight="1" x14ac:dyDescent="0.2">
      <c r="A40" s="328">
        <v>4</v>
      </c>
      <c r="B40" s="319" t="str">
        <f>'Kopierhilfe TN-Daten'!D5</f>
        <v/>
      </c>
      <c r="C40" s="320"/>
      <c r="D40" s="320"/>
      <c r="E40" s="320"/>
      <c r="F40" s="320"/>
      <c r="G40" s="320"/>
      <c r="H40" s="321"/>
      <c r="I40" s="316"/>
      <c r="J40" s="313"/>
      <c r="K40" s="38"/>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40"/>
      <c r="AM40" s="292" t="str">
        <f t="shared" ref="AM40" si="33">IF(OR($Y$14=0,SUM($K$23:$AL$23)=0),"",AX40)</f>
        <v/>
      </c>
      <c r="AN40" s="293"/>
      <c r="AO40" s="298" t="str">
        <f t="shared" ref="AO40" si="34">IF(OR($Y$14=0,SUM($K$23:$AL$23)=0),"",AY40)</f>
        <v/>
      </c>
      <c r="AP40" s="293"/>
      <c r="AQ40" s="301" t="str">
        <f>IF(AM40="","",IF(AM40=0,0,BA40))</f>
        <v/>
      </c>
      <c r="AR40" s="302"/>
      <c r="AS40" s="307" t="str">
        <f t="shared" ref="AS40" si="35">IF(AM40="","",IF(BB40="ja",0,IF(AND($Y$14=0,SUMPRODUCT(($K$23:$AL$23=$AR$8)*(K40:AL40&lt;&gt;""))=0),"",IF(BA40&gt;=60%,AY40+AZ40,AY40))))</f>
        <v/>
      </c>
      <c r="AT40" s="308"/>
      <c r="AU40" s="287" t="str">
        <f>IF(B40="","",$AZ$26)</f>
        <v/>
      </c>
      <c r="AV40" s="284" t="str">
        <f>IF(B40="","",$AZ$27)</f>
        <v/>
      </c>
      <c r="AW40" s="245" t="str">
        <f t="shared" ref="AW40:AW103" si="36">IF(AND(B40="",AX40&gt;0),"Bitte den Name der Schülerin/des Schülers in die »Kopierhilfe TN-Daten« eingeben!",IF(BB40="ja","Es fehlt die Angabe des Berufsfeldes!",IF(AND(BF41=1,BF42=0),"Bitte die maximale Anzahl an Geamtstunden bzw. Stunden pro Tag beachten!",IF(AND(BF41=0,BF42=1),"Bitte erfassen Sie alle Stunden mit dem entsprechenden Kennzeichen »a«, »e« oder »u«! (Es fehlen Kursstunden!)",IF(AND(BF41=1,BF42=1),"Bitte die maximale Anzahl an Stunden pro Tag beachten!","")))))</f>
        <v/>
      </c>
      <c r="AX40" s="185">
        <f>SUMPRODUCT(($K$23:$AL$23=$AR$8)*(K40:AL40&lt;&gt;"")*(K42:AL42))</f>
        <v>0</v>
      </c>
      <c r="AY40" s="186">
        <f>SUMPRODUCT(($K$23:$AL$23=$AR$8)*(K40:AL40="a")*(K42:AL42))</f>
        <v>0</v>
      </c>
      <c r="AZ40" s="186">
        <f>SUMPRODUCT(($K$23:$AL$23=$AR$8)*(K40:AL40="e")*(K42:AL42))</f>
        <v>0</v>
      </c>
      <c r="BA40" s="187">
        <f>IF(AX40=0,0,ROUND(AY40/AX40,4))</f>
        <v>0</v>
      </c>
      <c r="BB40" s="218" t="str">
        <f t="shared" ref="BB40" si="37">IF(SUMPRODUCT((K40:AL40="a")*(K41:AL41="")*($K$23:$AL$23&lt;&gt;0))&gt;0,"ja",
IF(SUMPRODUCT((K40:AL40="e")*(K41:AL41="")*($K$23:$AL$23&lt;&gt;0))&gt;0,"ja","nein"))</f>
        <v>nein</v>
      </c>
      <c r="BF40" s="196"/>
      <c r="BG40" s="153">
        <f t="shared" ref="BG40:CH40" si="38">IF(OR(BG$24="",BG$24="Datum eintragen!"),0,SUMPRODUCT(($K40:$AL40&lt;&gt;"")*($K42:$AL42)*($K$24:$AL$30=BG$24)))</f>
        <v>0</v>
      </c>
      <c r="BH40" s="153">
        <f t="shared" si="38"/>
        <v>0</v>
      </c>
      <c r="BI40" s="153">
        <f t="shared" si="38"/>
        <v>0</v>
      </c>
      <c r="BJ40" s="153">
        <f t="shared" si="38"/>
        <v>0</v>
      </c>
      <c r="BK40" s="153">
        <f t="shared" si="38"/>
        <v>0</v>
      </c>
      <c r="BL40" s="153">
        <f t="shared" si="38"/>
        <v>0</v>
      </c>
      <c r="BM40" s="153">
        <f t="shared" si="38"/>
        <v>0</v>
      </c>
      <c r="BN40" s="153">
        <f t="shared" si="38"/>
        <v>0</v>
      </c>
      <c r="BO40" s="153">
        <f t="shared" si="38"/>
        <v>0</v>
      </c>
      <c r="BP40" s="153">
        <f t="shared" si="38"/>
        <v>0</v>
      </c>
      <c r="BQ40" s="153">
        <f t="shared" si="38"/>
        <v>0</v>
      </c>
      <c r="BR40" s="153">
        <f t="shared" si="38"/>
        <v>0</v>
      </c>
      <c r="BS40" s="153">
        <f t="shared" si="38"/>
        <v>0</v>
      </c>
      <c r="BT40" s="153">
        <f t="shared" si="38"/>
        <v>0</v>
      </c>
      <c r="BU40" s="153">
        <f t="shared" si="38"/>
        <v>0</v>
      </c>
      <c r="BV40" s="153">
        <f t="shared" si="38"/>
        <v>0</v>
      </c>
      <c r="BW40" s="153">
        <f t="shared" si="38"/>
        <v>0</v>
      </c>
      <c r="BX40" s="153">
        <f t="shared" si="38"/>
        <v>0</v>
      </c>
      <c r="BY40" s="153">
        <f t="shared" si="38"/>
        <v>0</v>
      </c>
      <c r="BZ40" s="153">
        <f t="shared" si="38"/>
        <v>0</v>
      </c>
      <c r="CA40" s="153">
        <f t="shared" si="38"/>
        <v>0</v>
      </c>
      <c r="CB40" s="153">
        <f t="shared" si="38"/>
        <v>0</v>
      </c>
      <c r="CC40" s="153">
        <f t="shared" si="38"/>
        <v>0</v>
      </c>
      <c r="CD40" s="153">
        <f t="shared" si="38"/>
        <v>0</v>
      </c>
      <c r="CE40" s="153">
        <f t="shared" si="38"/>
        <v>0</v>
      </c>
      <c r="CF40" s="153">
        <f t="shared" si="38"/>
        <v>0</v>
      </c>
      <c r="CG40" s="153">
        <f t="shared" si="38"/>
        <v>0</v>
      </c>
      <c r="CH40" s="153">
        <f t="shared" si="38"/>
        <v>0</v>
      </c>
      <c r="CJ40" s="206" t="str">
        <f>IF(CK40=FALSE,"",COUNTIFS($CK$31:CK40,"&lt;&gt;",$CK$31:CK40,"&lt;&gt;falsch"))</f>
        <v/>
      </c>
      <c r="CK40" s="207" t="b">
        <f t="shared" ref="CK40" si="39">IF(AS40="",FALSE,IF(AS40&gt;0,B40,FALSE))</f>
        <v>0</v>
      </c>
      <c r="CL40" s="207" t="str">
        <f t="shared" ref="CL40" si="40">IF(AND($S$8="2.2.2 Berufsorientierung MINT",B40&lt;&gt;""),"TN MINT",IF(AND($S$8="2.2.1 Berufsorientierung Ausbildung",I40&lt;&gt;"",J40="",B40&lt;&gt;""),"TN mit Förderbedarf",IF(AND($S$8="2.2.1 Berufsorientierung Ausbildung",I40="",J40&lt;&gt;"",B40&lt;&gt;""),"TN ohne Förderbedarf","")))</f>
        <v/>
      </c>
      <c r="CM40" s="208">
        <v>10</v>
      </c>
      <c r="CN40" s="209" t="str">
        <f t="shared" si="4"/>
        <v/>
      </c>
      <c r="CO40" s="209" t="str">
        <f t="shared" si="5"/>
        <v/>
      </c>
    </row>
    <row r="41" spans="1:93" ht="18" customHeight="1" x14ac:dyDescent="0.2">
      <c r="A41" s="329"/>
      <c r="B41" s="322"/>
      <c r="C41" s="323"/>
      <c r="D41" s="323"/>
      <c r="E41" s="323"/>
      <c r="F41" s="323"/>
      <c r="G41" s="323"/>
      <c r="H41" s="324"/>
      <c r="I41" s="317"/>
      <c r="J41" s="314"/>
      <c r="K41" s="106"/>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8"/>
      <c r="AM41" s="294"/>
      <c r="AN41" s="295"/>
      <c r="AO41" s="299"/>
      <c r="AP41" s="295"/>
      <c r="AQ41" s="303"/>
      <c r="AR41" s="304"/>
      <c r="AS41" s="309"/>
      <c r="AT41" s="310"/>
      <c r="AU41" s="288"/>
      <c r="AV41" s="285"/>
      <c r="AW41" s="245"/>
      <c r="AX41" s="185"/>
      <c r="AY41" s="186"/>
      <c r="AZ41" s="186"/>
      <c r="BA41" s="187"/>
      <c r="BB41" s="215"/>
      <c r="BF41" s="198">
        <f t="shared" ref="BF41" si="41">IF($Y$14=0,0,IF(SUM(BG41:CH41)&gt;0,1,IF(AND(AX40&gt;0,$Y$14&lt;AX40),1,0)))</f>
        <v>0</v>
      </c>
      <c r="BG41" s="154" t="str">
        <f t="shared" ref="BG41:BV41" si="42">IF(BG40=0,"",IF(BG40&gt;$S$14,1,0))</f>
        <v/>
      </c>
      <c r="BH41" s="154" t="str">
        <f t="shared" si="42"/>
        <v/>
      </c>
      <c r="BI41" s="154" t="str">
        <f t="shared" si="42"/>
        <v/>
      </c>
      <c r="BJ41" s="154" t="str">
        <f t="shared" si="42"/>
        <v/>
      </c>
      <c r="BK41" s="154" t="str">
        <f t="shared" si="42"/>
        <v/>
      </c>
      <c r="BL41" s="154" t="str">
        <f t="shared" si="42"/>
        <v/>
      </c>
      <c r="BM41" s="154" t="str">
        <f t="shared" si="42"/>
        <v/>
      </c>
      <c r="BN41" s="154" t="str">
        <f t="shared" si="42"/>
        <v/>
      </c>
      <c r="BO41" s="154" t="str">
        <f t="shared" si="42"/>
        <v/>
      </c>
      <c r="BP41" s="154" t="str">
        <f t="shared" si="42"/>
        <v/>
      </c>
      <c r="BQ41" s="154" t="str">
        <f t="shared" si="42"/>
        <v/>
      </c>
      <c r="BR41" s="154" t="str">
        <f t="shared" si="42"/>
        <v/>
      </c>
      <c r="BS41" s="154" t="str">
        <f t="shared" si="42"/>
        <v/>
      </c>
      <c r="BT41" s="154" t="str">
        <f t="shared" si="42"/>
        <v/>
      </c>
      <c r="BU41" s="154" t="str">
        <f t="shared" si="42"/>
        <v/>
      </c>
      <c r="BV41" s="154" t="str">
        <f t="shared" si="42"/>
        <v/>
      </c>
      <c r="BW41" s="154" t="str">
        <f t="shared" ref="BW41:CH41" si="43">IF(BW40=0,"",IF(BW40&gt;$S$14,1,0))</f>
        <v/>
      </c>
      <c r="BX41" s="154" t="str">
        <f t="shared" si="43"/>
        <v/>
      </c>
      <c r="BY41" s="154" t="str">
        <f t="shared" si="43"/>
        <v/>
      </c>
      <c r="BZ41" s="154" t="str">
        <f t="shared" si="43"/>
        <v/>
      </c>
      <c r="CA41" s="154" t="str">
        <f t="shared" si="43"/>
        <v/>
      </c>
      <c r="CB41" s="154" t="str">
        <f t="shared" si="43"/>
        <v/>
      </c>
      <c r="CC41" s="154" t="str">
        <f t="shared" si="43"/>
        <v/>
      </c>
      <c r="CD41" s="154" t="str">
        <f t="shared" si="43"/>
        <v/>
      </c>
      <c r="CE41" s="154" t="str">
        <f t="shared" si="43"/>
        <v/>
      </c>
      <c r="CF41" s="154" t="str">
        <f t="shared" si="43"/>
        <v/>
      </c>
      <c r="CG41" s="154" t="str">
        <f t="shared" si="43"/>
        <v/>
      </c>
      <c r="CH41" s="154" t="str">
        <f t="shared" si="43"/>
        <v/>
      </c>
      <c r="CJ41" s="206" t="str">
        <f>IF(CK41=FALSE,"",COUNTIFS($CK$31:CK41,"&lt;&gt;",$CK$31:CK41,"&lt;&gt;falsch"))</f>
        <v/>
      </c>
      <c r="CK41" s="207"/>
      <c r="CL41" s="207"/>
      <c r="CM41" s="208">
        <v>11</v>
      </c>
      <c r="CN41" s="209" t="str">
        <f t="shared" si="4"/>
        <v/>
      </c>
      <c r="CO41" s="209" t="str">
        <f t="shared" si="5"/>
        <v/>
      </c>
    </row>
    <row r="42" spans="1:93" ht="18" customHeight="1" x14ac:dyDescent="0.2">
      <c r="A42" s="330"/>
      <c r="B42" s="325"/>
      <c r="C42" s="326"/>
      <c r="D42" s="326"/>
      <c r="E42" s="326"/>
      <c r="F42" s="326"/>
      <c r="G42" s="326"/>
      <c r="H42" s="327"/>
      <c r="I42" s="318"/>
      <c r="J42" s="315"/>
      <c r="K42" s="128"/>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30"/>
      <c r="AM42" s="296"/>
      <c r="AN42" s="297"/>
      <c r="AO42" s="300"/>
      <c r="AP42" s="297"/>
      <c r="AQ42" s="305"/>
      <c r="AR42" s="306"/>
      <c r="AS42" s="311"/>
      <c r="AT42" s="312"/>
      <c r="AU42" s="289"/>
      <c r="AV42" s="286"/>
      <c r="AW42" s="245"/>
      <c r="AX42" s="185"/>
      <c r="AY42" s="186"/>
      <c r="AZ42" s="186"/>
      <c r="BA42" s="187"/>
      <c r="BB42" s="215"/>
      <c r="BF42" s="200">
        <f t="shared" ref="BF42" si="44">IF($Y$14=0,0,IF(SUM(BG42:CH42)&gt;0,1,IF(AND(AX40&gt;0,$Y$14&gt;AX40),1,0)))</f>
        <v>0</v>
      </c>
      <c r="BG42" s="155" t="str">
        <f t="shared" ref="BG42:CH42" si="45">IF(BG40=0,"",IF(BG40&lt;$S$14,1,0))</f>
        <v/>
      </c>
      <c r="BH42" s="155" t="str">
        <f t="shared" si="45"/>
        <v/>
      </c>
      <c r="BI42" s="155" t="str">
        <f t="shared" si="45"/>
        <v/>
      </c>
      <c r="BJ42" s="155" t="str">
        <f t="shared" si="45"/>
        <v/>
      </c>
      <c r="BK42" s="155" t="str">
        <f t="shared" si="45"/>
        <v/>
      </c>
      <c r="BL42" s="155" t="str">
        <f t="shared" si="45"/>
        <v/>
      </c>
      <c r="BM42" s="155" t="str">
        <f t="shared" si="45"/>
        <v/>
      </c>
      <c r="BN42" s="155" t="str">
        <f t="shared" si="45"/>
        <v/>
      </c>
      <c r="BO42" s="155" t="str">
        <f t="shared" si="45"/>
        <v/>
      </c>
      <c r="BP42" s="155" t="str">
        <f t="shared" si="45"/>
        <v/>
      </c>
      <c r="BQ42" s="155" t="str">
        <f t="shared" si="45"/>
        <v/>
      </c>
      <c r="BR42" s="155" t="str">
        <f t="shared" si="45"/>
        <v/>
      </c>
      <c r="BS42" s="155" t="str">
        <f t="shared" si="45"/>
        <v/>
      </c>
      <c r="BT42" s="155" t="str">
        <f t="shared" si="45"/>
        <v/>
      </c>
      <c r="BU42" s="155" t="str">
        <f t="shared" si="45"/>
        <v/>
      </c>
      <c r="BV42" s="155" t="str">
        <f t="shared" si="45"/>
        <v/>
      </c>
      <c r="BW42" s="155" t="str">
        <f t="shared" si="45"/>
        <v/>
      </c>
      <c r="BX42" s="155" t="str">
        <f t="shared" si="45"/>
        <v/>
      </c>
      <c r="BY42" s="155" t="str">
        <f t="shared" si="45"/>
        <v/>
      </c>
      <c r="BZ42" s="155" t="str">
        <f t="shared" si="45"/>
        <v/>
      </c>
      <c r="CA42" s="155" t="str">
        <f t="shared" si="45"/>
        <v/>
      </c>
      <c r="CB42" s="155" t="str">
        <f t="shared" si="45"/>
        <v/>
      </c>
      <c r="CC42" s="155" t="str">
        <f t="shared" si="45"/>
        <v/>
      </c>
      <c r="CD42" s="155" t="str">
        <f t="shared" si="45"/>
        <v/>
      </c>
      <c r="CE42" s="155" t="str">
        <f t="shared" si="45"/>
        <v/>
      </c>
      <c r="CF42" s="155" t="str">
        <f t="shared" si="45"/>
        <v/>
      </c>
      <c r="CG42" s="155" t="str">
        <f t="shared" si="45"/>
        <v/>
      </c>
      <c r="CH42" s="155" t="str">
        <f t="shared" si="45"/>
        <v/>
      </c>
      <c r="CJ42" s="206" t="str">
        <f>IF(CK42=FALSE,"",COUNTIFS($CK$31:CK42,"&lt;&gt;",$CK$31:CK42,"&lt;&gt;falsch"))</f>
        <v/>
      </c>
      <c r="CK42" s="207"/>
      <c r="CL42" s="207"/>
      <c r="CM42" s="208">
        <v>12</v>
      </c>
      <c r="CN42" s="209" t="str">
        <f t="shared" si="4"/>
        <v/>
      </c>
      <c r="CO42" s="209" t="str">
        <f t="shared" si="5"/>
        <v/>
      </c>
    </row>
    <row r="43" spans="1:93" ht="18" customHeight="1" x14ac:dyDescent="0.2">
      <c r="A43" s="328">
        <v>5</v>
      </c>
      <c r="B43" s="319" t="str">
        <f>'Kopierhilfe TN-Daten'!D6</f>
        <v/>
      </c>
      <c r="C43" s="320"/>
      <c r="D43" s="320"/>
      <c r="E43" s="320"/>
      <c r="F43" s="320"/>
      <c r="G43" s="320"/>
      <c r="H43" s="321"/>
      <c r="I43" s="316"/>
      <c r="J43" s="313"/>
      <c r="K43" s="38"/>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40"/>
      <c r="AM43" s="292" t="str">
        <f t="shared" ref="AM43" si="46">IF(OR($Y$14=0,SUM($K$23:$AL$23)=0),"",AX43)</f>
        <v/>
      </c>
      <c r="AN43" s="293"/>
      <c r="AO43" s="298" t="str">
        <f t="shared" ref="AO43" si="47">IF(OR($Y$14=0,SUM($K$23:$AL$23)=0),"",AY43)</f>
        <v/>
      </c>
      <c r="AP43" s="293"/>
      <c r="AQ43" s="301" t="str">
        <f>IF(AM43="","",IF(AM43=0,0,BA43))</f>
        <v/>
      </c>
      <c r="AR43" s="302"/>
      <c r="AS43" s="307" t="str">
        <f t="shared" ref="AS43" si="48">IF(AM43="","",IF(BB43="ja",0,IF(AND($Y$14=0,SUMPRODUCT(($K$23:$AL$23=$AR$8)*(K43:AL43&lt;&gt;""))=0),"",IF(BA43&gt;=60%,AY43+AZ43,AY43))))</f>
        <v/>
      </c>
      <c r="AT43" s="308"/>
      <c r="AU43" s="287" t="str">
        <f>IF(B43="","",$AZ$26)</f>
        <v/>
      </c>
      <c r="AV43" s="284" t="str">
        <f>IF(B43="","",$AZ$27)</f>
        <v/>
      </c>
      <c r="AW43" s="245" t="str">
        <f t="shared" si="36"/>
        <v/>
      </c>
      <c r="AX43" s="185">
        <f>SUMPRODUCT(($K$23:$AL$23=$AR$8)*(K43:AL43&lt;&gt;"")*(K45:AL45))</f>
        <v>0</v>
      </c>
      <c r="AY43" s="186">
        <f>SUMPRODUCT(($K$23:$AL$23=$AR$8)*(K43:AL43="a")*(K45:AL45))</f>
        <v>0</v>
      </c>
      <c r="AZ43" s="186">
        <f>SUMPRODUCT(($K$23:$AL$23=$AR$8)*(K43:AL43="e")*(K45:AL45))</f>
        <v>0</v>
      </c>
      <c r="BA43" s="187">
        <f>IF(AX43=0,0,ROUND(AY43/AX43,4))</f>
        <v>0</v>
      </c>
      <c r="BB43" s="218" t="str">
        <f t="shared" ref="BB43" si="49">IF(SUMPRODUCT((K43:AL43="a")*(K44:AL44="")*($K$23:$AL$23&lt;&gt;0))&gt;0,"ja",
IF(SUMPRODUCT((K43:AL43="e")*(K44:AL44="")*($K$23:$AL$23&lt;&gt;0))&gt;0,"ja","nein"))</f>
        <v>nein</v>
      </c>
      <c r="BF43" s="196"/>
      <c r="BG43" s="153">
        <f t="shared" ref="BG43:CH43" si="50">IF(OR(BG$24="",BG$24="Datum eintragen!"),0,SUMPRODUCT(($K43:$AL43&lt;&gt;"")*($K45:$AL45)*($K$24:$AL$30=BG$24)))</f>
        <v>0</v>
      </c>
      <c r="BH43" s="153">
        <f t="shared" si="50"/>
        <v>0</v>
      </c>
      <c r="BI43" s="153">
        <f t="shared" si="50"/>
        <v>0</v>
      </c>
      <c r="BJ43" s="153">
        <f t="shared" si="50"/>
        <v>0</v>
      </c>
      <c r="BK43" s="153">
        <f t="shared" si="50"/>
        <v>0</v>
      </c>
      <c r="BL43" s="153">
        <f t="shared" si="50"/>
        <v>0</v>
      </c>
      <c r="BM43" s="153">
        <f t="shared" si="50"/>
        <v>0</v>
      </c>
      <c r="BN43" s="153">
        <f t="shared" si="50"/>
        <v>0</v>
      </c>
      <c r="BO43" s="153">
        <f t="shared" si="50"/>
        <v>0</v>
      </c>
      <c r="BP43" s="153">
        <f t="shared" si="50"/>
        <v>0</v>
      </c>
      <c r="BQ43" s="153">
        <f t="shared" si="50"/>
        <v>0</v>
      </c>
      <c r="BR43" s="153">
        <f t="shared" si="50"/>
        <v>0</v>
      </c>
      <c r="BS43" s="153">
        <f t="shared" si="50"/>
        <v>0</v>
      </c>
      <c r="BT43" s="153">
        <f t="shared" si="50"/>
        <v>0</v>
      </c>
      <c r="BU43" s="153">
        <f t="shared" si="50"/>
        <v>0</v>
      </c>
      <c r="BV43" s="153">
        <f t="shared" si="50"/>
        <v>0</v>
      </c>
      <c r="BW43" s="153">
        <f t="shared" si="50"/>
        <v>0</v>
      </c>
      <c r="BX43" s="153">
        <f t="shared" si="50"/>
        <v>0</v>
      </c>
      <c r="BY43" s="153">
        <f t="shared" si="50"/>
        <v>0</v>
      </c>
      <c r="BZ43" s="153">
        <f t="shared" si="50"/>
        <v>0</v>
      </c>
      <c r="CA43" s="153">
        <f t="shared" si="50"/>
        <v>0</v>
      </c>
      <c r="CB43" s="153">
        <f t="shared" si="50"/>
        <v>0</v>
      </c>
      <c r="CC43" s="153">
        <f t="shared" si="50"/>
        <v>0</v>
      </c>
      <c r="CD43" s="153">
        <f t="shared" si="50"/>
        <v>0</v>
      </c>
      <c r="CE43" s="153">
        <f t="shared" si="50"/>
        <v>0</v>
      </c>
      <c r="CF43" s="153">
        <f t="shared" si="50"/>
        <v>0</v>
      </c>
      <c r="CG43" s="153">
        <f t="shared" si="50"/>
        <v>0</v>
      </c>
      <c r="CH43" s="153">
        <f t="shared" si="50"/>
        <v>0</v>
      </c>
      <c r="CJ43" s="206" t="str">
        <f>IF(CK43=FALSE,"",COUNTIFS($CK$31:CK43,"&lt;&gt;",$CK$31:CK43,"&lt;&gt;falsch"))</f>
        <v/>
      </c>
      <c r="CK43" s="207" t="b">
        <f t="shared" ref="CK43" si="51">IF(AS43="",FALSE,IF(AS43&gt;0,B43,FALSE))</f>
        <v>0</v>
      </c>
      <c r="CL43" s="207" t="str">
        <f t="shared" ref="CL43" si="52">IF(AND($S$8="2.2.2 Berufsorientierung MINT",B43&lt;&gt;""),"TN MINT",IF(AND($S$8="2.2.1 Berufsorientierung Ausbildung",I43&lt;&gt;"",J43="",B43&lt;&gt;""),"TN mit Förderbedarf",IF(AND($S$8="2.2.1 Berufsorientierung Ausbildung",I43="",J43&lt;&gt;"",B43&lt;&gt;""),"TN ohne Förderbedarf","")))</f>
        <v/>
      </c>
      <c r="CM43" s="208">
        <v>13</v>
      </c>
      <c r="CN43" s="209" t="str">
        <f t="shared" si="4"/>
        <v/>
      </c>
      <c r="CO43" s="209" t="str">
        <f t="shared" si="5"/>
        <v/>
      </c>
    </row>
    <row r="44" spans="1:93" ht="18" customHeight="1" x14ac:dyDescent="0.2">
      <c r="A44" s="329"/>
      <c r="B44" s="322"/>
      <c r="C44" s="323"/>
      <c r="D44" s="323"/>
      <c r="E44" s="323"/>
      <c r="F44" s="323"/>
      <c r="G44" s="323"/>
      <c r="H44" s="324"/>
      <c r="I44" s="317"/>
      <c r="J44" s="314"/>
      <c r="K44" s="106"/>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8"/>
      <c r="AM44" s="294"/>
      <c r="AN44" s="295"/>
      <c r="AO44" s="299"/>
      <c r="AP44" s="295"/>
      <c r="AQ44" s="303"/>
      <c r="AR44" s="304"/>
      <c r="AS44" s="309"/>
      <c r="AT44" s="310"/>
      <c r="AU44" s="288"/>
      <c r="AV44" s="285"/>
      <c r="AW44" s="245"/>
      <c r="AX44" s="185"/>
      <c r="AY44" s="186"/>
      <c r="AZ44" s="186"/>
      <c r="BA44" s="187"/>
      <c r="BB44" s="215"/>
      <c r="BF44" s="198">
        <f t="shared" ref="BF44" si="53">IF($Y$14=0,0,IF(SUM(BG44:CH44)&gt;0,1,IF(AND(AX43&gt;0,$Y$14&lt;AX43),1,0)))</f>
        <v>0</v>
      </c>
      <c r="BG44" s="154" t="str">
        <f t="shared" ref="BG44:BV44" si="54">IF(BG43=0,"",IF(BG43&gt;$S$14,1,0))</f>
        <v/>
      </c>
      <c r="BH44" s="154" t="str">
        <f t="shared" si="54"/>
        <v/>
      </c>
      <c r="BI44" s="154" t="str">
        <f t="shared" si="54"/>
        <v/>
      </c>
      <c r="BJ44" s="154" t="str">
        <f t="shared" si="54"/>
        <v/>
      </c>
      <c r="BK44" s="154" t="str">
        <f t="shared" si="54"/>
        <v/>
      </c>
      <c r="BL44" s="154" t="str">
        <f t="shared" si="54"/>
        <v/>
      </c>
      <c r="BM44" s="154" t="str">
        <f t="shared" si="54"/>
        <v/>
      </c>
      <c r="BN44" s="154" t="str">
        <f t="shared" si="54"/>
        <v/>
      </c>
      <c r="BO44" s="154" t="str">
        <f t="shared" si="54"/>
        <v/>
      </c>
      <c r="BP44" s="154" t="str">
        <f t="shared" si="54"/>
        <v/>
      </c>
      <c r="BQ44" s="154" t="str">
        <f t="shared" si="54"/>
        <v/>
      </c>
      <c r="BR44" s="154" t="str">
        <f t="shared" si="54"/>
        <v/>
      </c>
      <c r="BS44" s="154" t="str">
        <f t="shared" si="54"/>
        <v/>
      </c>
      <c r="BT44" s="154" t="str">
        <f t="shared" si="54"/>
        <v/>
      </c>
      <c r="BU44" s="154" t="str">
        <f t="shared" si="54"/>
        <v/>
      </c>
      <c r="BV44" s="154" t="str">
        <f t="shared" si="54"/>
        <v/>
      </c>
      <c r="BW44" s="154" t="str">
        <f t="shared" ref="BW44:CH44" si="55">IF(BW43=0,"",IF(BW43&gt;$S$14,1,0))</f>
        <v/>
      </c>
      <c r="BX44" s="154" t="str">
        <f t="shared" si="55"/>
        <v/>
      </c>
      <c r="BY44" s="154" t="str">
        <f t="shared" si="55"/>
        <v/>
      </c>
      <c r="BZ44" s="154" t="str">
        <f t="shared" si="55"/>
        <v/>
      </c>
      <c r="CA44" s="154" t="str">
        <f t="shared" si="55"/>
        <v/>
      </c>
      <c r="CB44" s="154" t="str">
        <f t="shared" si="55"/>
        <v/>
      </c>
      <c r="CC44" s="154" t="str">
        <f t="shared" si="55"/>
        <v/>
      </c>
      <c r="CD44" s="154" t="str">
        <f t="shared" si="55"/>
        <v/>
      </c>
      <c r="CE44" s="154" t="str">
        <f t="shared" si="55"/>
        <v/>
      </c>
      <c r="CF44" s="154" t="str">
        <f t="shared" si="55"/>
        <v/>
      </c>
      <c r="CG44" s="154" t="str">
        <f t="shared" si="55"/>
        <v/>
      </c>
      <c r="CH44" s="154" t="str">
        <f t="shared" si="55"/>
        <v/>
      </c>
      <c r="CJ44" s="206" t="str">
        <f>IF(CK44=FALSE,"",COUNTIFS($CK$31:CK44,"&lt;&gt;",$CK$31:CK44,"&lt;&gt;falsch"))</f>
        <v/>
      </c>
      <c r="CK44" s="207"/>
      <c r="CL44" s="207"/>
      <c r="CM44" s="208">
        <v>14</v>
      </c>
      <c r="CN44" s="209" t="str">
        <f t="shared" si="4"/>
        <v/>
      </c>
      <c r="CO44" s="209" t="str">
        <f t="shared" si="5"/>
        <v/>
      </c>
    </row>
    <row r="45" spans="1:93" ht="18" customHeight="1" x14ac:dyDescent="0.2">
      <c r="A45" s="330"/>
      <c r="B45" s="325"/>
      <c r="C45" s="326"/>
      <c r="D45" s="326"/>
      <c r="E45" s="326"/>
      <c r="F45" s="326"/>
      <c r="G45" s="326"/>
      <c r="H45" s="327"/>
      <c r="I45" s="318"/>
      <c r="J45" s="315"/>
      <c r="K45" s="128"/>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30"/>
      <c r="AM45" s="296"/>
      <c r="AN45" s="297"/>
      <c r="AO45" s="300"/>
      <c r="AP45" s="297"/>
      <c r="AQ45" s="305"/>
      <c r="AR45" s="306"/>
      <c r="AS45" s="311"/>
      <c r="AT45" s="312"/>
      <c r="AU45" s="289"/>
      <c r="AV45" s="286"/>
      <c r="AW45" s="245"/>
      <c r="AX45" s="185"/>
      <c r="AY45" s="186"/>
      <c r="AZ45" s="186"/>
      <c r="BA45" s="187"/>
      <c r="BB45" s="215"/>
      <c r="BF45" s="200">
        <f t="shared" ref="BF45" si="56">IF($Y$14=0,0,IF(SUM(BG45:CH45)&gt;0,1,IF(AND(AX43&gt;0,$Y$14&gt;AX43),1,0)))</f>
        <v>0</v>
      </c>
      <c r="BG45" s="155" t="str">
        <f t="shared" ref="BG45:CH45" si="57">IF(BG43=0,"",IF(BG43&lt;$S$14,1,0))</f>
        <v/>
      </c>
      <c r="BH45" s="155" t="str">
        <f t="shared" si="57"/>
        <v/>
      </c>
      <c r="BI45" s="155" t="str">
        <f t="shared" si="57"/>
        <v/>
      </c>
      <c r="BJ45" s="155" t="str">
        <f t="shared" si="57"/>
        <v/>
      </c>
      <c r="BK45" s="155" t="str">
        <f t="shared" si="57"/>
        <v/>
      </c>
      <c r="BL45" s="155" t="str">
        <f t="shared" si="57"/>
        <v/>
      </c>
      <c r="BM45" s="155" t="str">
        <f t="shared" si="57"/>
        <v/>
      </c>
      <c r="BN45" s="155" t="str">
        <f t="shared" si="57"/>
        <v/>
      </c>
      <c r="BO45" s="155" t="str">
        <f t="shared" si="57"/>
        <v/>
      </c>
      <c r="BP45" s="155" t="str">
        <f t="shared" si="57"/>
        <v/>
      </c>
      <c r="BQ45" s="155" t="str">
        <f t="shared" si="57"/>
        <v/>
      </c>
      <c r="BR45" s="155" t="str">
        <f t="shared" si="57"/>
        <v/>
      </c>
      <c r="BS45" s="155" t="str">
        <f t="shared" si="57"/>
        <v/>
      </c>
      <c r="BT45" s="155" t="str">
        <f t="shared" si="57"/>
        <v/>
      </c>
      <c r="BU45" s="155" t="str">
        <f t="shared" si="57"/>
        <v/>
      </c>
      <c r="BV45" s="155" t="str">
        <f t="shared" si="57"/>
        <v/>
      </c>
      <c r="BW45" s="155" t="str">
        <f t="shared" si="57"/>
        <v/>
      </c>
      <c r="BX45" s="155" t="str">
        <f t="shared" si="57"/>
        <v/>
      </c>
      <c r="BY45" s="155" t="str">
        <f t="shared" si="57"/>
        <v/>
      </c>
      <c r="BZ45" s="155" t="str">
        <f t="shared" si="57"/>
        <v/>
      </c>
      <c r="CA45" s="155" t="str">
        <f t="shared" si="57"/>
        <v/>
      </c>
      <c r="CB45" s="155" t="str">
        <f t="shared" si="57"/>
        <v/>
      </c>
      <c r="CC45" s="155" t="str">
        <f t="shared" si="57"/>
        <v/>
      </c>
      <c r="CD45" s="155" t="str">
        <f t="shared" si="57"/>
        <v/>
      </c>
      <c r="CE45" s="155" t="str">
        <f t="shared" si="57"/>
        <v/>
      </c>
      <c r="CF45" s="155" t="str">
        <f t="shared" si="57"/>
        <v/>
      </c>
      <c r="CG45" s="155" t="str">
        <f t="shared" si="57"/>
        <v/>
      </c>
      <c r="CH45" s="155" t="str">
        <f t="shared" si="57"/>
        <v/>
      </c>
      <c r="CJ45" s="206" t="str">
        <f>IF(CK45=FALSE,"",COUNTIFS($CK$31:CK45,"&lt;&gt;",$CK$31:CK45,"&lt;&gt;falsch"))</f>
        <v/>
      </c>
      <c r="CK45" s="207"/>
      <c r="CL45" s="207"/>
      <c r="CM45" s="208">
        <v>15</v>
      </c>
      <c r="CN45" s="209" t="str">
        <f t="shared" si="4"/>
        <v/>
      </c>
      <c r="CO45" s="209" t="str">
        <f t="shared" si="5"/>
        <v/>
      </c>
    </row>
    <row r="46" spans="1:93" ht="18" customHeight="1" x14ac:dyDescent="0.2">
      <c r="A46" s="328">
        <v>6</v>
      </c>
      <c r="B46" s="319" t="str">
        <f>'Kopierhilfe TN-Daten'!D7</f>
        <v/>
      </c>
      <c r="C46" s="320"/>
      <c r="D46" s="320"/>
      <c r="E46" s="320"/>
      <c r="F46" s="320"/>
      <c r="G46" s="320"/>
      <c r="H46" s="321"/>
      <c r="I46" s="316"/>
      <c r="J46" s="313"/>
      <c r="K46" s="38"/>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40"/>
      <c r="AM46" s="292" t="str">
        <f t="shared" ref="AM46" si="58">IF(OR($Y$14=0,SUM($K$23:$AL$23)=0),"",AX46)</f>
        <v/>
      </c>
      <c r="AN46" s="293"/>
      <c r="AO46" s="298" t="str">
        <f t="shared" ref="AO46" si="59">IF(OR($Y$14=0,SUM($K$23:$AL$23)=0),"",AY46)</f>
        <v/>
      </c>
      <c r="AP46" s="293"/>
      <c r="AQ46" s="301" t="str">
        <f>IF(AM46="","",IF(AM46=0,0,BA46))</f>
        <v/>
      </c>
      <c r="AR46" s="302"/>
      <c r="AS46" s="307" t="str">
        <f t="shared" ref="AS46" si="60">IF(AM46="","",IF(BB46="ja",0,IF(AND($Y$14=0,SUMPRODUCT(($K$23:$AL$23=$AR$8)*(K46:AL46&lt;&gt;""))=0),"",IF(BA46&gt;=60%,AY46+AZ46,AY46))))</f>
        <v/>
      </c>
      <c r="AT46" s="308"/>
      <c r="AU46" s="287" t="str">
        <f>IF(B46="","",$AZ$26)</f>
        <v/>
      </c>
      <c r="AV46" s="284" t="str">
        <f>IF(B46="","",$AZ$27)</f>
        <v/>
      </c>
      <c r="AW46" s="245" t="str">
        <f t="shared" si="36"/>
        <v/>
      </c>
      <c r="AX46" s="185">
        <f>SUMPRODUCT(($K$23:$AL$23=$AR$8)*(K46:AL46&lt;&gt;"")*(K48:AL48))</f>
        <v>0</v>
      </c>
      <c r="AY46" s="186">
        <f>SUMPRODUCT(($K$23:$AL$23=$AR$8)*(K46:AL46="a")*(K48:AL48))</f>
        <v>0</v>
      </c>
      <c r="AZ46" s="186">
        <f>SUMPRODUCT(($K$23:$AL$23=$AR$8)*(K46:AL46="e")*(K48:AL48))</f>
        <v>0</v>
      </c>
      <c r="BA46" s="187">
        <f t="shared" ref="BA46" si="61">IF(AX46=0,0,ROUND(AY46/AX46,4))</f>
        <v>0</v>
      </c>
      <c r="BB46" s="218" t="str">
        <f t="shared" ref="BB46" si="62">IF(SUMPRODUCT((K46:AL46="a")*(K47:AL47="")*($K$23:$AL$23&lt;&gt;0))&gt;0,"ja",
IF(SUMPRODUCT((K46:AL46="e")*(K47:AL47="")*($K$23:$AL$23&lt;&gt;0))&gt;0,"ja","nein"))</f>
        <v>nein</v>
      </c>
      <c r="BF46" s="196"/>
      <c r="BG46" s="153">
        <f t="shared" ref="BG46:CH46" si="63">IF(OR(BG$24="",BG$24="Datum eintragen!"),0,SUMPRODUCT(($K46:$AL46&lt;&gt;"")*($K48:$AL48)*($K$24:$AL$30=BG$24)))</f>
        <v>0</v>
      </c>
      <c r="BH46" s="153">
        <f t="shared" si="63"/>
        <v>0</v>
      </c>
      <c r="BI46" s="153">
        <f t="shared" si="63"/>
        <v>0</v>
      </c>
      <c r="BJ46" s="153">
        <f t="shared" si="63"/>
        <v>0</v>
      </c>
      <c r="BK46" s="153">
        <f t="shared" si="63"/>
        <v>0</v>
      </c>
      <c r="BL46" s="153">
        <f t="shared" si="63"/>
        <v>0</v>
      </c>
      <c r="BM46" s="153">
        <f t="shared" si="63"/>
        <v>0</v>
      </c>
      <c r="BN46" s="153">
        <f t="shared" si="63"/>
        <v>0</v>
      </c>
      <c r="BO46" s="153">
        <f t="shared" si="63"/>
        <v>0</v>
      </c>
      <c r="BP46" s="153">
        <f t="shared" si="63"/>
        <v>0</v>
      </c>
      <c r="BQ46" s="153">
        <f t="shared" si="63"/>
        <v>0</v>
      </c>
      <c r="BR46" s="153">
        <f t="shared" si="63"/>
        <v>0</v>
      </c>
      <c r="BS46" s="153">
        <f t="shared" si="63"/>
        <v>0</v>
      </c>
      <c r="BT46" s="153">
        <f t="shared" si="63"/>
        <v>0</v>
      </c>
      <c r="BU46" s="153">
        <f t="shared" si="63"/>
        <v>0</v>
      </c>
      <c r="BV46" s="153">
        <f t="shared" si="63"/>
        <v>0</v>
      </c>
      <c r="BW46" s="153">
        <f t="shared" si="63"/>
        <v>0</v>
      </c>
      <c r="BX46" s="153">
        <f t="shared" si="63"/>
        <v>0</v>
      </c>
      <c r="BY46" s="153">
        <f t="shared" si="63"/>
        <v>0</v>
      </c>
      <c r="BZ46" s="153">
        <f t="shared" si="63"/>
        <v>0</v>
      </c>
      <c r="CA46" s="153">
        <f t="shared" si="63"/>
        <v>0</v>
      </c>
      <c r="CB46" s="153">
        <f t="shared" si="63"/>
        <v>0</v>
      </c>
      <c r="CC46" s="153">
        <f t="shared" si="63"/>
        <v>0</v>
      </c>
      <c r="CD46" s="153">
        <f t="shared" si="63"/>
        <v>0</v>
      </c>
      <c r="CE46" s="153">
        <f t="shared" si="63"/>
        <v>0</v>
      </c>
      <c r="CF46" s="153">
        <f t="shared" si="63"/>
        <v>0</v>
      </c>
      <c r="CG46" s="153">
        <f t="shared" si="63"/>
        <v>0</v>
      </c>
      <c r="CH46" s="153">
        <f t="shared" si="63"/>
        <v>0</v>
      </c>
      <c r="CJ46" s="206" t="str">
        <f>IF(CK46=FALSE,"",COUNTIFS($CK$31:CK46,"&lt;&gt;",$CK$31:CK46,"&lt;&gt;falsch"))</f>
        <v/>
      </c>
      <c r="CK46" s="207" t="b">
        <f t="shared" ref="CK46" si="64">IF(AS46="",FALSE,IF(AS46&gt;0,B46,FALSE))</f>
        <v>0</v>
      </c>
      <c r="CL46" s="207" t="str">
        <f t="shared" ref="CL46" si="65">IF(AND($S$8="2.2.2 Berufsorientierung MINT",B46&lt;&gt;""),"TN MINT",IF(AND($S$8="2.2.1 Berufsorientierung Ausbildung",I46&lt;&gt;"",J46="",B46&lt;&gt;""),"TN mit Förderbedarf",IF(AND($S$8="2.2.1 Berufsorientierung Ausbildung",I46="",J46&lt;&gt;"",B46&lt;&gt;""),"TN ohne Förderbedarf","")))</f>
        <v/>
      </c>
      <c r="CM46" s="208">
        <v>16</v>
      </c>
      <c r="CN46" s="209" t="str">
        <f t="shared" si="4"/>
        <v/>
      </c>
      <c r="CO46" s="209" t="str">
        <f t="shared" si="5"/>
        <v/>
      </c>
    </row>
    <row r="47" spans="1:93" ht="18" customHeight="1" x14ac:dyDescent="0.2">
      <c r="A47" s="329"/>
      <c r="B47" s="322"/>
      <c r="C47" s="323"/>
      <c r="D47" s="323"/>
      <c r="E47" s="323"/>
      <c r="F47" s="323"/>
      <c r="G47" s="323"/>
      <c r="H47" s="324"/>
      <c r="I47" s="317"/>
      <c r="J47" s="314"/>
      <c r="K47" s="106"/>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8"/>
      <c r="AM47" s="294"/>
      <c r="AN47" s="295"/>
      <c r="AO47" s="299"/>
      <c r="AP47" s="295"/>
      <c r="AQ47" s="303"/>
      <c r="AR47" s="304"/>
      <c r="AS47" s="309"/>
      <c r="AT47" s="310"/>
      <c r="AU47" s="288"/>
      <c r="AV47" s="285"/>
      <c r="AW47" s="245"/>
      <c r="AX47" s="185"/>
      <c r="AY47" s="186"/>
      <c r="AZ47" s="186"/>
      <c r="BA47" s="187"/>
      <c r="BB47" s="215"/>
      <c r="BF47" s="198">
        <f t="shared" ref="BF47" si="66">IF($Y$14=0,0,IF(SUM(BG47:CH47)&gt;0,1,IF(AND(AX46&gt;0,$Y$14&lt;AX46),1,0)))</f>
        <v>0</v>
      </c>
      <c r="BG47" s="154" t="str">
        <f t="shared" ref="BG47:BV47" si="67">IF(BG46=0,"",IF(BG46&gt;$S$14,1,0))</f>
        <v/>
      </c>
      <c r="BH47" s="154" t="str">
        <f t="shared" si="67"/>
        <v/>
      </c>
      <c r="BI47" s="154" t="str">
        <f t="shared" si="67"/>
        <v/>
      </c>
      <c r="BJ47" s="154" t="str">
        <f t="shared" si="67"/>
        <v/>
      </c>
      <c r="BK47" s="154" t="str">
        <f t="shared" si="67"/>
        <v/>
      </c>
      <c r="BL47" s="154" t="str">
        <f t="shared" si="67"/>
        <v/>
      </c>
      <c r="BM47" s="154" t="str">
        <f t="shared" si="67"/>
        <v/>
      </c>
      <c r="BN47" s="154" t="str">
        <f t="shared" si="67"/>
        <v/>
      </c>
      <c r="BO47" s="154" t="str">
        <f t="shared" si="67"/>
        <v/>
      </c>
      <c r="BP47" s="154" t="str">
        <f t="shared" si="67"/>
        <v/>
      </c>
      <c r="BQ47" s="154" t="str">
        <f t="shared" si="67"/>
        <v/>
      </c>
      <c r="BR47" s="154" t="str">
        <f t="shared" si="67"/>
        <v/>
      </c>
      <c r="BS47" s="154" t="str">
        <f t="shared" si="67"/>
        <v/>
      </c>
      <c r="BT47" s="154" t="str">
        <f t="shared" si="67"/>
        <v/>
      </c>
      <c r="BU47" s="154" t="str">
        <f t="shared" si="67"/>
        <v/>
      </c>
      <c r="BV47" s="154" t="str">
        <f t="shared" si="67"/>
        <v/>
      </c>
      <c r="BW47" s="154" t="str">
        <f t="shared" ref="BW47:CH47" si="68">IF(BW46=0,"",IF(BW46&gt;$S$14,1,0))</f>
        <v/>
      </c>
      <c r="BX47" s="154" t="str">
        <f t="shared" si="68"/>
        <v/>
      </c>
      <c r="BY47" s="154" t="str">
        <f t="shared" si="68"/>
        <v/>
      </c>
      <c r="BZ47" s="154" t="str">
        <f t="shared" si="68"/>
        <v/>
      </c>
      <c r="CA47" s="154" t="str">
        <f t="shared" si="68"/>
        <v/>
      </c>
      <c r="CB47" s="154" t="str">
        <f t="shared" si="68"/>
        <v/>
      </c>
      <c r="CC47" s="154" t="str">
        <f t="shared" si="68"/>
        <v/>
      </c>
      <c r="CD47" s="154" t="str">
        <f t="shared" si="68"/>
        <v/>
      </c>
      <c r="CE47" s="154" t="str">
        <f t="shared" si="68"/>
        <v/>
      </c>
      <c r="CF47" s="154" t="str">
        <f t="shared" si="68"/>
        <v/>
      </c>
      <c r="CG47" s="154" t="str">
        <f t="shared" si="68"/>
        <v/>
      </c>
      <c r="CH47" s="154" t="str">
        <f t="shared" si="68"/>
        <v/>
      </c>
      <c r="CJ47" s="206" t="str">
        <f>IF(CK47=FALSE,"",COUNTIFS($CK$31:CK47,"&lt;&gt;",$CK$31:CK47,"&lt;&gt;falsch"))</f>
        <v/>
      </c>
      <c r="CK47" s="207"/>
      <c r="CL47" s="207"/>
      <c r="CM47" s="208">
        <v>17</v>
      </c>
      <c r="CN47" s="209" t="str">
        <f t="shared" si="4"/>
        <v/>
      </c>
      <c r="CO47" s="209" t="str">
        <f t="shared" si="5"/>
        <v/>
      </c>
    </row>
    <row r="48" spans="1:93" ht="18" customHeight="1" x14ac:dyDescent="0.2">
      <c r="A48" s="330"/>
      <c r="B48" s="325"/>
      <c r="C48" s="326"/>
      <c r="D48" s="326"/>
      <c r="E48" s="326"/>
      <c r="F48" s="326"/>
      <c r="G48" s="326"/>
      <c r="H48" s="327"/>
      <c r="I48" s="318"/>
      <c r="J48" s="315"/>
      <c r="K48" s="128"/>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30"/>
      <c r="AM48" s="296"/>
      <c r="AN48" s="297"/>
      <c r="AO48" s="300"/>
      <c r="AP48" s="297"/>
      <c r="AQ48" s="305"/>
      <c r="AR48" s="306"/>
      <c r="AS48" s="311"/>
      <c r="AT48" s="312"/>
      <c r="AU48" s="289"/>
      <c r="AV48" s="286"/>
      <c r="AW48" s="245"/>
      <c r="AX48" s="185"/>
      <c r="AY48" s="186"/>
      <c r="AZ48" s="186"/>
      <c r="BA48" s="187"/>
      <c r="BB48" s="215"/>
      <c r="BF48" s="200">
        <f t="shared" ref="BF48" si="69">IF($Y$14=0,0,IF(SUM(BG48:CH48)&gt;0,1,IF(AND(AX46&gt;0,$Y$14&gt;AX46),1,0)))</f>
        <v>0</v>
      </c>
      <c r="BG48" s="155" t="str">
        <f t="shared" ref="BG48:CH48" si="70">IF(BG46=0,"",IF(BG46&lt;$S$14,1,0))</f>
        <v/>
      </c>
      <c r="BH48" s="155" t="str">
        <f t="shared" si="70"/>
        <v/>
      </c>
      <c r="BI48" s="155" t="str">
        <f t="shared" si="70"/>
        <v/>
      </c>
      <c r="BJ48" s="155" t="str">
        <f t="shared" si="70"/>
        <v/>
      </c>
      <c r="BK48" s="155" t="str">
        <f t="shared" si="70"/>
        <v/>
      </c>
      <c r="BL48" s="155" t="str">
        <f t="shared" si="70"/>
        <v/>
      </c>
      <c r="BM48" s="155" t="str">
        <f t="shared" si="70"/>
        <v/>
      </c>
      <c r="BN48" s="155" t="str">
        <f t="shared" si="70"/>
        <v/>
      </c>
      <c r="BO48" s="155" t="str">
        <f t="shared" si="70"/>
        <v/>
      </c>
      <c r="BP48" s="155" t="str">
        <f t="shared" si="70"/>
        <v/>
      </c>
      <c r="BQ48" s="155" t="str">
        <f t="shared" si="70"/>
        <v/>
      </c>
      <c r="BR48" s="155" t="str">
        <f t="shared" si="70"/>
        <v/>
      </c>
      <c r="BS48" s="155" t="str">
        <f t="shared" si="70"/>
        <v/>
      </c>
      <c r="BT48" s="155" t="str">
        <f t="shared" si="70"/>
        <v/>
      </c>
      <c r="BU48" s="155" t="str">
        <f t="shared" si="70"/>
        <v/>
      </c>
      <c r="BV48" s="155" t="str">
        <f t="shared" si="70"/>
        <v/>
      </c>
      <c r="BW48" s="155" t="str">
        <f t="shared" si="70"/>
        <v/>
      </c>
      <c r="BX48" s="155" t="str">
        <f t="shared" si="70"/>
        <v/>
      </c>
      <c r="BY48" s="155" t="str">
        <f t="shared" si="70"/>
        <v/>
      </c>
      <c r="BZ48" s="155" t="str">
        <f t="shared" si="70"/>
        <v/>
      </c>
      <c r="CA48" s="155" t="str">
        <f t="shared" si="70"/>
        <v/>
      </c>
      <c r="CB48" s="155" t="str">
        <f t="shared" si="70"/>
        <v/>
      </c>
      <c r="CC48" s="155" t="str">
        <f t="shared" si="70"/>
        <v/>
      </c>
      <c r="CD48" s="155" t="str">
        <f t="shared" si="70"/>
        <v/>
      </c>
      <c r="CE48" s="155" t="str">
        <f t="shared" si="70"/>
        <v/>
      </c>
      <c r="CF48" s="155" t="str">
        <f t="shared" si="70"/>
        <v/>
      </c>
      <c r="CG48" s="155" t="str">
        <f t="shared" si="70"/>
        <v/>
      </c>
      <c r="CH48" s="155" t="str">
        <f t="shared" si="70"/>
        <v/>
      </c>
      <c r="CJ48" s="206" t="str">
        <f>IF(CK48=FALSE,"",COUNTIFS($CK$31:CK48,"&lt;&gt;",$CK$31:CK48,"&lt;&gt;falsch"))</f>
        <v/>
      </c>
      <c r="CK48" s="207"/>
      <c r="CL48" s="207"/>
      <c r="CM48" s="208">
        <v>18</v>
      </c>
      <c r="CN48" s="209" t="str">
        <f t="shared" si="4"/>
        <v/>
      </c>
      <c r="CO48" s="209" t="str">
        <f t="shared" si="5"/>
        <v/>
      </c>
    </row>
    <row r="49" spans="1:93" ht="18" customHeight="1" x14ac:dyDescent="0.2">
      <c r="A49" s="328">
        <v>7</v>
      </c>
      <c r="B49" s="319" t="str">
        <f>'Kopierhilfe TN-Daten'!D8</f>
        <v/>
      </c>
      <c r="C49" s="320"/>
      <c r="D49" s="320"/>
      <c r="E49" s="320"/>
      <c r="F49" s="320"/>
      <c r="G49" s="320"/>
      <c r="H49" s="321"/>
      <c r="I49" s="316"/>
      <c r="J49" s="313"/>
      <c r="K49" s="38"/>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40"/>
      <c r="AM49" s="292" t="str">
        <f t="shared" ref="AM49" si="71">IF(OR($Y$14=0,SUM($K$23:$AL$23)=0),"",AX49)</f>
        <v/>
      </c>
      <c r="AN49" s="293"/>
      <c r="AO49" s="298" t="str">
        <f t="shared" ref="AO49" si="72">IF(OR($Y$14=0,SUM($K$23:$AL$23)=0),"",AY49)</f>
        <v/>
      </c>
      <c r="AP49" s="293"/>
      <c r="AQ49" s="301" t="str">
        <f>IF(AM49="","",IF(AM49=0,0,BA49))</f>
        <v/>
      </c>
      <c r="AR49" s="302"/>
      <c r="AS49" s="307" t="str">
        <f t="shared" ref="AS49" si="73">IF(AM49="","",IF(BB49="ja",0,IF(AND($Y$14=0,SUMPRODUCT(($K$23:$AL$23=$AR$8)*(K49:AL49&lt;&gt;""))=0),"",IF(BA49&gt;=60%,AY49+AZ49,AY49))))</f>
        <v/>
      </c>
      <c r="AT49" s="308"/>
      <c r="AU49" s="287" t="str">
        <f>IF(B49="","",$AZ$26)</f>
        <v/>
      </c>
      <c r="AV49" s="284" t="str">
        <f>IF(B49="","",$AZ$27)</f>
        <v/>
      </c>
      <c r="AW49" s="245" t="str">
        <f t="shared" si="36"/>
        <v/>
      </c>
      <c r="AX49" s="185">
        <f>SUMPRODUCT(($K$23:$AL$23=$AR$8)*(K49:AL49&lt;&gt;"")*(K51:AL51))</f>
        <v>0</v>
      </c>
      <c r="AY49" s="186">
        <f>SUMPRODUCT(($K$23:$AL$23=$AR$8)*(K49:AL49="a")*(K51:AL51))</f>
        <v>0</v>
      </c>
      <c r="AZ49" s="186">
        <f>SUMPRODUCT(($K$23:$AL$23=$AR$8)*(K49:AL49="e")*(K51:AL51))</f>
        <v>0</v>
      </c>
      <c r="BA49" s="187">
        <f t="shared" ref="BA49" si="74">IF(AX49=0,0,ROUND(AY49/AX49,4))</f>
        <v>0</v>
      </c>
      <c r="BB49" s="218" t="str">
        <f t="shared" ref="BB49" si="75">IF(SUMPRODUCT((K49:AL49="a")*(K50:AL50="")*($K$23:$AL$23&lt;&gt;0))&gt;0,"ja",
IF(SUMPRODUCT((K49:AL49="e")*(K50:AL50="")*($K$23:$AL$23&lt;&gt;0))&gt;0,"ja","nein"))</f>
        <v>nein</v>
      </c>
      <c r="BF49" s="196"/>
      <c r="BG49" s="153">
        <f t="shared" ref="BG49:CH49" si="76">IF(OR(BG$24="",BG$24="Datum eintragen!"),0,SUMPRODUCT(($K49:$AL49&lt;&gt;"")*($K51:$AL51)*($K$24:$AL$30=BG$24)))</f>
        <v>0</v>
      </c>
      <c r="BH49" s="153">
        <f t="shared" si="76"/>
        <v>0</v>
      </c>
      <c r="BI49" s="153">
        <f t="shared" si="76"/>
        <v>0</v>
      </c>
      <c r="BJ49" s="153">
        <f t="shared" si="76"/>
        <v>0</v>
      </c>
      <c r="BK49" s="153">
        <f t="shared" si="76"/>
        <v>0</v>
      </c>
      <c r="BL49" s="153">
        <f t="shared" si="76"/>
        <v>0</v>
      </c>
      <c r="BM49" s="153">
        <f t="shared" si="76"/>
        <v>0</v>
      </c>
      <c r="BN49" s="153">
        <f t="shared" si="76"/>
        <v>0</v>
      </c>
      <c r="BO49" s="153">
        <f t="shared" si="76"/>
        <v>0</v>
      </c>
      <c r="BP49" s="153">
        <f t="shared" si="76"/>
        <v>0</v>
      </c>
      <c r="BQ49" s="153">
        <f t="shared" si="76"/>
        <v>0</v>
      </c>
      <c r="BR49" s="153">
        <f t="shared" si="76"/>
        <v>0</v>
      </c>
      <c r="BS49" s="153">
        <f t="shared" si="76"/>
        <v>0</v>
      </c>
      <c r="BT49" s="153">
        <f t="shared" si="76"/>
        <v>0</v>
      </c>
      <c r="BU49" s="153">
        <f t="shared" si="76"/>
        <v>0</v>
      </c>
      <c r="BV49" s="153">
        <f t="shared" si="76"/>
        <v>0</v>
      </c>
      <c r="BW49" s="153">
        <f t="shared" si="76"/>
        <v>0</v>
      </c>
      <c r="BX49" s="153">
        <f t="shared" si="76"/>
        <v>0</v>
      </c>
      <c r="BY49" s="153">
        <f t="shared" si="76"/>
        <v>0</v>
      </c>
      <c r="BZ49" s="153">
        <f t="shared" si="76"/>
        <v>0</v>
      </c>
      <c r="CA49" s="153">
        <f t="shared" si="76"/>
        <v>0</v>
      </c>
      <c r="CB49" s="153">
        <f t="shared" si="76"/>
        <v>0</v>
      </c>
      <c r="CC49" s="153">
        <f t="shared" si="76"/>
        <v>0</v>
      </c>
      <c r="CD49" s="153">
        <f t="shared" si="76"/>
        <v>0</v>
      </c>
      <c r="CE49" s="153">
        <f t="shared" si="76"/>
        <v>0</v>
      </c>
      <c r="CF49" s="153">
        <f t="shared" si="76"/>
        <v>0</v>
      </c>
      <c r="CG49" s="153">
        <f t="shared" si="76"/>
        <v>0</v>
      </c>
      <c r="CH49" s="153">
        <f t="shared" si="76"/>
        <v>0</v>
      </c>
      <c r="CJ49" s="206" t="str">
        <f>IF(CK49=FALSE,"",COUNTIFS($CK$31:CK49,"&lt;&gt;",$CK$31:CK49,"&lt;&gt;falsch"))</f>
        <v/>
      </c>
      <c r="CK49" s="207" t="b">
        <f t="shared" ref="CK49" si="77">IF(AS49="",FALSE,IF(AS49&gt;0,B49,FALSE))</f>
        <v>0</v>
      </c>
      <c r="CL49" s="207" t="str">
        <f t="shared" ref="CL49" si="78">IF(AND($S$8="2.2.2 Berufsorientierung MINT",B49&lt;&gt;""),"TN MINT",IF(AND($S$8="2.2.1 Berufsorientierung Ausbildung",I49&lt;&gt;"",J49="",B49&lt;&gt;""),"TN mit Förderbedarf",IF(AND($S$8="2.2.1 Berufsorientierung Ausbildung",I49="",J49&lt;&gt;"",B49&lt;&gt;""),"TN ohne Förderbedarf","")))</f>
        <v/>
      </c>
      <c r="CM49" s="208">
        <v>19</v>
      </c>
      <c r="CN49" s="209" t="str">
        <f t="shared" si="4"/>
        <v/>
      </c>
      <c r="CO49" s="209" t="str">
        <f t="shared" si="5"/>
        <v/>
      </c>
    </row>
    <row r="50" spans="1:93" ht="18" customHeight="1" x14ac:dyDescent="0.2">
      <c r="A50" s="329"/>
      <c r="B50" s="322"/>
      <c r="C50" s="323"/>
      <c r="D50" s="323"/>
      <c r="E50" s="323"/>
      <c r="F50" s="323"/>
      <c r="G50" s="323"/>
      <c r="H50" s="324"/>
      <c r="I50" s="317"/>
      <c r="J50" s="314"/>
      <c r="K50" s="106"/>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8"/>
      <c r="AM50" s="294"/>
      <c r="AN50" s="295"/>
      <c r="AO50" s="299"/>
      <c r="AP50" s="295"/>
      <c r="AQ50" s="303"/>
      <c r="AR50" s="304"/>
      <c r="AS50" s="309"/>
      <c r="AT50" s="310"/>
      <c r="AU50" s="288"/>
      <c r="AV50" s="285"/>
      <c r="AW50" s="245"/>
      <c r="AX50" s="185"/>
      <c r="AY50" s="186"/>
      <c r="AZ50" s="186"/>
      <c r="BA50" s="187"/>
      <c r="BB50" s="215"/>
      <c r="BF50" s="198">
        <f t="shared" ref="BF50" si="79">IF($Y$14=0,0,IF(SUM(BG50:CH50)&gt;0,1,IF(AND(AX49&gt;0,$Y$14&lt;AX49),1,0)))</f>
        <v>0</v>
      </c>
      <c r="BG50" s="154" t="str">
        <f t="shared" ref="BG50:BV50" si="80">IF(BG49=0,"",IF(BG49&gt;$S$14,1,0))</f>
        <v/>
      </c>
      <c r="BH50" s="154" t="str">
        <f t="shared" si="80"/>
        <v/>
      </c>
      <c r="BI50" s="154" t="str">
        <f t="shared" si="80"/>
        <v/>
      </c>
      <c r="BJ50" s="154" t="str">
        <f t="shared" si="80"/>
        <v/>
      </c>
      <c r="BK50" s="154" t="str">
        <f t="shared" si="80"/>
        <v/>
      </c>
      <c r="BL50" s="154" t="str">
        <f t="shared" si="80"/>
        <v/>
      </c>
      <c r="BM50" s="154" t="str">
        <f t="shared" si="80"/>
        <v/>
      </c>
      <c r="BN50" s="154" t="str">
        <f t="shared" si="80"/>
        <v/>
      </c>
      <c r="BO50" s="154" t="str">
        <f t="shared" si="80"/>
        <v/>
      </c>
      <c r="BP50" s="154" t="str">
        <f t="shared" si="80"/>
        <v/>
      </c>
      <c r="BQ50" s="154" t="str">
        <f t="shared" si="80"/>
        <v/>
      </c>
      <c r="BR50" s="154" t="str">
        <f t="shared" si="80"/>
        <v/>
      </c>
      <c r="BS50" s="154" t="str">
        <f t="shared" si="80"/>
        <v/>
      </c>
      <c r="BT50" s="154" t="str">
        <f t="shared" si="80"/>
        <v/>
      </c>
      <c r="BU50" s="154" t="str">
        <f t="shared" si="80"/>
        <v/>
      </c>
      <c r="BV50" s="154" t="str">
        <f t="shared" si="80"/>
        <v/>
      </c>
      <c r="BW50" s="154" t="str">
        <f t="shared" ref="BW50:CH50" si="81">IF(BW49=0,"",IF(BW49&gt;$S$14,1,0))</f>
        <v/>
      </c>
      <c r="BX50" s="154" t="str">
        <f t="shared" si="81"/>
        <v/>
      </c>
      <c r="BY50" s="154" t="str">
        <f t="shared" si="81"/>
        <v/>
      </c>
      <c r="BZ50" s="154" t="str">
        <f t="shared" si="81"/>
        <v/>
      </c>
      <c r="CA50" s="154" t="str">
        <f t="shared" si="81"/>
        <v/>
      </c>
      <c r="CB50" s="154" t="str">
        <f t="shared" si="81"/>
        <v/>
      </c>
      <c r="CC50" s="154" t="str">
        <f t="shared" si="81"/>
        <v/>
      </c>
      <c r="CD50" s="154" t="str">
        <f t="shared" si="81"/>
        <v/>
      </c>
      <c r="CE50" s="154" t="str">
        <f t="shared" si="81"/>
        <v/>
      </c>
      <c r="CF50" s="154" t="str">
        <f t="shared" si="81"/>
        <v/>
      </c>
      <c r="CG50" s="154" t="str">
        <f t="shared" si="81"/>
        <v/>
      </c>
      <c r="CH50" s="154" t="str">
        <f t="shared" si="81"/>
        <v/>
      </c>
      <c r="CJ50" s="206" t="str">
        <f>IF(CK50=FALSE,"",COUNTIFS($CK$31:CK50,"&lt;&gt;",$CK$31:CK50,"&lt;&gt;falsch"))</f>
        <v/>
      </c>
      <c r="CK50" s="207"/>
      <c r="CL50" s="207"/>
      <c r="CM50" s="208">
        <v>20</v>
      </c>
      <c r="CN50" s="209" t="str">
        <f t="shared" si="4"/>
        <v/>
      </c>
      <c r="CO50" s="209" t="str">
        <f t="shared" si="5"/>
        <v/>
      </c>
    </row>
    <row r="51" spans="1:93" ht="18" customHeight="1" x14ac:dyDescent="0.2">
      <c r="A51" s="330"/>
      <c r="B51" s="325"/>
      <c r="C51" s="326"/>
      <c r="D51" s="326"/>
      <c r="E51" s="326"/>
      <c r="F51" s="326"/>
      <c r="G51" s="326"/>
      <c r="H51" s="327"/>
      <c r="I51" s="318"/>
      <c r="J51" s="315"/>
      <c r="K51" s="128"/>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30"/>
      <c r="AM51" s="296"/>
      <c r="AN51" s="297"/>
      <c r="AO51" s="300"/>
      <c r="AP51" s="297"/>
      <c r="AQ51" s="305"/>
      <c r="AR51" s="306"/>
      <c r="AS51" s="311"/>
      <c r="AT51" s="312"/>
      <c r="AU51" s="289"/>
      <c r="AV51" s="286"/>
      <c r="AW51" s="245"/>
      <c r="AX51" s="185"/>
      <c r="AY51" s="186"/>
      <c r="AZ51" s="186"/>
      <c r="BA51" s="187"/>
      <c r="BB51" s="215"/>
      <c r="BF51" s="200">
        <f t="shared" ref="BF51" si="82">IF($Y$14=0,0,IF(SUM(BG51:CH51)&gt;0,1,IF(AND(AX49&gt;0,$Y$14&gt;AX49),1,0)))</f>
        <v>0</v>
      </c>
      <c r="BG51" s="155" t="str">
        <f t="shared" ref="BG51:CH51" si="83">IF(BG49=0,"",IF(BG49&lt;$S$14,1,0))</f>
        <v/>
      </c>
      <c r="BH51" s="155" t="str">
        <f t="shared" si="83"/>
        <v/>
      </c>
      <c r="BI51" s="155" t="str">
        <f t="shared" si="83"/>
        <v/>
      </c>
      <c r="BJ51" s="155" t="str">
        <f t="shared" si="83"/>
        <v/>
      </c>
      <c r="BK51" s="155" t="str">
        <f t="shared" si="83"/>
        <v/>
      </c>
      <c r="BL51" s="155" t="str">
        <f t="shared" si="83"/>
        <v/>
      </c>
      <c r="BM51" s="155" t="str">
        <f t="shared" si="83"/>
        <v/>
      </c>
      <c r="BN51" s="155" t="str">
        <f t="shared" si="83"/>
        <v/>
      </c>
      <c r="BO51" s="155" t="str">
        <f t="shared" si="83"/>
        <v/>
      </c>
      <c r="BP51" s="155" t="str">
        <f t="shared" si="83"/>
        <v/>
      </c>
      <c r="BQ51" s="155" t="str">
        <f t="shared" si="83"/>
        <v/>
      </c>
      <c r="BR51" s="155" t="str">
        <f t="shared" si="83"/>
        <v/>
      </c>
      <c r="BS51" s="155" t="str">
        <f t="shared" si="83"/>
        <v/>
      </c>
      <c r="BT51" s="155" t="str">
        <f t="shared" si="83"/>
        <v/>
      </c>
      <c r="BU51" s="155" t="str">
        <f t="shared" si="83"/>
        <v/>
      </c>
      <c r="BV51" s="155" t="str">
        <f t="shared" si="83"/>
        <v/>
      </c>
      <c r="BW51" s="155" t="str">
        <f t="shared" si="83"/>
        <v/>
      </c>
      <c r="BX51" s="155" t="str">
        <f t="shared" si="83"/>
        <v/>
      </c>
      <c r="BY51" s="155" t="str">
        <f t="shared" si="83"/>
        <v/>
      </c>
      <c r="BZ51" s="155" t="str">
        <f t="shared" si="83"/>
        <v/>
      </c>
      <c r="CA51" s="155" t="str">
        <f t="shared" si="83"/>
        <v/>
      </c>
      <c r="CB51" s="155" t="str">
        <f t="shared" si="83"/>
        <v/>
      </c>
      <c r="CC51" s="155" t="str">
        <f t="shared" si="83"/>
        <v/>
      </c>
      <c r="CD51" s="155" t="str">
        <f t="shared" si="83"/>
        <v/>
      </c>
      <c r="CE51" s="155" t="str">
        <f t="shared" si="83"/>
        <v/>
      </c>
      <c r="CF51" s="155" t="str">
        <f t="shared" si="83"/>
        <v/>
      </c>
      <c r="CG51" s="155" t="str">
        <f t="shared" si="83"/>
        <v/>
      </c>
      <c r="CH51" s="155" t="str">
        <f t="shared" si="83"/>
        <v/>
      </c>
      <c r="CJ51" s="206" t="str">
        <f>IF(CK51=FALSE,"",COUNTIFS($CK$31:CK51,"&lt;&gt;",$CK$31:CK51,"&lt;&gt;falsch"))</f>
        <v/>
      </c>
      <c r="CK51" s="207"/>
      <c r="CL51" s="207"/>
      <c r="CM51" s="208">
        <v>21</v>
      </c>
      <c r="CN51" s="209" t="str">
        <f t="shared" si="4"/>
        <v/>
      </c>
      <c r="CO51" s="209" t="str">
        <f t="shared" si="5"/>
        <v/>
      </c>
    </row>
    <row r="52" spans="1:93" ht="18" customHeight="1" x14ac:dyDescent="0.2">
      <c r="A52" s="328">
        <v>8</v>
      </c>
      <c r="B52" s="319" t="str">
        <f>'Kopierhilfe TN-Daten'!D9</f>
        <v/>
      </c>
      <c r="C52" s="320"/>
      <c r="D52" s="320"/>
      <c r="E52" s="320"/>
      <c r="F52" s="320"/>
      <c r="G52" s="320"/>
      <c r="H52" s="321"/>
      <c r="I52" s="316"/>
      <c r="J52" s="313"/>
      <c r="K52" s="38"/>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40"/>
      <c r="AM52" s="292" t="str">
        <f t="shared" ref="AM52" si="84">IF(OR($Y$14=0,SUM($K$23:$AL$23)=0),"",AX52)</f>
        <v/>
      </c>
      <c r="AN52" s="293"/>
      <c r="AO52" s="298" t="str">
        <f t="shared" ref="AO52" si="85">IF(OR($Y$14=0,SUM($K$23:$AL$23)=0),"",AY52)</f>
        <v/>
      </c>
      <c r="AP52" s="293"/>
      <c r="AQ52" s="301" t="str">
        <f>IF(AM52="","",IF(AM52=0,0,BA52))</f>
        <v/>
      </c>
      <c r="AR52" s="302"/>
      <c r="AS52" s="307" t="str">
        <f t="shared" ref="AS52" si="86">IF(AM52="","",IF(BB52="ja",0,IF(AND($Y$14=0,SUMPRODUCT(($K$23:$AL$23=$AR$8)*(K52:AL52&lt;&gt;""))=0),"",IF(BA52&gt;=60%,AY52+AZ52,AY52))))</f>
        <v/>
      </c>
      <c r="AT52" s="308"/>
      <c r="AU52" s="287" t="str">
        <f>IF(B52="","",$AZ$26)</f>
        <v/>
      </c>
      <c r="AV52" s="284" t="str">
        <f>IF(B52="","",$AZ$27)</f>
        <v/>
      </c>
      <c r="AW52" s="245" t="str">
        <f t="shared" si="36"/>
        <v/>
      </c>
      <c r="AX52" s="185">
        <f>SUMPRODUCT(($K$23:$AL$23=$AR$8)*(K52:AL52&lt;&gt;"")*(K54:AL54))</f>
        <v>0</v>
      </c>
      <c r="AY52" s="186">
        <f>SUMPRODUCT(($K$23:$AL$23=$AR$8)*(K52:AL52="a")*(K54:AL54))</f>
        <v>0</v>
      </c>
      <c r="AZ52" s="186">
        <f>SUMPRODUCT(($K$23:$AL$23=$AR$8)*(K52:AL52="e")*(K54:AL54))</f>
        <v>0</v>
      </c>
      <c r="BA52" s="187">
        <f t="shared" ref="BA52" si="87">IF(AX52=0,0,ROUND(AY52/AX52,4))</f>
        <v>0</v>
      </c>
      <c r="BB52" s="218" t="str">
        <f t="shared" ref="BB52" si="88">IF(SUMPRODUCT((K52:AL52="a")*(K53:AL53="")*($K$23:$AL$23&lt;&gt;0))&gt;0,"ja",
IF(SUMPRODUCT((K52:AL52="e")*(K53:AL53="")*($K$23:$AL$23&lt;&gt;0))&gt;0,"ja","nein"))</f>
        <v>nein</v>
      </c>
      <c r="BF52" s="196"/>
      <c r="BG52" s="153">
        <f t="shared" ref="BG52:CH52" si="89">IF(OR(BG$24="",BG$24="Datum eintragen!"),0,SUMPRODUCT(($K52:$AL52&lt;&gt;"")*($K54:$AL54)*($K$24:$AL$30=BG$24)))</f>
        <v>0</v>
      </c>
      <c r="BH52" s="153">
        <f t="shared" si="89"/>
        <v>0</v>
      </c>
      <c r="BI52" s="153">
        <f t="shared" si="89"/>
        <v>0</v>
      </c>
      <c r="BJ52" s="153">
        <f t="shared" si="89"/>
        <v>0</v>
      </c>
      <c r="BK52" s="153">
        <f t="shared" si="89"/>
        <v>0</v>
      </c>
      <c r="BL52" s="153">
        <f t="shared" si="89"/>
        <v>0</v>
      </c>
      <c r="BM52" s="153">
        <f t="shared" si="89"/>
        <v>0</v>
      </c>
      <c r="BN52" s="153">
        <f t="shared" si="89"/>
        <v>0</v>
      </c>
      <c r="BO52" s="153">
        <f t="shared" si="89"/>
        <v>0</v>
      </c>
      <c r="BP52" s="153">
        <f t="shared" si="89"/>
        <v>0</v>
      </c>
      <c r="BQ52" s="153">
        <f t="shared" si="89"/>
        <v>0</v>
      </c>
      <c r="BR52" s="153">
        <f t="shared" si="89"/>
        <v>0</v>
      </c>
      <c r="BS52" s="153">
        <f t="shared" si="89"/>
        <v>0</v>
      </c>
      <c r="BT52" s="153">
        <f t="shared" si="89"/>
        <v>0</v>
      </c>
      <c r="BU52" s="153">
        <f t="shared" si="89"/>
        <v>0</v>
      </c>
      <c r="BV52" s="153">
        <f t="shared" si="89"/>
        <v>0</v>
      </c>
      <c r="BW52" s="153">
        <f t="shared" si="89"/>
        <v>0</v>
      </c>
      <c r="BX52" s="153">
        <f t="shared" si="89"/>
        <v>0</v>
      </c>
      <c r="BY52" s="153">
        <f t="shared" si="89"/>
        <v>0</v>
      </c>
      <c r="BZ52" s="153">
        <f t="shared" si="89"/>
        <v>0</v>
      </c>
      <c r="CA52" s="153">
        <f t="shared" si="89"/>
        <v>0</v>
      </c>
      <c r="CB52" s="153">
        <f t="shared" si="89"/>
        <v>0</v>
      </c>
      <c r="CC52" s="153">
        <f t="shared" si="89"/>
        <v>0</v>
      </c>
      <c r="CD52" s="153">
        <f t="shared" si="89"/>
        <v>0</v>
      </c>
      <c r="CE52" s="153">
        <f t="shared" si="89"/>
        <v>0</v>
      </c>
      <c r="CF52" s="153">
        <f t="shared" si="89"/>
        <v>0</v>
      </c>
      <c r="CG52" s="153">
        <f t="shared" si="89"/>
        <v>0</v>
      </c>
      <c r="CH52" s="153">
        <f t="shared" si="89"/>
        <v>0</v>
      </c>
      <c r="CJ52" s="206" t="str">
        <f>IF(CK52=FALSE,"",COUNTIFS($CK$31:CK52,"&lt;&gt;",$CK$31:CK52,"&lt;&gt;falsch"))</f>
        <v/>
      </c>
      <c r="CK52" s="207" t="b">
        <f t="shared" ref="CK52" si="90">IF(AS52="",FALSE,IF(AS52&gt;0,B52,FALSE))</f>
        <v>0</v>
      </c>
      <c r="CL52" s="207" t="str">
        <f t="shared" ref="CL52" si="91">IF(AND($S$8="2.2.2 Berufsorientierung MINT",B52&lt;&gt;""),"TN MINT",IF(AND($S$8="2.2.1 Berufsorientierung Ausbildung",I52&lt;&gt;"",J52="",B52&lt;&gt;""),"TN mit Förderbedarf",IF(AND($S$8="2.2.1 Berufsorientierung Ausbildung",I52="",J52&lt;&gt;"",B52&lt;&gt;""),"TN ohne Förderbedarf","")))</f>
        <v/>
      </c>
      <c r="CM52" s="208">
        <v>22</v>
      </c>
      <c r="CN52" s="209" t="str">
        <f t="shared" si="4"/>
        <v/>
      </c>
      <c r="CO52" s="209" t="str">
        <f t="shared" si="5"/>
        <v/>
      </c>
    </row>
    <row r="53" spans="1:93" ht="18" customHeight="1" x14ac:dyDescent="0.2">
      <c r="A53" s="329"/>
      <c r="B53" s="322"/>
      <c r="C53" s="323"/>
      <c r="D53" s="323"/>
      <c r="E53" s="323"/>
      <c r="F53" s="323"/>
      <c r="G53" s="323"/>
      <c r="H53" s="324"/>
      <c r="I53" s="317"/>
      <c r="J53" s="314"/>
      <c r="K53" s="106"/>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8"/>
      <c r="AM53" s="294"/>
      <c r="AN53" s="295"/>
      <c r="AO53" s="299"/>
      <c r="AP53" s="295"/>
      <c r="AQ53" s="303"/>
      <c r="AR53" s="304"/>
      <c r="AS53" s="309"/>
      <c r="AT53" s="310"/>
      <c r="AU53" s="288"/>
      <c r="AV53" s="285"/>
      <c r="AW53" s="245"/>
      <c r="AX53" s="185"/>
      <c r="AY53" s="186"/>
      <c r="AZ53" s="186"/>
      <c r="BA53" s="187"/>
      <c r="BB53" s="215"/>
      <c r="BF53" s="198">
        <f t="shared" ref="BF53" si="92">IF($Y$14=0,0,IF(SUM(BG53:CH53)&gt;0,1,IF(AND(AX52&gt;0,$Y$14&lt;AX52),1,0)))</f>
        <v>0</v>
      </c>
      <c r="BG53" s="154" t="str">
        <f t="shared" ref="BG53:BV53" si="93">IF(BG52=0,"",IF(BG52&gt;$S$14,1,0))</f>
        <v/>
      </c>
      <c r="BH53" s="154" t="str">
        <f t="shared" si="93"/>
        <v/>
      </c>
      <c r="BI53" s="154" t="str">
        <f t="shared" si="93"/>
        <v/>
      </c>
      <c r="BJ53" s="154" t="str">
        <f t="shared" si="93"/>
        <v/>
      </c>
      <c r="BK53" s="154" t="str">
        <f t="shared" si="93"/>
        <v/>
      </c>
      <c r="BL53" s="154" t="str">
        <f t="shared" si="93"/>
        <v/>
      </c>
      <c r="BM53" s="154" t="str">
        <f t="shared" si="93"/>
        <v/>
      </c>
      <c r="BN53" s="154" t="str">
        <f t="shared" si="93"/>
        <v/>
      </c>
      <c r="BO53" s="154" t="str">
        <f t="shared" si="93"/>
        <v/>
      </c>
      <c r="BP53" s="154" t="str">
        <f t="shared" si="93"/>
        <v/>
      </c>
      <c r="BQ53" s="154" t="str">
        <f t="shared" si="93"/>
        <v/>
      </c>
      <c r="BR53" s="154" t="str">
        <f t="shared" si="93"/>
        <v/>
      </c>
      <c r="BS53" s="154" t="str">
        <f t="shared" si="93"/>
        <v/>
      </c>
      <c r="BT53" s="154" t="str">
        <f t="shared" si="93"/>
        <v/>
      </c>
      <c r="BU53" s="154" t="str">
        <f t="shared" si="93"/>
        <v/>
      </c>
      <c r="BV53" s="154" t="str">
        <f t="shared" si="93"/>
        <v/>
      </c>
      <c r="BW53" s="154" t="str">
        <f t="shared" ref="BW53:CH53" si="94">IF(BW52=0,"",IF(BW52&gt;$S$14,1,0))</f>
        <v/>
      </c>
      <c r="BX53" s="154" t="str">
        <f t="shared" si="94"/>
        <v/>
      </c>
      <c r="BY53" s="154" t="str">
        <f t="shared" si="94"/>
        <v/>
      </c>
      <c r="BZ53" s="154" t="str">
        <f t="shared" si="94"/>
        <v/>
      </c>
      <c r="CA53" s="154" t="str">
        <f t="shared" si="94"/>
        <v/>
      </c>
      <c r="CB53" s="154" t="str">
        <f t="shared" si="94"/>
        <v/>
      </c>
      <c r="CC53" s="154" t="str">
        <f t="shared" si="94"/>
        <v/>
      </c>
      <c r="CD53" s="154" t="str">
        <f t="shared" si="94"/>
        <v/>
      </c>
      <c r="CE53" s="154" t="str">
        <f t="shared" si="94"/>
        <v/>
      </c>
      <c r="CF53" s="154" t="str">
        <f t="shared" si="94"/>
        <v/>
      </c>
      <c r="CG53" s="154" t="str">
        <f t="shared" si="94"/>
        <v/>
      </c>
      <c r="CH53" s="154" t="str">
        <f t="shared" si="94"/>
        <v/>
      </c>
      <c r="CJ53" s="206" t="str">
        <f>IF(CK53=FALSE,"",COUNTIFS($CK$31:CK53,"&lt;&gt;",$CK$31:CK53,"&lt;&gt;falsch"))</f>
        <v/>
      </c>
      <c r="CK53" s="207"/>
      <c r="CL53" s="207"/>
      <c r="CM53" s="208">
        <v>23</v>
      </c>
      <c r="CN53" s="209" t="str">
        <f t="shared" si="4"/>
        <v/>
      </c>
      <c r="CO53" s="209" t="str">
        <f t="shared" si="5"/>
        <v/>
      </c>
    </row>
    <row r="54" spans="1:93" ht="18" customHeight="1" x14ac:dyDescent="0.2">
      <c r="A54" s="330"/>
      <c r="B54" s="325"/>
      <c r="C54" s="326"/>
      <c r="D54" s="326"/>
      <c r="E54" s="326"/>
      <c r="F54" s="326"/>
      <c r="G54" s="326"/>
      <c r="H54" s="327"/>
      <c r="I54" s="318"/>
      <c r="J54" s="315"/>
      <c r="K54" s="128"/>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30"/>
      <c r="AM54" s="296"/>
      <c r="AN54" s="297"/>
      <c r="AO54" s="300"/>
      <c r="AP54" s="297"/>
      <c r="AQ54" s="305"/>
      <c r="AR54" s="306"/>
      <c r="AS54" s="311"/>
      <c r="AT54" s="312"/>
      <c r="AU54" s="289"/>
      <c r="AV54" s="286"/>
      <c r="AW54" s="245"/>
      <c r="AX54" s="185"/>
      <c r="AY54" s="186"/>
      <c r="AZ54" s="186"/>
      <c r="BA54" s="187"/>
      <c r="BB54" s="215"/>
      <c r="BF54" s="200">
        <f t="shared" ref="BF54" si="95">IF($Y$14=0,0,IF(SUM(BG54:CH54)&gt;0,1,IF(AND(AX52&gt;0,$Y$14&gt;AX52),1,0)))</f>
        <v>0</v>
      </c>
      <c r="BG54" s="155" t="str">
        <f t="shared" ref="BG54:CH54" si="96">IF(BG52=0,"",IF(BG52&lt;$S$14,1,0))</f>
        <v/>
      </c>
      <c r="BH54" s="155" t="str">
        <f t="shared" si="96"/>
        <v/>
      </c>
      <c r="BI54" s="155" t="str">
        <f t="shared" si="96"/>
        <v/>
      </c>
      <c r="BJ54" s="155" t="str">
        <f t="shared" si="96"/>
        <v/>
      </c>
      <c r="BK54" s="155" t="str">
        <f t="shared" si="96"/>
        <v/>
      </c>
      <c r="BL54" s="155" t="str">
        <f t="shared" si="96"/>
        <v/>
      </c>
      <c r="BM54" s="155" t="str">
        <f t="shared" si="96"/>
        <v/>
      </c>
      <c r="BN54" s="155" t="str">
        <f t="shared" si="96"/>
        <v/>
      </c>
      <c r="BO54" s="155" t="str">
        <f t="shared" si="96"/>
        <v/>
      </c>
      <c r="BP54" s="155" t="str">
        <f t="shared" si="96"/>
        <v/>
      </c>
      <c r="BQ54" s="155" t="str">
        <f t="shared" si="96"/>
        <v/>
      </c>
      <c r="BR54" s="155" t="str">
        <f t="shared" si="96"/>
        <v/>
      </c>
      <c r="BS54" s="155" t="str">
        <f t="shared" si="96"/>
        <v/>
      </c>
      <c r="BT54" s="155" t="str">
        <f t="shared" si="96"/>
        <v/>
      </c>
      <c r="BU54" s="155" t="str">
        <f t="shared" si="96"/>
        <v/>
      </c>
      <c r="BV54" s="155" t="str">
        <f t="shared" si="96"/>
        <v/>
      </c>
      <c r="BW54" s="155" t="str">
        <f t="shared" si="96"/>
        <v/>
      </c>
      <c r="BX54" s="155" t="str">
        <f t="shared" si="96"/>
        <v/>
      </c>
      <c r="BY54" s="155" t="str">
        <f t="shared" si="96"/>
        <v/>
      </c>
      <c r="BZ54" s="155" t="str">
        <f t="shared" si="96"/>
        <v/>
      </c>
      <c r="CA54" s="155" t="str">
        <f t="shared" si="96"/>
        <v/>
      </c>
      <c r="CB54" s="155" t="str">
        <f t="shared" si="96"/>
        <v/>
      </c>
      <c r="CC54" s="155" t="str">
        <f t="shared" si="96"/>
        <v/>
      </c>
      <c r="CD54" s="155" t="str">
        <f t="shared" si="96"/>
        <v/>
      </c>
      <c r="CE54" s="155" t="str">
        <f t="shared" si="96"/>
        <v/>
      </c>
      <c r="CF54" s="155" t="str">
        <f t="shared" si="96"/>
        <v/>
      </c>
      <c r="CG54" s="155" t="str">
        <f t="shared" si="96"/>
        <v/>
      </c>
      <c r="CH54" s="155" t="str">
        <f t="shared" si="96"/>
        <v/>
      </c>
      <c r="CJ54" s="206" t="str">
        <f>IF(CK54=FALSE,"",COUNTIFS($CK$31:CK54,"&lt;&gt;",$CK$31:CK54,"&lt;&gt;falsch"))</f>
        <v/>
      </c>
      <c r="CK54" s="207"/>
      <c r="CL54" s="207"/>
      <c r="CM54" s="208">
        <v>24</v>
      </c>
      <c r="CN54" s="209" t="str">
        <f t="shared" si="4"/>
        <v/>
      </c>
      <c r="CO54" s="209" t="str">
        <f t="shared" si="5"/>
        <v/>
      </c>
    </row>
    <row r="55" spans="1:93" ht="18" customHeight="1" x14ac:dyDescent="0.2">
      <c r="A55" s="328">
        <v>9</v>
      </c>
      <c r="B55" s="319" t="str">
        <f>'Kopierhilfe TN-Daten'!D10</f>
        <v/>
      </c>
      <c r="C55" s="320"/>
      <c r="D55" s="320"/>
      <c r="E55" s="320"/>
      <c r="F55" s="320"/>
      <c r="G55" s="320"/>
      <c r="H55" s="321"/>
      <c r="I55" s="316"/>
      <c r="J55" s="313"/>
      <c r="K55" s="38"/>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40"/>
      <c r="AM55" s="292" t="str">
        <f t="shared" ref="AM55" si="97">IF(OR($Y$14=0,SUM($K$23:$AL$23)=0),"",AX55)</f>
        <v/>
      </c>
      <c r="AN55" s="293"/>
      <c r="AO55" s="298" t="str">
        <f t="shared" ref="AO55" si="98">IF(OR($Y$14=0,SUM($K$23:$AL$23)=0),"",AY55)</f>
        <v/>
      </c>
      <c r="AP55" s="293"/>
      <c r="AQ55" s="301" t="str">
        <f>IF(AM55="","",IF(AM55=0,0,BA55))</f>
        <v/>
      </c>
      <c r="AR55" s="302"/>
      <c r="AS55" s="307" t="str">
        <f t="shared" ref="AS55" si="99">IF(AM55="","",IF(BB55="ja",0,IF(AND($Y$14=0,SUMPRODUCT(($K$23:$AL$23=$AR$8)*(K55:AL55&lt;&gt;""))=0),"",IF(BA55&gt;=60%,AY55+AZ55,AY55))))</f>
        <v/>
      </c>
      <c r="AT55" s="308"/>
      <c r="AU55" s="287" t="str">
        <f>IF(B55="","",$AZ$26)</f>
        <v/>
      </c>
      <c r="AV55" s="284" t="str">
        <f>IF(B55="","",$AZ$27)</f>
        <v/>
      </c>
      <c r="AW55" s="245" t="str">
        <f t="shared" si="36"/>
        <v/>
      </c>
      <c r="AX55" s="185">
        <f>SUMPRODUCT(($K$23:$AL$23=$AR$8)*(K55:AL55&lt;&gt;"")*(K57:AL57))</f>
        <v>0</v>
      </c>
      <c r="AY55" s="186">
        <f>SUMPRODUCT(($K$23:$AL$23=$AR$8)*(K55:AL55="a")*(K57:AL57))</f>
        <v>0</v>
      </c>
      <c r="AZ55" s="186">
        <f>SUMPRODUCT(($K$23:$AL$23=$AR$8)*(K55:AL55="e")*(K57:AL57))</f>
        <v>0</v>
      </c>
      <c r="BA55" s="187">
        <f t="shared" ref="BA55" si="100">IF(AX55=0,0,ROUND(AY55/AX55,4))</f>
        <v>0</v>
      </c>
      <c r="BB55" s="218" t="str">
        <f t="shared" ref="BB55" si="101">IF(SUMPRODUCT((K55:AL55="a")*(K56:AL56="")*($K$23:$AL$23&lt;&gt;0))&gt;0,"ja",
IF(SUMPRODUCT((K55:AL55="e")*(K56:AL56="")*($K$23:$AL$23&lt;&gt;0))&gt;0,"ja","nein"))</f>
        <v>nein</v>
      </c>
      <c r="BF55" s="196"/>
      <c r="BG55" s="153">
        <f t="shared" ref="BG55:CH55" si="102">IF(OR(BG$24="",BG$24="Datum eintragen!"),0,SUMPRODUCT(($K55:$AL55&lt;&gt;"")*($K57:$AL57)*($K$24:$AL$30=BG$24)))</f>
        <v>0</v>
      </c>
      <c r="BH55" s="153">
        <f t="shared" si="102"/>
        <v>0</v>
      </c>
      <c r="BI55" s="153">
        <f t="shared" si="102"/>
        <v>0</v>
      </c>
      <c r="BJ55" s="153">
        <f t="shared" si="102"/>
        <v>0</v>
      </c>
      <c r="BK55" s="153">
        <f t="shared" si="102"/>
        <v>0</v>
      </c>
      <c r="BL55" s="153">
        <f t="shared" si="102"/>
        <v>0</v>
      </c>
      <c r="BM55" s="153">
        <f t="shared" si="102"/>
        <v>0</v>
      </c>
      <c r="BN55" s="153">
        <f t="shared" si="102"/>
        <v>0</v>
      </c>
      <c r="BO55" s="153">
        <f t="shared" si="102"/>
        <v>0</v>
      </c>
      <c r="BP55" s="153">
        <f t="shared" si="102"/>
        <v>0</v>
      </c>
      <c r="BQ55" s="153">
        <f t="shared" si="102"/>
        <v>0</v>
      </c>
      <c r="BR55" s="153">
        <f t="shared" si="102"/>
        <v>0</v>
      </c>
      <c r="BS55" s="153">
        <f t="shared" si="102"/>
        <v>0</v>
      </c>
      <c r="BT55" s="153">
        <f t="shared" si="102"/>
        <v>0</v>
      </c>
      <c r="BU55" s="153">
        <f t="shared" si="102"/>
        <v>0</v>
      </c>
      <c r="BV55" s="153">
        <f t="shared" si="102"/>
        <v>0</v>
      </c>
      <c r="BW55" s="153">
        <f t="shared" si="102"/>
        <v>0</v>
      </c>
      <c r="BX55" s="153">
        <f t="shared" si="102"/>
        <v>0</v>
      </c>
      <c r="BY55" s="153">
        <f t="shared" si="102"/>
        <v>0</v>
      </c>
      <c r="BZ55" s="153">
        <f t="shared" si="102"/>
        <v>0</v>
      </c>
      <c r="CA55" s="153">
        <f t="shared" si="102"/>
        <v>0</v>
      </c>
      <c r="CB55" s="153">
        <f t="shared" si="102"/>
        <v>0</v>
      </c>
      <c r="CC55" s="153">
        <f t="shared" si="102"/>
        <v>0</v>
      </c>
      <c r="CD55" s="153">
        <f t="shared" si="102"/>
        <v>0</v>
      </c>
      <c r="CE55" s="153">
        <f t="shared" si="102"/>
        <v>0</v>
      </c>
      <c r="CF55" s="153">
        <f t="shared" si="102"/>
        <v>0</v>
      </c>
      <c r="CG55" s="153">
        <f t="shared" si="102"/>
        <v>0</v>
      </c>
      <c r="CH55" s="153">
        <f t="shared" si="102"/>
        <v>0</v>
      </c>
      <c r="CJ55" s="206" t="str">
        <f>IF(CK55=FALSE,"",COUNTIFS($CK$31:CK55,"&lt;&gt;",$CK$31:CK55,"&lt;&gt;falsch"))</f>
        <v/>
      </c>
      <c r="CK55" s="207" t="b">
        <f t="shared" ref="CK55" si="103">IF(AS55="",FALSE,IF(AS55&gt;0,B55,FALSE))</f>
        <v>0</v>
      </c>
      <c r="CL55" s="207" t="str">
        <f t="shared" ref="CL55" si="104">IF(AND($S$8="2.2.2 Berufsorientierung MINT",B55&lt;&gt;""),"TN MINT",IF(AND($S$8="2.2.1 Berufsorientierung Ausbildung",I55&lt;&gt;"",J55="",B55&lt;&gt;""),"TN mit Förderbedarf",IF(AND($S$8="2.2.1 Berufsorientierung Ausbildung",I55="",J55&lt;&gt;"",B55&lt;&gt;""),"TN ohne Förderbedarf","")))</f>
        <v/>
      </c>
      <c r="CM55" s="208">
        <v>25</v>
      </c>
      <c r="CN55" s="209" t="str">
        <f t="shared" si="4"/>
        <v/>
      </c>
      <c r="CO55" s="209" t="str">
        <f t="shared" si="5"/>
        <v/>
      </c>
    </row>
    <row r="56" spans="1:93" ht="18" customHeight="1" x14ac:dyDescent="0.2">
      <c r="A56" s="329"/>
      <c r="B56" s="322"/>
      <c r="C56" s="323"/>
      <c r="D56" s="323"/>
      <c r="E56" s="323"/>
      <c r="F56" s="323"/>
      <c r="G56" s="323"/>
      <c r="H56" s="324"/>
      <c r="I56" s="317"/>
      <c r="J56" s="314"/>
      <c r="K56" s="106"/>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8"/>
      <c r="AM56" s="294"/>
      <c r="AN56" s="295"/>
      <c r="AO56" s="299"/>
      <c r="AP56" s="295"/>
      <c r="AQ56" s="303"/>
      <c r="AR56" s="304"/>
      <c r="AS56" s="309"/>
      <c r="AT56" s="310"/>
      <c r="AU56" s="288"/>
      <c r="AV56" s="285"/>
      <c r="AW56" s="245"/>
      <c r="AX56" s="185"/>
      <c r="AY56" s="186"/>
      <c r="AZ56" s="186"/>
      <c r="BA56" s="187"/>
      <c r="BB56" s="215"/>
      <c r="BF56" s="198">
        <f t="shared" ref="BF56" si="105">IF($Y$14=0,0,IF(SUM(BG56:CH56)&gt;0,1,IF(AND(AX55&gt;0,$Y$14&lt;AX55),1,0)))</f>
        <v>0</v>
      </c>
      <c r="BG56" s="154" t="str">
        <f t="shared" ref="BG56:BV56" si="106">IF(BG55=0,"",IF(BG55&gt;$S$14,1,0))</f>
        <v/>
      </c>
      <c r="BH56" s="154" t="str">
        <f t="shared" si="106"/>
        <v/>
      </c>
      <c r="BI56" s="154" t="str">
        <f t="shared" si="106"/>
        <v/>
      </c>
      <c r="BJ56" s="154" t="str">
        <f t="shared" si="106"/>
        <v/>
      </c>
      <c r="BK56" s="154" t="str">
        <f t="shared" si="106"/>
        <v/>
      </c>
      <c r="BL56" s="154" t="str">
        <f t="shared" si="106"/>
        <v/>
      </c>
      <c r="BM56" s="154" t="str">
        <f t="shared" si="106"/>
        <v/>
      </c>
      <c r="BN56" s="154" t="str">
        <f t="shared" si="106"/>
        <v/>
      </c>
      <c r="BO56" s="154" t="str">
        <f t="shared" si="106"/>
        <v/>
      </c>
      <c r="BP56" s="154" t="str">
        <f t="shared" si="106"/>
        <v/>
      </c>
      <c r="BQ56" s="154" t="str">
        <f t="shared" si="106"/>
        <v/>
      </c>
      <c r="BR56" s="154" t="str">
        <f t="shared" si="106"/>
        <v/>
      </c>
      <c r="BS56" s="154" t="str">
        <f t="shared" si="106"/>
        <v/>
      </c>
      <c r="BT56" s="154" t="str">
        <f t="shared" si="106"/>
        <v/>
      </c>
      <c r="BU56" s="154" t="str">
        <f t="shared" si="106"/>
        <v/>
      </c>
      <c r="BV56" s="154" t="str">
        <f t="shared" si="106"/>
        <v/>
      </c>
      <c r="BW56" s="154" t="str">
        <f t="shared" ref="BW56:CH56" si="107">IF(BW55=0,"",IF(BW55&gt;$S$14,1,0))</f>
        <v/>
      </c>
      <c r="BX56" s="154" t="str">
        <f t="shared" si="107"/>
        <v/>
      </c>
      <c r="BY56" s="154" t="str">
        <f t="shared" si="107"/>
        <v/>
      </c>
      <c r="BZ56" s="154" t="str">
        <f t="shared" si="107"/>
        <v/>
      </c>
      <c r="CA56" s="154" t="str">
        <f t="shared" si="107"/>
        <v/>
      </c>
      <c r="CB56" s="154" t="str">
        <f t="shared" si="107"/>
        <v/>
      </c>
      <c r="CC56" s="154" t="str">
        <f t="shared" si="107"/>
        <v/>
      </c>
      <c r="CD56" s="154" t="str">
        <f t="shared" si="107"/>
        <v/>
      </c>
      <c r="CE56" s="154" t="str">
        <f t="shared" si="107"/>
        <v/>
      </c>
      <c r="CF56" s="154" t="str">
        <f t="shared" si="107"/>
        <v/>
      </c>
      <c r="CG56" s="154" t="str">
        <f t="shared" si="107"/>
        <v/>
      </c>
      <c r="CH56" s="154" t="str">
        <f t="shared" si="107"/>
        <v/>
      </c>
      <c r="CJ56" s="206" t="str">
        <f>IF(CK56=FALSE,"",COUNTIFS($CK$31:CK56,"&lt;&gt;",$CK$31:CK56,"&lt;&gt;falsch"))</f>
        <v/>
      </c>
      <c r="CK56" s="207"/>
      <c r="CL56" s="207"/>
      <c r="CM56" s="208">
        <v>26</v>
      </c>
      <c r="CN56" s="209" t="str">
        <f t="shared" si="4"/>
        <v/>
      </c>
      <c r="CO56" s="209" t="str">
        <f t="shared" si="5"/>
        <v/>
      </c>
    </row>
    <row r="57" spans="1:93" ht="18" customHeight="1" x14ac:dyDescent="0.2">
      <c r="A57" s="330"/>
      <c r="B57" s="325"/>
      <c r="C57" s="326"/>
      <c r="D57" s="326"/>
      <c r="E57" s="326"/>
      <c r="F57" s="326"/>
      <c r="G57" s="326"/>
      <c r="H57" s="327"/>
      <c r="I57" s="318"/>
      <c r="J57" s="315"/>
      <c r="K57" s="128"/>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30"/>
      <c r="AM57" s="296"/>
      <c r="AN57" s="297"/>
      <c r="AO57" s="300"/>
      <c r="AP57" s="297"/>
      <c r="AQ57" s="305"/>
      <c r="AR57" s="306"/>
      <c r="AS57" s="311"/>
      <c r="AT57" s="312"/>
      <c r="AU57" s="289"/>
      <c r="AV57" s="286"/>
      <c r="AW57" s="245"/>
      <c r="AX57" s="185"/>
      <c r="AY57" s="186"/>
      <c r="AZ57" s="186"/>
      <c r="BA57" s="187"/>
      <c r="BB57" s="215"/>
      <c r="BF57" s="200">
        <f t="shared" ref="BF57" si="108">IF($Y$14=0,0,IF(SUM(BG57:CH57)&gt;0,1,IF(AND(AX55&gt;0,$Y$14&gt;AX55),1,0)))</f>
        <v>0</v>
      </c>
      <c r="BG57" s="155" t="str">
        <f t="shared" ref="BG57:CH57" si="109">IF(BG55=0,"",IF(BG55&lt;$S$14,1,0))</f>
        <v/>
      </c>
      <c r="BH57" s="155" t="str">
        <f t="shared" si="109"/>
        <v/>
      </c>
      <c r="BI57" s="155" t="str">
        <f t="shared" si="109"/>
        <v/>
      </c>
      <c r="BJ57" s="155" t="str">
        <f t="shared" si="109"/>
        <v/>
      </c>
      <c r="BK57" s="155" t="str">
        <f t="shared" si="109"/>
        <v/>
      </c>
      <c r="BL57" s="155" t="str">
        <f t="shared" si="109"/>
        <v/>
      </c>
      <c r="BM57" s="155" t="str">
        <f t="shared" si="109"/>
        <v/>
      </c>
      <c r="BN57" s="155" t="str">
        <f t="shared" si="109"/>
        <v/>
      </c>
      <c r="BO57" s="155" t="str">
        <f t="shared" si="109"/>
        <v/>
      </c>
      <c r="BP57" s="155" t="str">
        <f t="shared" si="109"/>
        <v/>
      </c>
      <c r="BQ57" s="155" t="str">
        <f t="shared" si="109"/>
        <v/>
      </c>
      <c r="BR57" s="155" t="str">
        <f t="shared" si="109"/>
        <v/>
      </c>
      <c r="BS57" s="155" t="str">
        <f t="shared" si="109"/>
        <v/>
      </c>
      <c r="BT57" s="155" t="str">
        <f t="shared" si="109"/>
        <v/>
      </c>
      <c r="BU57" s="155" t="str">
        <f t="shared" si="109"/>
        <v/>
      </c>
      <c r="BV57" s="155" t="str">
        <f t="shared" si="109"/>
        <v/>
      </c>
      <c r="BW57" s="155" t="str">
        <f t="shared" si="109"/>
        <v/>
      </c>
      <c r="BX57" s="155" t="str">
        <f t="shared" si="109"/>
        <v/>
      </c>
      <c r="BY57" s="155" t="str">
        <f t="shared" si="109"/>
        <v/>
      </c>
      <c r="BZ57" s="155" t="str">
        <f t="shared" si="109"/>
        <v/>
      </c>
      <c r="CA57" s="155" t="str">
        <f t="shared" si="109"/>
        <v/>
      </c>
      <c r="CB57" s="155" t="str">
        <f t="shared" si="109"/>
        <v/>
      </c>
      <c r="CC57" s="155" t="str">
        <f t="shared" si="109"/>
        <v/>
      </c>
      <c r="CD57" s="155" t="str">
        <f t="shared" si="109"/>
        <v/>
      </c>
      <c r="CE57" s="155" t="str">
        <f t="shared" si="109"/>
        <v/>
      </c>
      <c r="CF57" s="155" t="str">
        <f t="shared" si="109"/>
        <v/>
      </c>
      <c r="CG57" s="155" t="str">
        <f t="shared" si="109"/>
        <v/>
      </c>
      <c r="CH57" s="155" t="str">
        <f t="shared" si="109"/>
        <v/>
      </c>
      <c r="CJ57" s="206" t="str">
        <f>IF(CK57=FALSE,"",COUNTIFS($CK$31:CK57,"&lt;&gt;",$CK$31:CK57,"&lt;&gt;falsch"))</f>
        <v/>
      </c>
      <c r="CK57" s="207"/>
      <c r="CL57" s="207"/>
      <c r="CM57" s="208">
        <v>27</v>
      </c>
      <c r="CN57" s="209" t="str">
        <f t="shared" si="4"/>
        <v/>
      </c>
      <c r="CO57" s="209" t="str">
        <f t="shared" si="5"/>
        <v/>
      </c>
    </row>
    <row r="58" spans="1:93" ht="18" customHeight="1" x14ac:dyDescent="0.2">
      <c r="A58" s="328">
        <v>10</v>
      </c>
      <c r="B58" s="319" t="str">
        <f>'Kopierhilfe TN-Daten'!D11</f>
        <v/>
      </c>
      <c r="C58" s="320"/>
      <c r="D58" s="320"/>
      <c r="E58" s="320"/>
      <c r="F58" s="320"/>
      <c r="G58" s="320"/>
      <c r="H58" s="321"/>
      <c r="I58" s="316"/>
      <c r="J58" s="313"/>
      <c r="K58" s="38"/>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40"/>
      <c r="AM58" s="292" t="str">
        <f t="shared" ref="AM58" si="110">IF(OR($Y$14=0,SUM($K$23:$AL$23)=0),"",AX58)</f>
        <v/>
      </c>
      <c r="AN58" s="293"/>
      <c r="AO58" s="298" t="str">
        <f t="shared" ref="AO58" si="111">IF(OR($Y$14=0,SUM($K$23:$AL$23)=0),"",AY58)</f>
        <v/>
      </c>
      <c r="AP58" s="293"/>
      <c r="AQ58" s="301" t="str">
        <f>IF(AM58="","",IF(AM58=0,0,BA58))</f>
        <v/>
      </c>
      <c r="AR58" s="302"/>
      <c r="AS58" s="307" t="str">
        <f t="shared" ref="AS58" si="112">IF(AM58="","",IF(BB58="ja",0,IF(AND($Y$14=0,SUMPRODUCT(($K$23:$AL$23=$AR$8)*(K58:AL58&lt;&gt;""))=0),"",IF(BA58&gt;=60%,AY58+AZ58,AY58))))</f>
        <v/>
      </c>
      <c r="AT58" s="308"/>
      <c r="AU58" s="287" t="str">
        <f>IF(B58="","",$AZ$26)</f>
        <v/>
      </c>
      <c r="AV58" s="284" t="str">
        <f>IF(B58="","",$AZ$27)</f>
        <v/>
      </c>
      <c r="AW58" s="245" t="str">
        <f t="shared" si="36"/>
        <v/>
      </c>
      <c r="AX58" s="185">
        <f>SUMPRODUCT(($K$23:$AL$23=$AR$8)*(K58:AL58&lt;&gt;"")*(K60:AL60))</f>
        <v>0</v>
      </c>
      <c r="AY58" s="186">
        <f>SUMPRODUCT(($K$23:$AL$23=$AR$8)*(K58:AL58="a")*(K60:AL60))</f>
        <v>0</v>
      </c>
      <c r="AZ58" s="186">
        <f>SUMPRODUCT(($K$23:$AL$23=$AR$8)*(K58:AL58="e")*(K60:AL60))</f>
        <v>0</v>
      </c>
      <c r="BA58" s="187">
        <f t="shared" ref="BA58" si="113">IF(AX58=0,0,ROUND(AY58/AX58,4))</f>
        <v>0</v>
      </c>
      <c r="BB58" s="218" t="str">
        <f t="shared" ref="BB58" si="114">IF(SUMPRODUCT((K58:AL58="a")*(K59:AL59="")*($K$23:$AL$23&lt;&gt;0))&gt;0,"ja",
IF(SUMPRODUCT((K58:AL58="e")*(K59:AL59="")*($K$23:$AL$23&lt;&gt;0))&gt;0,"ja","nein"))</f>
        <v>nein</v>
      </c>
      <c r="BF58" s="196"/>
      <c r="BG58" s="153">
        <f t="shared" ref="BG58:CH58" si="115">IF(OR(BG$24="",BG$24="Datum eintragen!"),0,SUMPRODUCT(($K58:$AL58&lt;&gt;"")*($K60:$AL60)*($K$24:$AL$30=BG$24)))</f>
        <v>0</v>
      </c>
      <c r="BH58" s="153">
        <f t="shared" si="115"/>
        <v>0</v>
      </c>
      <c r="BI58" s="153">
        <f t="shared" si="115"/>
        <v>0</v>
      </c>
      <c r="BJ58" s="153">
        <f t="shared" si="115"/>
        <v>0</v>
      </c>
      <c r="BK58" s="153">
        <f t="shared" si="115"/>
        <v>0</v>
      </c>
      <c r="BL58" s="153">
        <f t="shared" si="115"/>
        <v>0</v>
      </c>
      <c r="BM58" s="153">
        <f t="shared" si="115"/>
        <v>0</v>
      </c>
      <c r="BN58" s="153">
        <f t="shared" si="115"/>
        <v>0</v>
      </c>
      <c r="BO58" s="153">
        <f t="shared" si="115"/>
        <v>0</v>
      </c>
      <c r="BP58" s="153">
        <f t="shared" si="115"/>
        <v>0</v>
      </c>
      <c r="BQ58" s="153">
        <f t="shared" si="115"/>
        <v>0</v>
      </c>
      <c r="BR58" s="153">
        <f t="shared" si="115"/>
        <v>0</v>
      </c>
      <c r="BS58" s="153">
        <f t="shared" si="115"/>
        <v>0</v>
      </c>
      <c r="BT58" s="153">
        <f t="shared" si="115"/>
        <v>0</v>
      </c>
      <c r="BU58" s="153">
        <f t="shared" si="115"/>
        <v>0</v>
      </c>
      <c r="BV58" s="153">
        <f t="shared" si="115"/>
        <v>0</v>
      </c>
      <c r="BW58" s="153">
        <f t="shared" si="115"/>
        <v>0</v>
      </c>
      <c r="BX58" s="153">
        <f t="shared" si="115"/>
        <v>0</v>
      </c>
      <c r="BY58" s="153">
        <f t="shared" si="115"/>
        <v>0</v>
      </c>
      <c r="BZ58" s="153">
        <f t="shared" si="115"/>
        <v>0</v>
      </c>
      <c r="CA58" s="153">
        <f t="shared" si="115"/>
        <v>0</v>
      </c>
      <c r="CB58" s="153">
        <f t="shared" si="115"/>
        <v>0</v>
      </c>
      <c r="CC58" s="153">
        <f t="shared" si="115"/>
        <v>0</v>
      </c>
      <c r="CD58" s="153">
        <f t="shared" si="115"/>
        <v>0</v>
      </c>
      <c r="CE58" s="153">
        <f t="shared" si="115"/>
        <v>0</v>
      </c>
      <c r="CF58" s="153">
        <f t="shared" si="115"/>
        <v>0</v>
      </c>
      <c r="CG58" s="153">
        <f t="shared" si="115"/>
        <v>0</v>
      </c>
      <c r="CH58" s="153">
        <f t="shared" si="115"/>
        <v>0</v>
      </c>
      <c r="CJ58" s="206" t="str">
        <f>IF(CK58=FALSE,"",COUNTIFS($CK$31:CK58,"&lt;&gt;",$CK$31:CK58,"&lt;&gt;falsch"))</f>
        <v/>
      </c>
      <c r="CK58" s="207" t="b">
        <f t="shared" ref="CK58" si="116">IF(AS58="",FALSE,IF(AS58&gt;0,B58,FALSE))</f>
        <v>0</v>
      </c>
      <c r="CL58" s="207" t="str">
        <f t="shared" ref="CL58" si="117">IF(AND($S$8="2.2.2 Berufsorientierung MINT",B58&lt;&gt;""),"TN MINT",IF(AND($S$8="2.2.1 Berufsorientierung Ausbildung",I58&lt;&gt;"",J58="",B58&lt;&gt;""),"TN mit Förderbedarf",IF(AND($S$8="2.2.1 Berufsorientierung Ausbildung",I58="",J58&lt;&gt;"",B58&lt;&gt;""),"TN ohne Förderbedarf","")))</f>
        <v/>
      </c>
      <c r="CM58" s="208">
        <v>28</v>
      </c>
      <c r="CN58" s="209" t="str">
        <f t="shared" si="4"/>
        <v/>
      </c>
      <c r="CO58" s="209" t="str">
        <f t="shared" si="5"/>
        <v/>
      </c>
    </row>
    <row r="59" spans="1:93" ht="18" customHeight="1" x14ac:dyDescent="0.2">
      <c r="A59" s="329"/>
      <c r="B59" s="322"/>
      <c r="C59" s="323"/>
      <c r="D59" s="323"/>
      <c r="E59" s="323"/>
      <c r="F59" s="323"/>
      <c r="G59" s="323"/>
      <c r="H59" s="324"/>
      <c r="I59" s="317"/>
      <c r="J59" s="314"/>
      <c r="K59" s="106"/>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8"/>
      <c r="AM59" s="294"/>
      <c r="AN59" s="295"/>
      <c r="AO59" s="299"/>
      <c r="AP59" s="295"/>
      <c r="AQ59" s="303"/>
      <c r="AR59" s="304"/>
      <c r="AS59" s="309"/>
      <c r="AT59" s="310"/>
      <c r="AU59" s="288"/>
      <c r="AV59" s="285"/>
      <c r="AW59" s="245"/>
      <c r="AX59" s="185"/>
      <c r="AY59" s="186"/>
      <c r="AZ59" s="186"/>
      <c r="BA59" s="187"/>
      <c r="BB59" s="215"/>
      <c r="BF59" s="198">
        <f t="shared" ref="BF59" si="118">IF($Y$14=0,0,IF(SUM(BG59:CH59)&gt;0,1,IF(AND(AX58&gt;0,$Y$14&lt;AX58),1,0)))</f>
        <v>0</v>
      </c>
      <c r="BG59" s="154" t="str">
        <f t="shared" ref="BG59:BV59" si="119">IF(BG58=0,"",IF(BG58&gt;$S$14,1,0))</f>
        <v/>
      </c>
      <c r="BH59" s="154" t="str">
        <f t="shared" si="119"/>
        <v/>
      </c>
      <c r="BI59" s="154" t="str">
        <f t="shared" si="119"/>
        <v/>
      </c>
      <c r="BJ59" s="154" t="str">
        <f t="shared" si="119"/>
        <v/>
      </c>
      <c r="BK59" s="154" t="str">
        <f t="shared" si="119"/>
        <v/>
      </c>
      <c r="BL59" s="154" t="str">
        <f t="shared" si="119"/>
        <v/>
      </c>
      <c r="BM59" s="154" t="str">
        <f t="shared" si="119"/>
        <v/>
      </c>
      <c r="BN59" s="154" t="str">
        <f t="shared" si="119"/>
        <v/>
      </c>
      <c r="BO59" s="154" t="str">
        <f t="shared" si="119"/>
        <v/>
      </c>
      <c r="BP59" s="154" t="str">
        <f t="shared" si="119"/>
        <v/>
      </c>
      <c r="BQ59" s="154" t="str">
        <f t="shared" si="119"/>
        <v/>
      </c>
      <c r="BR59" s="154" t="str">
        <f t="shared" si="119"/>
        <v/>
      </c>
      <c r="BS59" s="154" t="str">
        <f t="shared" si="119"/>
        <v/>
      </c>
      <c r="BT59" s="154" t="str">
        <f t="shared" si="119"/>
        <v/>
      </c>
      <c r="BU59" s="154" t="str">
        <f t="shared" si="119"/>
        <v/>
      </c>
      <c r="BV59" s="154" t="str">
        <f t="shared" si="119"/>
        <v/>
      </c>
      <c r="BW59" s="154" t="str">
        <f t="shared" ref="BW59:CH59" si="120">IF(BW58=0,"",IF(BW58&gt;$S$14,1,0))</f>
        <v/>
      </c>
      <c r="BX59" s="154" t="str">
        <f t="shared" si="120"/>
        <v/>
      </c>
      <c r="BY59" s="154" t="str">
        <f t="shared" si="120"/>
        <v/>
      </c>
      <c r="BZ59" s="154" t="str">
        <f t="shared" si="120"/>
        <v/>
      </c>
      <c r="CA59" s="154" t="str">
        <f t="shared" si="120"/>
        <v/>
      </c>
      <c r="CB59" s="154" t="str">
        <f t="shared" si="120"/>
        <v/>
      </c>
      <c r="CC59" s="154" t="str">
        <f t="shared" si="120"/>
        <v/>
      </c>
      <c r="CD59" s="154" t="str">
        <f t="shared" si="120"/>
        <v/>
      </c>
      <c r="CE59" s="154" t="str">
        <f t="shared" si="120"/>
        <v/>
      </c>
      <c r="CF59" s="154" t="str">
        <f t="shared" si="120"/>
        <v/>
      </c>
      <c r="CG59" s="154" t="str">
        <f t="shared" si="120"/>
        <v/>
      </c>
      <c r="CH59" s="154" t="str">
        <f t="shared" si="120"/>
        <v/>
      </c>
      <c r="CJ59" s="206" t="str">
        <f>IF(CK59=FALSE,"",COUNTIFS($CK$31:CK59,"&lt;&gt;",$CK$31:CK59,"&lt;&gt;falsch"))</f>
        <v/>
      </c>
      <c r="CK59" s="207"/>
      <c r="CL59" s="207"/>
      <c r="CM59" s="208">
        <v>29</v>
      </c>
      <c r="CN59" s="209" t="str">
        <f t="shared" si="4"/>
        <v/>
      </c>
      <c r="CO59" s="209" t="str">
        <f t="shared" si="5"/>
        <v/>
      </c>
    </row>
    <row r="60" spans="1:93" ht="18" customHeight="1" x14ac:dyDescent="0.2">
      <c r="A60" s="330"/>
      <c r="B60" s="325"/>
      <c r="C60" s="326"/>
      <c r="D60" s="326"/>
      <c r="E60" s="326"/>
      <c r="F60" s="326"/>
      <c r="G60" s="326"/>
      <c r="H60" s="327"/>
      <c r="I60" s="318"/>
      <c r="J60" s="315"/>
      <c r="K60" s="128"/>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30"/>
      <c r="AM60" s="296"/>
      <c r="AN60" s="297"/>
      <c r="AO60" s="300"/>
      <c r="AP60" s="297"/>
      <c r="AQ60" s="305"/>
      <c r="AR60" s="306"/>
      <c r="AS60" s="311"/>
      <c r="AT60" s="312"/>
      <c r="AU60" s="289"/>
      <c r="AV60" s="286"/>
      <c r="AW60" s="245"/>
      <c r="AX60" s="185"/>
      <c r="AY60" s="186"/>
      <c r="AZ60" s="186"/>
      <c r="BA60" s="187"/>
      <c r="BB60" s="215"/>
      <c r="BF60" s="200">
        <f t="shared" ref="BF60" si="121">IF($Y$14=0,0,IF(SUM(BG60:CH60)&gt;0,1,IF(AND(AX58&gt;0,$Y$14&gt;AX58),1,0)))</f>
        <v>0</v>
      </c>
      <c r="BG60" s="155" t="str">
        <f t="shared" ref="BG60:CH60" si="122">IF(BG58=0,"",IF(BG58&lt;$S$14,1,0))</f>
        <v/>
      </c>
      <c r="BH60" s="155" t="str">
        <f t="shared" si="122"/>
        <v/>
      </c>
      <c r="BI60" s="155" t="str">
        <f t="shared" si="122"/>
        <v/>
      </c>
      <c r="BJ60" s="155" t="str">
        <f t="shared" si="122"/>
        <v/>
      </c>
      <c r="BK60" s="155" t="str">
        <f t="shared" si="122"/>
        <v/>
      </c>
      <c r="BL60" s="155" t="str">
        <f t="shared" si="122"/>
        <v/>
      </c>
      <c r="BM60" s="155" t="str">
        <f t="shared" si="122"/>
        <v/>
      </c>
      <c r="BN60" s="155" t="str">
        <f t="shared" si="122"/>
        <v/>
      </c>
      <c r="BO60" s="155" t="str">
        <f t="shared" si="122"/>
        <v/>
      </c>
      <c r="BP60" s="155" t="str">
        <f t="shared" si="122"/>
        <v/>
      </c>
      <c r="BQ60" s="155" t="str">
        <f t="shared" si="122"/>
        <v/>
      </c>
      <c r="BR60" s="155" t="str">
        <f t="shared" si="122"/>
        <v/>
      </c>
      <c r="BS60" s="155" t="str">
        <f t="shared" si="122"/>
        <v/>
      </c>
      <c r="BT60" s="155" t="str">
        <f t="shared" si="122"/>
        <v/>
      </c>
      <c r="BU60" s="155" t="str">
        <f t="shared" si="122"/>
        <v/>
      </c>
      <c r="BV60" s="155" t="str">
        <f t="shared" si="122"/>
        <v/>
      </c>
      <c r="BW60" s="155" t="str">
        <f t="shared" si="122"/>
        <v/>
      </c>
      <c r="BX60" s="155" t="str">
        <f t="shared" si="122"/>
        <v/>
      </c>
      <c r="BY60" s="155" t="str">
        <f t="shared" si="122"/>
        <v/>
      </c>
      <c r="BZ60" s="155" t="str">
        <f t="shared" si="122"/>
        <v/>
      </c>
      <c r="CA60" s="155" t="str">
        <f t="shared" si="122"/>
        <v/>
      </c>
      <c r="CB60" s="155" t="str">
        <f t="shared" si="122"/>
        <v/>
      </c>
      <c r="CC60" s="155" t="str">
        <f t="shared" si="122"/>
        <v/>
      </c>
      <c r="CD60" s="155" t="str">
        <f t="shared" si="122"/>
        <v/>
      </c>
      <c r="CE60" s="155" t="str">
        <f t="shared" si="122"/>
        <v/>
      </c>
      <c r="CF60" s="155" t="str">
        <f t="shared" si="122"/>
        <v/>
      </c>
      <c r="CG60" s="155" t="str">
        <f t="shared" si="122"/>
        <v/>
      </c>
      <c r="CH60" s="155" t="str">
        <f t="shared" si="122"/>
        <v/>
      </c>
      <c r="CJ60" s="206" t="str">
        <f>IF(CK60=FALSE,"",COUNTIFS($CK$31:CK60,"&lt;&gt;",$CK$31:CK60,"&lt;&gt;falsch"))</f>
        <v/>
      </c>
      <c r="CK60" s="207"/>
      <c r="CL60" s="207"/>
      <c r="CM60" s="208">
        <v>30</v>
      </c>
      <c r="CN60" s="209" t="str">
        <f t="shared" si="4"/>
        <v/>
      </c>
      <c r="CO60" s="209" t="str">
        <f t="shared" si="5"/>
        <v/>
      </c>
    </row>
    <row r="61" spans="1:93" ht="18" customHeight="1" x14ac:dyDescent="0.2">
      <c r="A61" s="328">
        <v>11</v>
      </c>
      <c r="B61" s="319" t="str">
        <f>'Kopierhilfe TN-Daten'!D12</f>
        <v/>
      </c>
      <c r="C61" s="320"/>
      <c r="D61" s="320"/>
      <c r="E61" s="320"/>
      <c r="F61" s="320"/>
      <c r="G61" s="320"/>
      <c r="H61" s="321"/>
      <c r="I61" s="316"/>
      <c r="J61" s="313"/>
      <c r="K61" s="38"/>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40"/>
      <c r="AM61" s="292" t="str">
        <f t="shared" ref="AM61" si="123">IF(OR($Y$14=0,SUM($K$23:$AL$23)=0),"",AX61)</f>
        <v/>
      </c>
      <c r="AN61" s="293"/>
      <c r="AO61" s="298" t="str">
        <f t="shared" ref="AO61" si="124">IF(OR($Y$14=0,SUM($K$23:$AL$23)=0),"",AY61)</f>
        <v/>
      </c>
      <c r="AP61" s="293"/>
      <c r="AQ61" s="301" t="str">
        <f>IF(AM61="","",IF(AM61=0,0,BA61))</f>
        <v/>
      </c>
      <c r="AR61" s="302"/>
      <c r="AS61" s="307" t="str">
        <f t="shared" ref="AS61" si="125">IF(AM61="","",IF(BB61="ja",0,IF(AND($Y$14=0,SUMPRODUCT(($K$23:$AL$23=$AR$8)*(K61:AL61&lt;&gt;""))=0),"",IF(BA61&gt;=60%,AY61+AZ61,AY61))))</f>
        <v/>
      </c>
      <c r="AT61" s="308"/>
      <c r="AU61" s="287" t="str">
        <f>IF(B61="","",$AZ$26)</f>
        <v/>
      </c>
      <c r="AV61" s="284" t="str">
        <f>IF(B61="","",$AZ$27)</f>
        <v/>
      </c>
      <c r="AW61" s="245" t="str">
        <f t="shared" si="36"/>
        <v/>
      </c>
      <c r="AX61" s="185">
        <f>SUMPRODUCT(($K$23:$AL$23=$AR$8)*(K61:AL61&lt;&gt;"")*(K63:AL63))</f>
        <v>0</v>
      </c>
      <c r="AY61" s="186">
        <f>SUMPRODUCT(($K$23:$AL$23=$AR$8)*(K61:AL61="a")*(K63:AL63))</f>
        <v>0</v>
      </c>
      <c r="AZ61" s="186">
        <f>SUMPRODUCT(($K$23:$AL$23=$AR$8)*(K61:AL61="e")*(K63:AL63))</f>
        <v>0</v>
      </c>
      <c r="BA61" s="187">
        <f t="shared" ref="BA61" si="126">IF(AX61=0,0,ROUND(AY61/AX61,4))</f>
        <v>0</v>
      </c>
      <c r="BB61" s="218" t="str">
        <f t="shared" ref="BB61" si="127">IF(SUMPRODUCT((K61:AL61="a")*(K62:AL62="")*($K$23:$AL$23&lt;&gt;0))&gt;0,"ja",
IF(SUMPRODUCT((K61:AL61="e")*(K62:AL62="")*($K$23:$AL$23&lt;&gt;0))&gt;0,"ja","nein"))</f>
        <v>nein</v>
      </c>
      <c r="BF61" s="196"/>
      <c r="BG61" s="153">
        <f t="shared" ref="BG61:CH61" si="128">IF(OR(BG$24="",BG$24="Datum eintragen!"),0,SUMPRODUCT(($K61:$AL61&lt;&gt;"")*($K63:$AL63)*($K$24:$AL$30=BG$24)))</f>
        <v>0</v>
      </c>
      <c r="BH61" s="153">
        <f t="shared" si="128"/>
        <v>0</v>
      </c>
      <c r="BI61" s="153">
        <f t="shared" si="128"/>
        <v>0</v>
      </c>
      <c r="BJ61" s="153">
        <f t="shared" si="128"/>
        <v>0</v>
      </c>
      <c r="BK61" s="153">
        <f t="shared" si="128"/>
        <v>0</v>
      </c>
      <c r="BL61" s="153">
        <f t="shared" si="128"/>
        <v>0</v>
      </c>
      <c r="BM61" s="153">
        <f t="shared" si="128"/>
        <v>0</v>
      </c>
      <c r="BN61" s="153">
        <f t="shared" si="128"/>
        <v>0</v>
      </c>
      <c r="BO61" s="153">
        <f t="shared" si="128"/>
        <v>0</v>
      </c>
      <c r="BP61" s="153">
        <f t="shared" si="128"/>
        <v>0</v>
      </c>
      <c r="BQ61" s="153">
        <f t="shared" si="128"/>
        <v>0</v>
      </c>
      <c r="BR61" s="153">
        <f t="shared" si="128"/>
        <v>0</v>
      </c>
      <c r="BS61" s="153">
        <f t="shared" si="128"/>
        <v>0</v>
      </c>
      <c r="BT61" s="153">
        <f t="shared" si="128"/>
        <v>0</v>
      </c>
      <c r="BU61" s="153">
        <f t="shared" si="128"/>
        <v>0</v>
      </c>
      <c r="BV61" s="153">
        <f t="shared" si="128"/>
        <v>0</v>
      </c>
      <c r="BW61" s="153">
        <f t="shared" si="128"/>
        <v>0</v>
      </c>
      <c r="BX61" s="153">
        <f t="shared" si="128"/>
        <v>0</v>
      </c>
      <c r="BY61" s="153">
        <f t="shared" si="128"/>
        <v>0</v>
      </c>
      <c r="BZ61" s="153">
        <f t="shared" si="128"/>
        <v>0</v>
      </c>
      <c r="CA61" s="153">
        <f t="shared" si="128"/>
        <v>0</v>
      </c>
      <c r="CB61" s="153">
        <f t="shared" si="128"/>
        <v>0</v>
      </c>
      <c r="CC61" s="153">
        <f t="shared" si="128"/>
        <v>0</v>
      </c>
      <c r="CD61" s="153">
        <f t="shared" si="128"/>
        <v>0</v>
      </c>
      <c r="CE61" s="153">
        <f t="shared" si="128"/>
        <v>0</v>
      </c>
      <c r="CF61" s="153">
        <f t="shared" si="128"/>
        <v>0</v>
      </c>
      <c r="CG61" s="153">
        <f t="shared" si="128"/>
        <v>0</v>
      </c>
      <c r="CH61" s="153">
        <f t="shared" si="128"/>
        <v>0</v>
      </c>
      <c r="CJ61" s="206" t="str">
        <f>IF(CK61=FALSE,"",COUNTIFS($CK$31:CK61,"&lt;&gt;",$CK$31:CK61,"&lt;&gt;falsch"))</f>
        <v/>
      </c>
      <c r="CK61" s="207" t="b">
        <f t="shared" ref="CK61" si="129">IF(AS61="",FALSE,IF(AS61&gt;0,B61,FALSE))</f>
        <v>0</v>
      </c>
      <c r="CL61" s="207" t="str">
        <f t="shared" ref="CL61" si="130">IF(AND($S$8="2.2.2 Berufsorientierung MINT",B61&lt;&gt;""),"TN MINT",IF(AND($S$8="2.2.1 Berufsorientierung Ausbildung",I61&lt;&gt;"",J61="",B61&lt;&gt;""),"TN mit Förderbedarf",IF(AND($S$8="2.2.1 Berufsorientierung Ausbildung",I61="",J61&lt;&gt;"",B61&lt;&gt;""),"TN ohne Förderbedarf","")))</f>
        <v/>
      </c>
      <c r="CO61" s="209" t="str">
        <f t="shared" si="5"/>
        <v/>
      </c>
    </row>
    <row r="62" spans="1:93" ht="18" customHeight="1" x14ac:dyDescent="0.2">
      <c r="A62" s="329"/>
      <c r="B62" s="322"/>
      <c r="C62" s="323"/>
      <c r="D62" s="323"/>
      <c r="E62" s="323"/>
      <c r="F62" s="323"/>
      <c r="G62" s="323"/>
      <c r="H62" s="324"/>
      <c r="I62" s="317"/>
      <c r="J62" s="314"/>
      <c r="K62" s="106"/>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8"/>
      <c r="AM62" s="294"/>
      <c r="AN62" s="295"/>
      <c r="AO62" s="299"/>
      <c r="AP62" s="295"/>
      <c r="AQ62" s="303"/>
      <c r="AR62" s="304"/>
      <c r="AS62" s="309"/>
      <c r="AT62" s="310"/>
      <c r="AU62" s="288"/>
      <c r="AV62" s="285"/>
      <c r="AW62" s="245"/>
      <c r="AX62" s="185"/>
      <c r="AY62" s="186"/>
      <c r="AZ62" s="186"/>
      <c r="BA62" s="187"/>
      <c r="BB62" s="215"/>
      <c r="BF62" s="198">
        <f t="shared" ref="BF62" si="131">IF($Y$14=0,0,IF(SUM(BG62:CH62)&gt;0,1,IF(AND(AX61&gt;0,$Y$14&lt;AX61),1,0)))</f>
        <v>0</v>
      </c>
      <c r="BG62" s="154" t="str">
        <f t="shared" ref="BG62:BV62" si="132">IF(BG61=0,"",IF(BG61&gt;$S$14,1,0))</f>
        <v/>
      </c>
      <c r="BH62" s="154" t="str">
        <f t="shared" si="132"/>
        <v/>
      </c>
      <c r="BI62" s="154" t="str">
        <f t="shared" si="132"/>
        <v/>
      </c>
      <c r="BJ62" s="154" t="str">
        <f t="shared" si="132"/>
        <v/>
      </c>
      <c r="BK62" s="154" t="str">
        <f t="shared" si="132"/>
        <v/>
      </c>
      <c r="BL62" s="154" t="str">
        <f t="shared" si="132"/>
        <v/>
      </c>
      <c r="BM62" s="154" t="str">
        <f t="shared" si="132"/>
        <v/>
      </c>
      <c r="BN62" s="154" t="str">
        <f t="shared" si="132"/>
        <v/>
      </c>
      <c r="BO62" s="154" t="str">
        <f t="shared" si="132"/>
        <v/>
      </c>
      <c r="BP62" s="154" t="str">
        <f t="shared" si="132"/>
        <v/>
      </c>
      <c r="BQ62" s="154" t="str">
        <f t="shared" si="132"/>
        <v/>
      </c>
      <c r="BR62" s="154" t="str">
        <f t="shared" si="132"/>
        <v/>
      </c>
      <c r="BS62" s="154" t="str">
        <f t="shared" si="132"/>
        <v/>
      </c>
      <c r="BT62" s="154" t="str">
        <f t="shared" si="132"/>
        <v/>
      </c>
      <c r="BU62" s="154" t="str">
        <f t="shared" si="132"/>
        <v/>
      </c>
      <c r="BV62" s="154" t="str">
        <f t="shared" si="132"/>
        <v/>
      </c>
      <c r="BW62" s="154" t="str">
        <f t="shared" ref="BW62:CH62" si="133">IF(BW61=0,"",IF(BW61&gt;$S$14,1,0))</f>
        <v/>
      </c>
      <c r="BX62" s="154" t="str">
        <f t="shared" si="133"/>
        <v/>
      </c>
      <c r="BY62" s="154" t="str">
        <f t="shared" si="133"/>
        <v/>
      </c>
      <c r="BZ62" s="154" t="str">
        <f t="shared" si="133"/>
        <v/>
      </c>
      <c r="CA62" s="154" t="str">
        <f t="shared" si="133"/>
        <v/>
      </c>
      <c r="CB62" s="154" t="str">
        <f t="shared" si="133"/>
        <v/>
      </c>
      <c r="CC62" s="154" t="str">
        <f t="shared" si="133"/>
        <v/>
      </c>
      <c r="CD62" s="154" t="str">
        <f t="shared" si="133"/>
        <v/>
      </c>
      <c r="CE62" s="154" t="str">
        <f t="shared" si="133"/>
        <v/>
      </c>
      <c r="CF62" s="154" t="str">
        <f t="shared" si="133"/>
        <v/>
      </c>
      <c r="CG62" s="154" t="str">
        <f t="shared" si="133"/>
        <v/>
      </c>
      <c r="CH62" s="154" t="str">
        <f t="shared" si="133"/>
        <v/>
      </c>
      <c r="CJ62" s="206" t="str">
        <f>IF(CK62=FALSE,"",COUNTIFS($CK$31:CK62,"&lt;&gt;",$CK$31:CK62,"&lt;&gt;falsch"))</f>
        <v/>
      </c>
      <c r="CK62" s="207"/>
      <c r="CL62" s="207"/>
      <c r="CO62" s="209" t="str">
        <f t="shared" si="5"/>
        <v/>
      </c>
    </row>
    <row r="63" spans="1:93" ht="18" customHeight="1" x14ac:dyDescent="0.2">
      <c r="A63" s="330"/>
      <c r="B63" s="325"/>
      <c r="C63" s="326"/>
      <c r="D63" s="326"/>
      <c r="E63" s="326"/>
      <c r="F63" s="326"/>
      <c r="G63" s="326"/>
      <c r="H63" s="327"/>
      <c r="I63" s="318"/>
      <c r="J63" s="315"/>
      <c r="K63" s="128"/>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30"/>
      <c r="AM63" s="296"/>
      <c r="AN63" s="297"/>
      <c r="AO63" s="300"/>
      <c r="AP63" s="297"/>
      <c r="AQ63" s="305"/>
      <c r="AR63" s="306"/>
      <c r="AS63" s="311"/>
      <c r="AT63" s="312"/>
      <c r="AU63" s="289"/>
      <c r="AV63" s="286"/>
      <c r="AW63" s="245"/>
      <c r="AX63" s="185"/>
      <c r="AY63" s="186"/>
      <c r="AZ63" s="186"/>
      <c r="BA63" s="187"/>
      <c r="BB63" s="215"/>
      <c r="BF63" s="200">
        <f t="shared" ref="BF63" si="134">IF($Y$14=0,0,IF(SUM(BG63:CH63)&gt;0,1,IF(AND(AX61&gt;0,$Y$14&gt;AX61),1,0)))</f>
        <v>0</v>
      </c>
      <c r="BG63" s="155" t="str">
        <f t="shared" ref="BG63:CH63" si="135">IF(BG61=0,"",IF(BG61&lt;$S$14,1,0))</f>
        <v/>
      </c>
      <c r="BH63" s="155" t="str">
        <f t="shared" si="135"/>
        <v/>
      </c>
      <c r="BI63" s="155" t="str">
        <f t="shared" si="135"/>
        <v/>
      </c>
      <c r="BJ63" s="155" t="str">
        <f t="shared" si="135"/>
        <v/>
      </c>
      <c r="BK63" s="155" t="str">
        <f t="shared" si="135"/>
        <v/>
      </c>
      <c r="BL63" s="155" t="str">
        <f t="shared" si="135"/>
        <v/>
      </c>
      <c r="BM63" s="155" t="str">
        <f t="shared" si="135"/>
        <v/>
      </c>
      <c r="BN63" s="155" t="str">
        <f t="shared" si="135"/>
        <v/>
      </c>
      <c r="BO63" s="155" t="str">
        <f t="shared" si="135"/>
        <v/>
      </c>
      <c r="BP63" s="155" t="str">
        <f t="shared" si="135"/>
        <v/>
      </c>
      <c r="BQ63" s="155" t="str">
        <f t="shared" si="135"/>
        <v/>
      </c>
      <c r="BR63" s="155" t="str">
        <f t="shared" si="135"/>
        <v/>
      </c>
      <c r="BS63" s="155" t="str">
        <f t="shared" si="135"/>
        <v/>
      </c>
      <c r="BT63" s="155" t="str">
        <f t="shared" si="135"/>
        <v/>
      </c>
      <c r="BU63" s="155" t="str">
        <f t="shared" si="135"/>
        <v/>
      </c>
      <c r="BV63" s="155" t="str">
        <f t="shared" si="135"/>
        <v/>
      </c>
      <c r="BW63" s="155" t="str">
        <f t="shared" si="135"/>
        <v/>
      </c>
      <c r="BX63" s="155" t="str">
        <f t="shared" si="135"/>
        <v/>
      </c>
      <c r="BY63" s="155" t="str">
        <f t="shared" si="135"/>
        <v/>
      </c>
      <c r="BZ63" s="155" t="str">
        <f t="shared" si="135"/>
        <v/>
      </c>
      <c r="CA63" s="155" t="str">
        <f t="shared" si="135"/>
        <v/>
      </c>
      <c r="CB63" s="155" t="str">
        <f t="shared" si="135"/>
        <v/>
      </c>
      <c r="CC63" s="155" t="str">
        <f t="shared" si="135"/>
        <v/>
      </c>
      <c r="CD63" s="155" t="str">
        <f t="shared" si="135"/>
        <v/>
      </c>
      <c r="CE63" s="155" t="str">
        <f t="shared" si="135"/>
        <v/>
      </c>
      <c r="CF63" s="155" t="str">
        <f t="shared" si="135"/>
        <v/>
      </c>
      <c r="CG63" s="155" t="str">
        <f t="shared" si="135"/>
        <v/>
      </c>
      <c r="CH63" s="155" t="str">
        <f t="shared" si="135"/>
        <v/>
      </c>
      <c r="CJ63" s="206" t="str">
        <f>IF(CK63=FALSE,"",COUNTIFS($CK$31:CK63,"&lt;&gt;",$CK$31:CK63,"&lt;&gt;falsch"))</f>
        <v/>
      </c>
      <c r="CK63" s="207"/>
      <c r="CL63" s="207"/>
      <c r="CO63" s="209" t="str">
        <f t="shared" si="5"/>
        <v/>
      </c>
    </row>
    <row r="64" spans="1:93" ht="18" customHeight="1" x14ac:dyDescent="0.2">
      <c r="A64" s="328">
        <v>12</v>
      </c>
      <c r="B64" s="319" t="str">
        <f>'Kopierhilfe TN-Daten'!D13</f>
        <v/>
      </c>
      <c r="C64" s="320"/>
      <c r="D64" s="320"/>
      <c r="E64" s="320"/>
      <c r="F64" s="320"/>
      <c r="G64" s="320"/>
      <c r="H64" s="321"/>
      <c r="I64" s="316"/>
      <c r="J64" s="313"/>
      <c r="K64" s="38"/>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40"/>
      <c r="AM64" s="292" t="str">
        <f t="shared" ref="AM64" si="136">IF(OR($Y$14=0,SUM($K$23:$AL$23)=0),"",AX64)</f>
        <v/>
      </c>
      <c r="AN64" s="293"/>
      <c r="AO64" s="298" t="str">
        <f t="shared" ref="AO64" si="137">IF(OR($Y$14=0,SUM($K$23:$AL$23)=0),"",AY64)</f>
        <v/>
      </c>
      <c r="AP64" s="293"/>
      <c r="AQ64" s="301" t="str">
        <f>IF(AM64="","",IF(AM64=0,0,BA64))</f>
        <v/>
      </c>
      <c r="AR64" s="302"/>
      <c r="AS64" s="307" t="str">
        <f t="shared" ref="AS64" si="138">IF(AM64="","",IF(BB64="ja",0,IF(AND($Y$14=0,SUMPRODUCT(($K$23:$AL$23=$AR$8)*(K64:AL64&lt;&gt;""))=0),"",IF(BA64&gt;=60%,AY64+AZ64,AY64))))</f>
        <v/>
      </c>
      <c r="AT64" s="308"/>
      <c r="AU64" s="287" t="str">
        <f>IF(B64="","",$AZ$26)</f>
        <v/>
      </c>
      <c r="AV64" s="284" t="str">
        <f>IF(B64="","",$AZ$27)</f>
        <v/>
      </c>
      <c r="AW64" s="245" t="str">
        <f t="shared" si="36"/>
        <v/>
      </c>
      <c r="AX64" s="185">
        <f>SUMPRODUCT(($K$23:$AL$23=$AR$8)*(K64:AL64&lt;&gt;"")*(K66:AL66))</f>
        <v>0</v>
      </c>
      <c r="AY64" s="186">
        <f>SUMPRODUCT(($K$23:$AL$23=$AR$8)*(K64:AL64="a")*(K66:AL66))</f>
        <v>0</v>
      </c>
      <c r="AZ64" s="186">
        <f>SUMPRODUCT(($K$23:$AL$23=$AR$8)*(K64:AL64="e")*(K66:AL66))</f>
        <v>0</v>
      </c>
      <c r="BA64" s="187">
        <f t="shared" ref="BA64" si="139">IF(AX64=0,0,ROUND(AY64/AX64,4))</f>
        <v>0</v>
      </c>
      <c r="BB64" s="218" t="str">
        <f t="shared" ref="BB64" si="140">IF(SUMPRODUCT((K64:AL64="a")*(K65:AL65="")*($K$23:$AL$23&lt;&gt;0))&gt;0,"ja",
IF(SUMPRODUCT((K64:AL64="e")*(K65:AL65="")*($K$23:$AL$23&lt;&gt;0))&gt;0,"ja","nein"))</f>
        <v>nein</v>
      </c>
      <c r="BF64" s="196"/>
      <c r="BG64" s="153">
        <f t="shared" ref="BG64:CH64" si="141">IF(OR(BG$24="",BG$24="Datum eintragen!"),0,SUMPRODUCT(($K64:$AL64&lt;&gt;"")*($K66:$AL66)*($K$24:$AL$30=BG$24)))</f>
        <v>0</v>
      </c>
      <c r="BH64" s="153">
        <f t="shared" si="141"/>
        <v>0</v>
      </c>
      <c r="BI64" s="153">
        <f t="shared" si="141"/>
        <v>0</v>
      </c>
      <c r="BJ64" s="153">
        <f t="shared" si="141"/>
        <v>0</v>
      </c>
      <c r="BK64" s="153">
        <f t="shared" si="141"/>
        <v>0</v>
      </c>
      <c r="BL64" s="153">
        <f t="shared" si="141"/>
        <v>0</v>
      </c>
      <c r="BM64" s="153">
        <f t="shared" si="141"/>
        <v>0</v>
      </c>
      <c r="BN64" s="153">
        <f t="shared" si="141"/>
        <v>0</v>
      </c>
      <c r="BO64" s="153">
        <f t="shared" si="141"/>
        <v>0</v>
      </c>
      <c r="BP64" s="153">
        <f t="shared" si="141"/>
        <v>0</v>
      </c>
      <c r="BQ64" s="153">
        <f t="shared" si="141"/>
        <v>0</v>
      </c>
      <c r="BR64" s="153">
        <f t="shared" si="141"/>
        <v>0</v>
      </c>
      <c r="BS64" s="153">
        <f t="shared" si="141"/>
        <v>0</v>
      </c>
      <c r="BT64" s="153">
        <f t="shared" si="141"/>
        <v>0</v>
      </c>
      <c r="BU64" s="153">
        <f t="shared" si="141"/>
        <v>0</v>
      </c>
      <c r="BV64" s="153">
        <f t="shared" si="141"/>
        <v>0</v>
      </c>
      <c r="BW64" s="153">
        <f t="shared" si="141"/>
        <v>0</v>
      </c>
      <c r="BX64" s="153">
        <f t="shared" si="141"/>
        <v>0</v>
      </c>
      <c r="BY64" s="153">
        <f t="shared" si="141"/>
        <v>0</v>
      </c>
      <c r="BZ64" s="153">
        <f t="shared" si="141"/>
        <v>0</v>
      </c>
      <c r="CA64" s="153">
        <f t="shared" si="141"/>
        <v>0</v>
      </c>
      <c r="CB64" s="153">
        <f t="shared" si="141"/>
        <v>0</v>
      </c>
      <c r="CC64" s="153">
        <f t="shared" si="141"/>
        <v>0</v>
      </c>
      <c r="CD64" s="153">
        <f t="shared" si="141"/>
        <v>0</v>
      </c>
      <c r="CE64" s="153">
        <f t="shared" si="141"/>
        <v>0</v>
      </c>
      <c r="CF64" s="153">
        <f t="shared" si="141"/>
        <v>0</v>
      </c>
      <c r="CG64" s="153">
        <f t="shared" si="141"/>
        <v>0</v>
      </c>
      <c r="CH64" s="153">
        <f t="shared" si="141"/>
        <v>0</v>
      </c>
      <c r="CJ64" s="206" t="str">
        <f>IF(CK64=FALSE,"",COUNTIFS($CK$31:CK64,"&lt;&gt;",$CK$31:CK64,"&lt;&gt;falsch"))</f>
        <v/>
      </c>
      <c r="CK64" s="207" t="b">
        <f t="shared" ref="CK64" si="142">IF(AS64="",FALSE,IF(AS64&gt;0,B64,FALSE))</f>
        <v>0</v>
      </c>
      <c r="CL64" s="207" t="str">
        <f t="shared" ref="CL64" si="143">IF(AND($S$8="2.2.2 Berufsorientierung MINT",B64&lt;&gt;""),"TN MINT",IF(AND($S$8="2.2.1 Berufsorientierung Ausbildung",I64&lt;&gt;"",J64="",B64&lt;&gt;""),"TN mit Förderbedarf",IF(AND($S$8="2.2.1 Berufsorientierung Ausbildung",I64="",J64&lt;&gt;"",B64&lt;&gt;""),"TN ohne Förderbedarf","")))</f>
        <v/>
      </c>
      <c r="CO64" s="209" t="str">
        <f t="shared" si="5"/>
        <v/>
      </c>
    </row>
    <row r="65" spans="1:93" ht="18" customHeight="1" x14ac:dyDescent="0.2">
      <c r="A65" s="329"/>
      <c r="B65" s="322"/>
      <c r="C65" s="323"/>
      <c r="D65" s="323"/>
      <c r="E65" s="323"/>
      <c r="F65" s="323"/>
      <c r="G65" s="323"/>
      <c r="H65" s="324"/>
      <c r="I65" s="317"/>
      <c r="J65" s="314"/>
      <c r="K65" s="106"/>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8"/>
      <c r="AM65" s="294"/>
      <c r="AN65" s="295"/>
      <c r="AO65" s="299"/>
      <c r="AP65" s="295"/>
      <c r="AQ65" s="303"/>
      <c r="AR65" s="304"/>
      <c r="AS65" s="309"/>
      <c r="AT65" s="310"/>
      <c r="AU65" s="288"/>
      <c r="AV65" s="285"/>
      <c r="AW65" s="245"/>
      <c r="AX65" s="185"/>
      <c r="AY65" s="186"/>
      <c r="AZ65" s="186"/>
      <c r="BA65" s="187"/>
      <c r="BB65" s="215"/>
      <c r="BF65" s="198">
        <f t="shared" ref="BF65" si="144">IF($Y$14=0,0,IF(SUM(BG65:CH65)&gt;0,1,IF(AND(AX64&gt;0,$Y$14&lt;AX64),1,0)))</f>
        <v>0</v>
      </c>
      <c r="BG65" s="154" t="str">
        <f t="shared" ref="BG65:BV65" si="145">IF(BG64=0,"",IF(BG64&gt;$S$14,1,0))</f>
        <v/>
      </c>
      <c r="BH65" s="154" t="str">
        <f t="shared" si="145"/>
        <v/>
      </c>
      <c r="BI65" s="154" t="str">
        <f t="shared" si="145"/>
        <v/>
      </c>
      <c r="BJ65" s="154" t="str">
        <f t="shared" si="145"/>
        <v/>
      </c>
      <c r="BK65" s="154" t="str">
        <f t="shared" si="145"/>
        <v/>
      </c>
      <c r="BL65" s="154" t="str">
        <f t="shared" si="145"/>
        <v/>
      </c>
      <c r="BM65" s="154" t="str">
        <f t="shared" si="145"/>
        <v/>
      </c>
      <c r="BN65" s="154" t="str">
        <f t="shared" si="145"/>
        <v/>
      </c>
      <c r="BO65" s="154" t="str">
        <f t="shared" si="145"/>
        <v/>
      </c>
      <c r="BP65" s="154" t="str">
        <f t="shared" si="145"/>
        <v/>
      </c>
      <c r="BQ65" s="154" t="str">
        <f t="shared" si="145"/>
        <v/>
      </c>
      <c r="BR65" s="154" t="str">
        <f t="shared" si="145"/>
        <v/>
      </c>
      <c r="BS65" s="154" t="str">
        <f t="shared" si="145"/>
        <v/>
      </c>
      <c r="BT65" s="154" t="str">
        <f t="shared" si="145"/>
        <v/>
      </c>
      <c r="BU65" s="154" t="str">
        <f t="shared" si="145"/>
        <v/>
      </c>
      <c r="BV65" s="154" t="str">
        <f t="shared" si="145"/>
        <v/>
      </c>
      <c r="BW65" s="154" t="str">
        <f t="shared" ref="BW65:CH65" si="146">IF(BW64=0,"",IF(BW64&gt;$S$14,1,0))</f>
        <v/>
      </c>
      <c r="BX65" s="154" t="str">
        <f t="shared" si="146"/>
        <v/>
      </c>
      <c r="BY65" s="154" t="str">
        <f t="shared" si="146"/>
        <v/>
      </c>
      <c r="BZ65" s="154" t="str">
        <f t="shared" si="146"/>
        <v/>
      </c>
      <c r="CA65" s="154" t="str">
        <f t="shared" si="146"/>
        <v/>
      </c>
      <c r="CB65" s="154" t="str">
        <f t="shared" si="146"/>
        <v/>
      </c>
      <c r="CC65" s="154" t="str">
        <f t="shared" si="146"/>
        <v/>
      </c>
      <c r="CD65" s="154" t="str">
        <f t="shared" si="146"/>
        <v/>
      </c>
      <c r="CE65" s="154" t="str">
        <f t="shared" si="146"/>
        <v/>
      </c>
      <c r="CF65" s="154" t="str">
        <f t="shared" si="146"/>
        <v/>
      </c>
      <c r="CG65" s="154" t="str">
        <f t="shared" si="146"/>
        <v/>
      </c>
      <c r="CH65" s="154" t="str">
        <f t="shared" si="146"/>
        <v/>
      </c>
      <c r="CJ65" s="206" t="str">
        <f>IF(CK65=FALSE,"",COUNTIFS($CK$31:CK65,"&lt;&gt;",$CK$31:CK65,"&lt;&gt;falsch"))</f>
        <v/>
      </c>
      <c r="CK65" s="207"/>
      <c r="CL65" s="207"/>
      <c r="CO65" s="209" t="str">
        <f t="shared" si="5"/>
        <v/>
      </c>
    </row>
    <row r="66" spans="1:93" ht="18" customHeight="1" x14ac:dyDescent="0.2">
      <c r="A66" s="330"/>
      <c r="B66" s="325"/>
      <c r="C66" s="326"/>
      <c r="D66" s="326"/>
      <c r="E66" s="326"/>
      <c r="F66" s="326"/>
      <c r="G66" s="326"/>
      <c r="H66" s="327"/>
      <c r="I66" s="318"/>
      <c r="J66" s="315"/>
      <c r="K66" s="128"/>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30"/>
      <c r="AM66" s="296"/>
      <c r="AN66" s="297"/>
      <c r="AO66" s="300"/>
      <c r="AP66" s="297"/>
      <c r="AQ66" s="305"/>
      <c r="AR66" s="306"/>
      <c r="AS66" s="311"/>
      <c r="AT66" s="312"/>
      <c r="AU66" s="289"/>
      <c r="AV66" s="286"/>
      <c r="AW66" s="245"/>
      <c r="AX66" s="185"/>
      <c r="AY66" s="186"/>
      <c r="AZ66" s="186"/>
      <c r="BA66" s="187"/>
      <c r="BB66" s="215"/>
      <c r="BF66" s="200">
        <f t="shared" ref="BF66" si="147">IF($Y$14=0,0,IF(SUM(BG66:CH66)&gt;0,1,IF(AND(AX64&gt;0,$Y$14&gt;AX64),1,0)))</f>
        <v>0</v>
      </c>
      <c r="BG66" s="155" t="str">
        <f t="shared" ref="BG66:CH66" si="148">IF(BG64=0,"",IF(BG64&lt;$S$14,1,0))</f>
        <v/>
      </c>
      <c r="BH66" s="155" t="str">
        <f t="shared" si="148"/>
        <v/>
      </c>
      <c r="BI66" s="155" t="str">
        <f t="shared" si="148"/>
        <v/>
      </c>
      <c r="BJ66" s="155" t="str">
        <f t="shared" si="148"/>
        <v/>
      </c>
      <c r="BK66" s="155" t="str">
        <f t="shared" si="148"/>
        <v/>
      </c>
      <c r="BL66" s="155" t="str">
        <f t="shared" si="148"/>
        <v/>
      </c>
      <c r="BM66" s="155" t="str">
        <f t="shared" si="148"/>
        <v/>
      </c>
      <c r="BN66" s="155" t="str">
        <f t="shared" si="148"/>
        <v/>
      </c>
      <c r="BO66" s="155" t="str">
        <f t="shared" si="148"/>
        <v/>
      </c>
      <c r="BP66" s="155" t="str">
        <f t="shared" si="148"/>
        <v/>
      </c>
      <c r="BQ66" s="155" t="str">
        <f t="shared" si="148"/>
        <v/>
      </c>
      <c r="BR66" s="155" t="str">
        <f t="shared" si="148"/>
        <v/>
      </c>
      <c r="BS66" s="155" t="str">
        <f t="shared" si="148"/>
        <v/>
      </c>
      <c r="BT66" s="155" t="str">
        <f t="shared" si="148"/>
        <v/>
      </c>
      <c r="BU66" s="155" t="str">
        <f t="shared" si="148"/>
        <v/>
      </c>
      <c r="BV66" s="155" t="str">
        <f t="shared" si="148"/>
        <v/>
      </c>
      <c r="BW66" s="155" t="str">
        <f t="shared" si="148"/>
        <v/>
      </c>
      <c r="BX66" s="155" t="str">
        <f t="shared" si="148"/>
        <v/>
      </c>
      <c r="BY66" s="155" t="str">
        <f t="shared" si="148"/>
        <v/>
      </c>
      <c r="BZ66" s="155" t="str">
        <f t="shared" si="148"/>
        <v/>
      </c>
      <c r="CA66" s="155" t="str">
        <f t="shared" si="148"/>
        <v/>
      </c>
      <c r="CB66" s="155" t="str">
        <f t="shared" si="148"/>
        <v/>
      </c>
      <c r="CC66" s="155" t="str">
        <f t="shared" si="148"/>
        <v/>
      </c>
      <c r="CD66" s="155" t="str">
        <f t="shared" si="148"/>
        <v/>
      </c>
      <c r="CE66" s="155" t="str">
        <f t="shared" si="148"/>
        <v/>
      </c>
      <c r="CF66" s="155" t="str">
        <f t="shared" si="148"/>
        <v/>
      </c>
      <c r="CG66" s="155" t="str">
        <f t="shared" si="148"/>
        <v/>
      </c>
      <c r="CH66" s="155" t="str">
        <f t="shared" si="148"/>
        <v/>
      </c>
      <c r="CJ66" s="206" t="str">
        <f>IF(CK66=FALSE,"",COUNTIFS($CK$31:CK66,"&lt;&gt;",$CK$31:CK66,"&lt;&gt;falsch"))</f>
        <v/>
      </c>
      <c r="CK66" s="207"/>
      <c r="CL66" s="207"/>
      <c r="CO66" s="209" t="str">
        <f t="shared" si="5"/>
        <v/>
      </c>
    </row>
    <row r="67" spans="1:93" ht="18" customHeight="1" x14ac:dyDescent="0.2">
      <c r="A67" s="328">
        <v>13</v>
      </c>
      <c r="B67" s="319" t="str">
        <f>'Kopierhilfe TN-Daten'!D14</f>
        <v/>
      </c>
      <c r="C67" s="320"/>
      <c r="D67" s="320"/>
      <c r="E67" s="320"/>
      <c r="F67" s="320"/>
      <c r="G67" s="320"/>
      <c r="H67" s="321"/>
      <c r="I67" s="316"/>
      <c r="J67" s="313"/>
      <c r="K67" s="38"/>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40"/>
      <c r="AM67" s="292" t="str">
        <f t="shared" ref="AM67" si="149">IF(OR($Y$14=0,SUM($K$23:$AL$23)=0),"",AX67)</f>
        <v/>
      </c>
      <c r="AN67" s="293"/>
      <c r="AO67" s="298" t="str">
        <f t="shared" ref="AO67" si="150">IF(OR($Y$14=0,SUM($K$23:$AL$23)=0),"",AY67)</f>
        <v/>
      </c>
      <c r="AP67" s="293"/>
      <c r="AQ67" s="301" t="str">
        <f>IF(AM67="","",IF(AM67=0,0,BA67))</f>
        <v/>
      </c>
      <c r="AR67" s="302"/>
      <c r="AS67" s="307" t="str">
        <f t="shared" ref="AS67" si="151">IF(AM67="","",IF(BB67="ja",0,IF(AND($Y$14=0,SUMPRODUCT(($K$23:$AL$23=$AR$8)*(K67:AL67&lt;&gt;""))=0),"",IF(BA67&gt;=60%,AY67+AZ67,AY67))))</f>
        <v/>
      </c>
      <c r="AT67" s="308"/>
      <c r="AU67" s="287" t="str">
        <f>IF(B67="","",$AZ$26)</f>
        <v/>
      </c>
      <c r="AV67" s="284" t="str">
        <f>IF(B67="","",$AZ$27)</f>
        <v/>
      </c>
      <c r="AW67" s="245" t="str">
        <f t="shared" si="36"/>
        <v/>
      </c>
      <c r="AX67" s="185">
        <f>SUMPRODUCT(($K$23:$AL$23=$AR$8)*(K67:AL67&lt;&gt;"")*(K69:AL69))</f>
        <v>0</v>
      </c>
      <c r="AY67" s="186">
        <f>SUMPRODUCT(($K$23:$AL$23=$AR$8)*(K67:AL67="a")*(K69:AL69))</f>
        <v>0</v>
      </c>
      <c r="AZ67" s="186">
        <f>SUMPRODUCT(($K$23:$AL$23=$AR$8)*(K67:AL67="e")*(K69:AL69))</f>
        <v>0</v>
      </c>
      <c r="BA67" s="187">
        <f t="shared" ref="BA67" si="152">IF(AX67=0,0,ROUND(AY67/AX67,4))</f>
        <v>0</v>
      </c>
      <c r="BB67" s="218" t="str">
        <f t="shared" ref="BB67" si="153">IF(SUMPRODUCT((K67:AL67="a")*(K68:AL68="")*($K$23:$AL$23&lt;&gt;0))&gt;0,"ja",
IF(SUMPRODUCT((K67:AL67="e")*(K68:AL68="")*($K$23:$AL$23&lt;&gt;0))&gt;0,"ja","nein"))</f>
        <v>nein</v>
      </c>
      <c r="BF67" s="196"/>
      <c r="BG67" s="153">
        <f t="shared" ref="BG67:CH67" si="154">IF(OR(BG$24="",BG$24="Datum eintragen!"),0,SUMPRODUCT(($K67:$AL67&lt;&gt;"")*($K69:$AL69)*($K$24:$AL$30=BG$24)))</f>
        <v>0</v>
      </c>
      <c r="BH67" s="153">
        <f t="shared" si="154"/>
        <v>0</v>
      </c>
      <c r="BI67" s="153">
        <f t="shared" si="154"/>
        <v>0</v>
      </c>
      <c r="BJ67" s="153">
        <f t="shared" si="154"/>
        <v>0</v>
      </c>
      <c r="BK67" s="153">
        <f t="shared" si="154"/>
        <v>0</v>
      </c>
      <c r="BL67" s="153">
        <f t="shared" si="154"/>
        <v>0</v>
      </c>
      <c r="BM67" s="153">
        <f t="shared" si="154"/>
        <v>0</v>
      </c>
      <c r="BN67" s="153">
        <f t="shared" si="154"/>
        <v>0</v>
      </c>
      <c r="BO67" s="153">
        <f t="shared" si="154"/>
        <v>0</v>
      </c>
      <c r="BP67" s="153">
        <f t="shared" si="154"/>
        <v>0</v>
      </c>
      <c r="BQ67" s="153">
        <f t="shared" si="154"/>
        <v>0</v>
      </c>
      <c r="BR67" s="153">
        <f t="shared" si="154"/>
        <v>0</v>
      </c>
      <c r="BS67" s="153">
        <f t="shared" si="154"/>
        <v>0</v>
      </c>
      <c r="BT67" s="153">
        <f t="shared" si="154"/>
        <v>0</v>
      </c>
      <c r="BU67" s="153">
        <f t="shared" si="154"/>
        <v>0</v>
      </c>
      <c r="BV67" s="153">
        <f t="shared" si="154"/>
        <v>0</v>
      </c>
      <c r="BW67" s="153">
        <f t="shared" si="154"/>
        <v>0</v>
      </c>
      <c r="BX67" s="153">
        <f t="shared" si="154"/>
        <v>0</v>
      </c>
      <c r="BY67" s="153">
        <f t="shared" si="154"/>
        <v>0</v>
      </c>
      <c r="BZ67" s="153">
        <f t="shared" si="154"/>
        <v>0</v>
      </c>
      <c r="CA67" s="153">
        <f t="shared" si="154"/>
        <v>0</v>
      </c>
      <c r="CB67" s="153">
        <f t="shared" si="154"/>
        <v>0</v>
      </c>
      <c r="CC67" s="153">
        <f t="shared" si="154"/>
        <v>0</v>
      </c>
      <c r="CD67" s="153">
        <f t="shared" si="154"/>
        <v>0</v>
      </c>
      <c r="CE67" s="153">
        <f t="shared" si="154"/>
        <v>0</v>
      </c>
      <c r="CF67" s="153">
        <f t="shared" si="154"/>
        <v>0</v>
      </c>
      <c r="CG67" s="153">
        <f t="shared" si="154"/>
        <v>0</v>
      </c>
      <c r="CH67" s="153">
        <f t="shared" si="154"/>
        <v>0</v>
      </c>
      <c r="CJ67" s="206" t="str">
        <f>IF(CK67=FALSE,"",COUNTIFS($CK$31:CK67,"&lt;&gt;",$CK$31:CK67,"&lt;&gt;falsch"))</f>
        <v/>
      </c>
      <c r="CK67" s="207" t="b">
        <f t="shared" ref="CK67" si="155">IF(AS67="",FALSE,IF(AS67&gt;0,B67,FALSE))</f>
        <v>0</v>
      </c>
      <c r="CL67" s="207" t="str">
        <f t="shared" ref="CL67" si="156">IF(AND($S$8="2.2.2 Berufsorientierung MINT",B67&lt;&gt;""),"TN MINT",IF(AND($S$8="2.2.1 Berufsorientierung Ausbildung",I67&lt;&gt;"",J67="",B67&lt;&gt;""),"TN mit Förderbedarf",IF(AND($S$8="2.2.1 Berufsorientierung Ausbildung",I67="",J67&lt;&gt;"",B67&lt;&gt;""),"TN ohne Förderbedarf","")))</f>
        <v/>
      </c>
      <c r="CO67" s="209" t="str">
        <f t="shared" si="5"/>
        <v/>
      </c>
    </row>
    <row r="68" spans="1:93" ht="18" customHeight="1" x14ac:dyDescent="0.2">
      <c r="A68" s="329"/>
      <c r="B68" s="322"/>
      <c r="C68" s="323"/>
      <c r="D68" s="323"/>
      <c r="E68" s="323"/>
      <c r="F68" s="323"/>
      <c r="G68" s="323"/>
      <c r="H68" s="324"/>
      <c r="I68" s="317"/>
      <c r="J68" s="314"/>
      <c r="K68" s="106"/>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8"/>
      <c r="AM68" s="294"/>
      <c r="AN68" s="295"/>
      <c r="AO68" s="299"/>
      <c r="AP68" s="295"/>
      <c r="AQ68" s="303"/>
      <c r="AR68" s="304"/>
      <c r="AS68" s="309"/>
      <c r="AT68" s="310"/>
      <c r="AU68" s="288"/>
      <c r="AV68" s="285"/>
      <c r="AW68" s="245"/>
      <c r="AX68" s="185"/>
      <c r="AY68" s="186"/>
      <c r="AZ68" s="186"/>
      <c r="BA68" s="187"/>
      <c r="BB68" s="215"/>
      <c r="BF68" s="198">
        <f t="shared" ref="BF68" si="157">IF($Y$14=0,0,IF(SUM(BG68:CH68)&gt;0,1,IF(AND(AX67&gt;0,$Y$14&lt;AX67),1,0)))</f>
        <v>0</v>
      </c>
      <c r="BG68" s="154" t="str">
        <f t="shared" ref="BG68:BV68" si="158">IF(BG67=0,"",IF(BG67&gt;$S$14,1,0))</f>
        <v/>
      </c>
      <c r="BH68" s="154" t="str">
        <f t="shared" si="158"/>
        <v/>
      </c>
      <c r="BI68" s="154" t="str">
        <f t="shared" si="158"/>
        <v/>
      </c>
      <c r="BJ68" s="154" t="str">
        <f t="shared" si="158"/>
        <v/>
      </c>
      <c r="BK68" s="154" t="str">
        <f t="shared" si="158"/>
        <v/>
      </c>
      <c r="BL68" s="154" t="str">
        <f t="shared" si="158"/>
        <v/>
      </c>
      <c r="BM68" s="154" t="str">
        <f t="shared" si="158"/>
        <v/>
      </c>
      <c r="BN68" s="154" t="str">
        <f t="shared" si="158"/>
        <v/>
      </c>
      <c r="BO68" s="154" t="str">
        <f t="shared" si="158"/>
        <v/>
      </c>
      <c r="BP68" s="154" t="str">
        <f t="shared" si="158"/>
        <v/>
      </c>
      <c r="BQ68" s="154" t="str">
        <f t="shared" si="158"/>
        <v/>
      </c>
      <c r="BR68" s="154" t="str">
        <f t="shared" si="158"/>
        <v/>
      </c>
      <c r="BS68" s="154" t="str">
        <f t="shared" si="158"/>
        <v/>
      </c>
      <c r="BT68" s="154" t="str">
        <f t="shared" si="158"/>
        <v/>
      </c>
      <c r="BU68" s="154" t="str">
        <f t="shared" si="158"/>
        <v/>
      </c>
      <c r="BV68" s="154" t="str">
        <f t="shared" si="158"/>
        <v/>
      </c>
      <c r="BW68" s="154" t="str">
        <f t="shared" ref="BW68:CH68" si="159">IF(BW67=0,"",IF(BW67&gt;$S$14,1,0))</f>
        <v/>
      </c>
      <c r="BX68" s="154" t="str">
        <f t="shared" si="159"/>
        <v/>
      </c>
      <c r="BY68" s="154" t="str">
        <f t="shared" si="159"/>
        <v/>
      </c>
      <c r="BZ68" s="154" t="str">
        <f t="shared" si="159"/>
        <v/>
      </c>
      <c r="CA68" s="154" t="str">
        <f t="shared" si="159"/>
        <v/>
      </c>
      <c r="CB68" s="154" t="str">
        <f t="shared" si="159"/>
        <v/>
      </c>
      <c r="CC68" s="154" t="str">
        <f t="shared" si="159"/>
        <v/>
      </c>
      <c r="CD68" s="154" t="str">
        <f t="shared" si="159"/>
        <v/>
      </c>
      <c r="CE68" s="154" t="str">
        <f t="shared" si="159"/>
        <v/>
      </c>
      <c r="CF68" s="154" t="str">
        <f t="shared" si="159"/>
        <v/>
      </c>
      <c r="CG68" s="154" t="str">
        <f t="shared" si="159"/>
        <v/>
      </c>
      <c r="CH68" s="154" t="str">
        <f t="shared" si="159"/>
        <v/>
      </c>
      <c r="CJ68" s="206" t="str">
        <f>IF(CK68=FALSE,"",COUNTIFS($CK$31:CK68,"&lt;&gt;",$CK$31:CK68,"&lt;&gt;falsch"))</f>
        <v/>
      </c>
      <c r="CK68" s="207"/>
      <c r="CL68" s="207"/>
      <c r="CO68" s="209" t="str">
        <f t="shared" si="5"/>
        <v/>
      </c>
    </row>
    <row r="69" spans="1:93" ht="18" customHeight="1" x14ac:dyDescent="0.2">
      <c r="A69" s="330"/>
      <c r="B69" s="325"/>
      <c r="C69" s="326"/>
      <c r="D69" s="326"/>
      <c r="E69" s="326"/>
      <c r="F69" s="326"/>
      <c r="G69" s="326"/>
      <c r="H69" s="327"/>
      <c r="I69" s="318"/>
      <c r="J69" s="315"/>
      <c r="K69" s="128"/>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30"/>
      <c r="AM69" s="296"/>
      <c r="AN69" s="297"/>
      <c r="AO69" s="300"/>
      <c r="AP69" s="297"/>
      <c r="AQ69" s="305"/>
      <c r="AR69" s="306"/>
      <c r="AS69" s="311"/>
      <c r="AT69" s="312"/>
      <c r="AU69" s="289"/>
      <c r="AV69" s="286"/>
      <c r="AW69" s="245"/>
      <c r="AX69" s="185"/>
      <c r="AY69" s="186"/>
      <c r="AZ69" s="186"/>
      <c r="BA69" s="187"/>
      <c r="BB69" s="215"/>
      <c r="BF69" s="200">
        <f t="shared" ref="BF69" si="160">IF($Y$14=0,0,IF(SUM(BG69:CH69)&gt;0,1,IF(AND(AX67&gt;0,$Y$14&gt;AX67),1,0)))</f>
        <v>0</v>
      </c>
      <c r="BG69" s="155" t="str">
        <f t="shared" ref="BG69:CH69" si="161">IF(BG67=0,"",IF(BG67&lt;$S$14,1,0))</f>
        <v/>
      </c>
      <c r="BH69" s="155" t="str">
        <f t="shared" si="161"/>
        <v/>
      </c>
      <c r="BI69" s="155" t="str">
        <f t="shared" si="161"/>
        <v/>
      </c>
      <c r="BJ69" s="155" t="str">
        <f t="shared" si="161"/>
        <v/>
      </c>
      <c r="BK69" s="155" t="str">
        <f t="shared" si="161"/>
        <v/>
      </c>
      <c r="BL69" s="155" t="str">
        <f t="shared" si="161"/>
        <v/>
      </c>
      <c r="BM69" s="155" t="str">
        <f t="shared" si="161"/>
        <v/>
      </c>
      <c r="BN69" s="155" t="str">
        <f t="shared" si="161"/>
        <v/>
      </c>
      <c r="BO69" s="155" t="str">
        <f t="shared" si="161"/>
        <v/>
      </c>
      <c r="BP69" s="155" t="str">
        <f t="shared" si="161"/>
        <v/>
      </c>
      <c r="BQ69" s="155" t="str">
        <f t="shared" si="161"/>
        <v/>
      </c>
      <c r="BR69" s="155" t="str">
        <f t="shared" si="161"/>
        <v/>
      </c>
      <c r="BS69" s="155" t="str">
        <f t="shared" si="161"/>
        <v/>
      </c>
      <c r="BT69" s="155" t="str">
        <f t="shared" si="161"/>
        <v/>
      </c>
      <c r="BU69" s="155" t="str">
        <f t="shared" si="161"/>
        <v/>
      </c>
      <c r="BV69" s="155" t="str">
        <f t="shared" si="161"/>
        <v/>
      </c>
      <c r="BW69" s="155" t="str">
        <f t="shared" si="161"/>
        <v/>
      </c>
      <c r="BX69" s="155" t="str">
        <f t="shared" si="161"/>
        <v/>
      </c>
      <c r="BY69" s="155" t="str">
        <f t="shared" si="161"/>
        <v/>
      </c>
      <c r="BZ69" s="155" t="str">
        <f t="shared" si="161"/>
        <v/>
      </c>
      <c r="CA69" s="155" t="str">
        <f t="shared" si="161"/>
        <v/>
      </c>
      <c r="CB69" s="155" t="str">
        <f t="shared" si="161"/>
        <v/>
      </c>
      <c r="CC69" s="155" t="str">
        <f t="shared" si="161"/>
        <v/>
      </c>
      <c r="CD69" s="155" t="str">
        <f t="shared" si="161"/>
        <v/>
      </c>
      <c r="CE69" s="155" t="str">
        <f t="shared" si="161"/>
        <v/>
      </c>
      <c r="CF69" s="155" t="str">
        <f t="shared" si="161"/>
        <v/>
      </c>
      <c r="CG69" s="155" t="str">
        <f t="shared" si="161"/>
        <v/>
      </c>
      <c r="CH69" s="155" t="str">
        <f t="shared" si="161"/>
        <v/>
      </c>
      <c r="CJ69" s="206" t="str">
        <f>IF(CK69=FALSE,"",COUNTIFS($CK$31:CK69,"&lt;&gt;",$CK$31:CK69,"&lt;&gt;falsch"))</f>
        <v/>
      </c>
      <c r="CK69" s="207"/>
      <c r="CL69" s="207"/>
      <c r="CO69" s="209" t="str">
        <f t="shared" si="5"/>
        <v/>
      </c>
    </row>
    <row r="70" spans="1:93" ht="18" customHeight="1" x14ac:dyDescent="0.2">
      <c r="A70" s="328">
        <v>14</v>
      </c>
      <c r="B70" s="319" t="str">
        <f>'Kopierhilfe TN-Daten'!D15</f>
        <v/>
      </c>
      <c r="C70" s="320"/>
      <c r="D70" s="320"/>
      <c r="E70" s="320"/>
      <c r="F70" s="320"/>
      <c r="G70" s="320"/>
      <c r="H70" s="321"/>
      <c r="I70" s="316"/>
      <c r="J70" s="313"/>
      <c r="K70" s="38"/>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40"/>
      <c r="AM70" s="292" t="str">
        <f t="shared" ref="AM70" si="162">IF(OR($Y$14=0,SUM($K$23:$AL$23)=0),"",AX70)</f>
        <v/>
      </c>
      <c r="AN70" s="293"/>
      <c r="AO70" s="298" t="str">
        <f t="shared" ref="AO70" si="163">IF(OR($Y$14=0,SUM($K$23:$AL$23)=0),"",AY70)</f>
        <v/>
      </c>
      <c r="AP70" s="293"/>
      <c r="AQ70" s="301" t="str">
        <f>IF(AM70="","",IF(AM70=0,0,BA70))</f>
        <v/>
      </c>
      <c r="AR70" s="302"/>
      <c r="AS70" s="307" t="str">
        <f t="shared" ref="AS70" si="164">IF(AM70="","",IF(BB70="ja",0,IF(AND($Y$14=0,SUMPRODUCT(($K$23:$AL$23=$AR$8)*(K70:AL70&lt;&gt;""))=0),"",IF(BA70&gt;=60%,AY70+AZ70,AY70))))</f>
        <v/>
      </c>
      <c r="AT70" s="308"/>
      <c r="AU70" s="287" t="str">
        <f>IF(B70="","",$AZ$26)</f>
        <v/>
      </c>
      <c r="AV70" s="284" t="str">
        <f>IF(B70="","",$AZ$27)</f>
        <v/>
      </c>
      <c r="AW70" s="245" t="str">
        <f t="shared" si="36"/>
        <v/>
      </c>
      <c r="AX70" s="185">
        <f>SUMPRODUCT(($K$23:$AL$23=$AR$8)*(K70:AL70&lt;&gt;"")*(K72:AL72))</f>
        <v>0</v>
      </c>
      <c r="AY70" s="186">
        <f>SUMPRODUCT(($K$23:$AL$23=$AR$8)*(K70:AL70="a")*(K72:AL72))</f>
        <v>0</v>
      </c>
      <c r="AZ70" s="186">
        <f>SUMPRODUCT(($K$23:$AL$23=$AR$8)*(K70:AL70="e")*(K72:AL72))</f>
        <v>0</v>
      </c>
      <c r="BA70" s="187">
        <f t="shared" ref="BA70" si="165">IF(AX70=0,0,ROUND(AY70/AX70,4))</f>
        <v>0</v>
      </c>
      <c r="BB70" s="218" t="str">
        <f t="shared" ref="BB70" si="166">IF(SUMPRODUCT((K70:AL70="a")*(K71:AL71="")*($K$23:$AL$23&lt;&gt;0))&gt;0,"ja",
IF(SUMPRODUCT((K70:AL70="e")*(K71:AL71="")*($K$23:$AL$23&lt;&gt;0))&gt;0,"ja","nein"))</f>
        <v>nein</v>
      </c>
      <c r="BF70" s="196"/>
      <c r="BG70" s="153">
        <f t="shared" ref="BG70:CH70" si="167">IF(OR(BG$24="",BG$24="Datum eintragen!"),0,SUMPRODUCT(($K70:$AL70&lt;&gt;"")*($K72:$AL72)*($K$24:$AL$30=BG$24)))</f>
        <v>0</v>
      </c>
      <c r="BH70" s="153">
        <f t="shared" si="167"/>
        <v>0</v>
      </c>
      <c r="BI70" s="153">
        <f t="shared" si="167"/>
        <v>0</v>
      </c>
      <c r="BJ70" s="153">
        <f t="shared" si="167"/>
        <v>0</v>
      </c>
      <c r="BK70" s="153">
        <f t="shared" si="167"/>
        <v>0</v>
      </c>
      <c r="BL70" s="153">
        <f t="shared" si="167"/>
        <v>0</v>
      </c>
      <c r="BM70" s="153">
        <f t="shared" si="167"/>
        <v>0</v>
      </c>
      <c r="BN70" s="153">
        <f t="shared" si="167"/>
        <v>0</v>
      </c>
      <c r="BO70" s="153">
        <f t="shared" si="167"/>
        <v>0</v>
      </c>
      <c r="BP70" s="153">
        <f t="shared" si="167"/>
        <v>0</v>
      </c>
      <c r="BQ70" s="153">
        <f t="shared" si="167"/>
        <v>0</v>
      </c>
      <c r="BR70" s="153">
        <f t="shared" si="167"/>
        <v>0</v>
      </c>
      <c r="BS70" s="153">
        <f t="shared" si="167"/>
        <v>0</v>
      </c>
      <c r="BT70" s="153">
        <f t="shared" si="167"/>
        <v>0</v>
      </c>
      <c r="BU70" s="153">
        <f t="shared" si="167"/>
        <v>0</v>
      </c>
      <c r="BV70" s="153">
        <f t="shared" si="167"/>
        <v>0</v>
      </c>
      <c r="BW70" s="153">
        <f t="shared" si="167"/>
        <v>0</v>
      </c>
      <c r="BX70" s="153">
        <f t="shared" si="167"/>
        <v>0</v>
      </c>
      <c r="BY70" s="153">
        <f t="shared" si="167"/>
        <v>0</v>
      </c>
      <c r="BZ70" s="153">
        <f t="shared" si="167"/>
        <v>0</v>
      </c>
      <c r="CA70" s="153">
        <f t="shared" si="167"/>
        <v>0</v>
      </c>
      <c r="CB70" s="153">
        <f t="shared" si="167"/>
        <v>0</v>
      </c>
      <c r="CC70" s="153">
        <f t="shared" si="167"/>
        <v>0</v>
      </c>
      <c r="CD70" s="153">
        <f t="shared" si="167"/>
        <v>0</v>
      </c>
      <c r="CE70" s="153">
        <f t="shared" si="167"/>
        <v>0</v>
      </c>
      <c r="CF70" s="153">
        <f t="shared" si="167"/>
        <v>0</v>
      </c>
      <c r="CG70" s="153">
        <f t="shared" si="167"/>
        <v>0</v>
      </c>
      <c r="CH70" s="153">
        <f t="shared" si="167"/>
        <v>0</v>
      </c>
      <c r="CJ70" s="206" t="str">
        <f>IF(CK70=FALSE,"",COUNTIFS($CK$31:CK70,"&lt;&gt;",$CK$31:CK70,"&lt;&gt;falsch"))</f>
        <v/>
      </c>
      <c r="CK70" s="207" t="b">
        <f t="shared" ref="CK70" si="168">IF(AS70="",FALSE,IF(AS70&gt;0,B70,FALSE))</f>
        <v>0</v>
      </c>
      <c r="CL70" s="207" t="str">
        <f t="shared" ref="CL70" si="169">IF(AND($S$8="2.2.2 Berufsorientierung MINT",B70&lt;&gt;""),"TN MINT",IF(AND($S$8="2.2.1 Berufsorientierung Ausbildung",I70&lt;&gt;"",J70="",B70&lt;&gt;""),"TN mit Förderbedarf",IF(AND($S$8="2.2.1 Berufsorientierung Ausbildung",I70="",J70&lt;&gt;"",B70&lt;&gt;""),"TN ohne Förderbedarf","")))</f>
        <v/>
      </c>
      <c r="CO70" s="209" t="str">
        <f t="shared" si="5"/>
        <v/>
      </c>
    </row>
    <row r="71" spans="1:93" ht="18" customHeight="1" x14ac:dyDescent="0.2">
      <c r="A71" s="329"/>
      <c r="B71" s="322"/>
      <c r="C71" s="323"/>
      <c r="D71" s="323"/>
      <c r="E71" s="323"/>
      <c r="F71" s="323"/>
      <c r="G71" s="323"/>
      <c r="H71" s="324"/>
      <c r="I71" s="317"/>
      <c r="J71" s="314"/>
      <c r="K71" s="106"/>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8"/>
      <c r="AM71" s="294"/>
      <c r="AN71" s="295"/>
      <c r="AO71" s="299"/>
      <c r="AP71" s="295"/>
      <c r="AQ71" s="303"/>
      <c r="AR71" s="304"/>
      <c r="AS71" s="309"/>
      <c r="AT71" s="310"/>
      <c r="AU71" s="288"/>
      <c r="AV71" s="285"/>
      <c r="AW71" s="245"/>
      <c r="AX71" s="185"/>
      <c r="AY71" s="186"/>
      <c r="AZ71" s="186"/>
      <c r="BA71" s="187"/>
      <c r="BB71" s="215"/>
      <c r="BF71" s="198">
        <f t="shared" ref="BF71" si="170">IF($Y$14=0,0,IF(SUM(BG71:CH71)&gt;0,1,IF(AND(AX70&gt;0,$Y$14&lt;AX70),1,0)))</f>
        <v>0</v>
      </c>
      <c r="BG71" s="154" t="str">
        <f t="shared" ref="BG71:BV71" si="171">IF(BG70=0,"",IF(BG70&gt;$S$14,1,0))</f>
        <v/>
      </c>
      <c r="BH71" s="154" t="str">
        <f t="shared" si="171"/>
        <v/>
      </c>
      <c r="BI71" s="154" t="str">
        <f t="shared" si="171"/>
        <v/>
      </c>
      <c r="BJ71" s="154" t="str">
        <f t="shared" si="171"/>
        <v/>
      </c>
      <c r="BK71" s="154" t="str">
        <f t="shared" si="171"/>
        <v/>
      </c>
      <c r="BL71" s="154" t="str">
        <f t="shared" si="171"/>
        <v/>
      </c>
      <c r="BM71" s="154" t="str">
        <f t="shared" si="171"/>
        <v/>
      </c>
      <c r="BN71" s="154" t="str">
        <f t="shared" si="171"/>
        <v/>
      </c>
      <c r="BO71" s="154" t="str">
        <f t="shared" si="171"/>
        <v/>
      </c>
      <c r="BP71" s="154" t="str">
        <f t="shared" si="171"/>
        <v/>
      </c>
      <c r="BQ71" s="154" t="str">
        <f t="shared" si="171"/>
        <v/>
      </c>
      <c r="BR71" s="154" t="str">
        <f t="shared" si="171"/>
        <v/>
      </c>
      <c r="BS71" s="154" t="str">
        <f t="shared" si="171"/>
        <v/>
      </c>
      <c r="BT71" s="154" t="str">
        <f t="shared" si="171"/>
        <v/>
      </c>
      <c r="BU71" s="154" t="str">
        <f t="shared" si="171"/>
        <v/>
      </c>
      <c r="BV71" s="154" t="str">
        <f t="shared" si="171"/>
        <v/>
      </c>
      <c r="BW71" s="154" t="str">
        <f t="shared" ref="BW71:CH71" si="172">IF(BW70=0,"",IF(BW70&gt;$S$14,1,0))</f>
        <v/>
      </c>
      <c r="BX71" s="154" t="str">
        <f t="shared" si="172"/>
        <v/>
      </c>
      <c r="BY71" s="154" t="str">
        <f t="shared" si="172"/>
        <v/>
      </c>
      <c r="BZ71" s="154" t="str">
        <f t="shared" si="172"/>
        <v/>
      </c>
      <c r="CA71" s="154" t="str">
        <f t="shared" si="172"/>
        <v/>
      </c>
      <c r="CB71" s="154" t="str">
        <f t="shared" si="172"/>
        <v/>
      </c>
      <c r="CC71" s="154" t="str">
        <f t="shared" si="172"/>
        <v/>
      </c>
      <c r="CD71" s="154" t="str">
        <f t="shared" si="172"/>
        <v/>
      </c>
      <c r="CE71" s="154" t="str">
        <f t="shared" si="172"/>
        <v/>
      </c>
      <c r="CF71" s="154" t="str">
        <f t="shared" si="172"/>
        <v/>
      </c>
      <c r="CG71" s="154" t="str">
        <f t="shared" si="172"/>
        <v/>
      </c>
      <c r="CH71" s="154" t="str">
        <f t="shared" si="172"/>
        <v/>
      </c>
      <c r="CJ71" s="206" t="str">
        <f>IF(CK71=FALSE,"",COUNTIFS($CK$31:CK71,"&lt;&gt;",$CK$31:CK71,"&lt;&gt;falsch"))</f>
        <v/>
      </c>
      <c r="CK71" s="207"/>
      <c r="CL71" s="207"/>
      <c r="CO71" s="209" t="str">
        <f t="shared" si="5"/>
        <v/>
      </c>
    </row>
    <row r="72" spans="1:93" ht="18" customHeight="1" x14ac:dyDescent="0.2">
      <c r="A72" s="330"/>
      <c r="B72" s="325"/>
      <c r="C72" s="326"/>
      <c r="D72" s="326"/>
      <c r="E72" s="326"/>
      <c r="F72" s="326"/>
      <c r="G72" s="326"/>
      <c r="H72" s="327"/>
      <c r="I72" s="318"/>
      <c r="J72" s="315"/>
      <c r="K72" s="128"/>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30"/>
      <c r="AM72" s="296"/>
      <c r="AN72" s="297"/>
      <c r="AO72" s="300"/>
      <c r="AP72" s="297"/>
      <c r="AQ72" s="305"/>
      <c r="AR72" s="306"/>
      <c r="AS72" s="311"/>
      <c r="AT72" s="312"/>
      <c r="AU72" s="289"/>
      <c r="AV72" s="286"/>
      <c r="AW72" s="245"/>
      <c r="AX72" s="185"/>
      <c r="AY72" s="186"/>
      <c r="AZ72" s="186"/>
      <c r="BA72" s="187"/>
      <c r="BB72" s="215"/>
      <c r="BF72" s="200">
        <f t="shared" ref="BF72" si="173">IF($Y$14=0,0,IF(SUM(BG72:CH72)&gt;0,1,IF(AND(AX70&gt;0,$Y$14&gt;AX70),1,0)))</f>
        <v>0</v>
      </c>
      <c r="BG72" s="155" t="str">
        <f t="shared" ref="BG72:CH72" si="174">IF(BG70=0,"",IF(BG70&lt;$S$14,1,0))</f>
        <v/>
      </c>
      <c r="BH72" s="155" t="str">
        <f t="shared" si="174"/>
        <v/>
      </c>
      <c r="BI72" s="155" t="str">
        <f t="shared" si="174"/>
        <v/>
      </c>
      <c r="BJ72" s="155" t="str">
        <f t="shared" si="174"/>
        <v/>
      </c>
      <c r="BK72" s="155" t="str">
        <f t="shared" si="174"/>
        <v/>
      </c>
      <c r="BL72" s="155" t="str">
        <f t="shared" si="174"/>
        <v/>
      </c>
      <c r="BM72" s="155" t="str">
        <f t="shared" si="174"/>
        <v/>
      </c>
      <c r="BN72" s="155" t="str">
        <f t="shared" si="174"/>
        <v/>
      </c>
      <c r="BO72" s="155" t="str">
        <f t="shared" si="174"/>
        <v/>
      </c>
      <c r="BP72" s="155" t="str">
        <f t="shared" si="174"/>
        <v/>
      </c>
      <c r="BQ72" s="155" t="str">
        <f t="shared" si="174"/>
        <v/>
      </c>
      <c r="BR72" s="155" t="str">
        <f t="shared" si="174"/>
        <v/>
      </c>
      <c r="BS72" s="155" t="str">
        <f t="shared" si="174"/>
        <v/>
      </c>
      <c r="BT72" s="155" t="str">
        <f t="shared" si="174"/>
        <v/>
      </c>
      <c r="BU72" s="155" t="str">
        <f t="shared" si="174"/>
        <v/>
      </c>
      <c r="BV72" s="155" t="str">
        <f t="shared" si="174"/>
        <v/>
      </c>
      <c r="BW72" s="155" t="str">
        <f t="shared" si="174"/>
        <v/>
      </c>
      <c r="BX72" s="155" t="str">
        <f t="shared" si="174"/>
        <v/>
      </c>
      <c r="BY72" s="155" t="str">
        <f t="shared" si="174"/>
        <v/>
      </c>
      <c r="BZ72" s="155" t="str">
        <f t="shared" si="174"/>
        <v/>
      </c>
      <c r="CA72" s="155" t="str">
        <f t="shared" si="174"/>
        <v/>
      </c>
      <c r="CB72" s="155" t="str">
        <f t="shared" si="174"/>
        <v/>
      </c>
      <c r="CC72" s="155" t="str">
        <f t="shared" si="174"/>
        <v/>
      </c>
      <c r="CD72" s="155" t="str">
        <f t="shared" si="174"/>
        <v/>
      </c>
      <c r="CE72" s="155" t="str">
        <f t="shared" si="174"/>
        <v/>
      </c>
      <c r="CF72" s="155" t="str">
        <f t="shared" si="174"/>
        <v/>
      </c>
      <c r="CG72" s="155" t="str">
        <f t="shared" si="174"/>
        <v/>
      </c>
      <c r="CH72" s="155" t="str">
        <f t="shared" si="174"/>
        <v/>
      </c>
      <c r="CJ72" s="206" t="str">
        <f>IF(CK72=FALSE,"",COUNTIFS($CK$31:CK72,"&lt;&gt;",$CK$31:CK72,"&lt;&gt;falsch"))</f>
        <v/>
      </c>
      <c r="CK72" s="207"/>
      <c r="CL72" s="207"/>
      <c r="CO72" s="209" t="str">
        <f t="shared" si="5"/>
        <v/>
      </c>
    </row>
    <row r="73" spans="1:93" ht="18" customHeight="1" x14ac:dyDescent="0.2">
      <c r="A73" s="328">
        <v>15</v>
      </c>
      <c r="B73" s="319" t="str">
        <f>'Kopierhilfe TN-Daten'!D16</f>
        <v/>
      </c>
      <c r="C73" s="320"/>
      <c r="D73" s="320"/>
      <c r="E73" s="320"/>
      <c r="F73" s="320"/>
      <c r="G73" s="320"/>
      <c r="H73" s="321"/>
      <c r="I73" s="316"/>
      <c r="J73" s="313"/>
      <c r="K73" s="38"/>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40"/>
      <c r="AM73" s="292" t="str">
        <f t="shared" ref="AM73" si="175">IF(OR($Y$14=0,SUM($K$23:$AL$23)=0),"",AX73)</f>
        <v/>
      </c>
      <c r="AN73" s="293"/>
      <c r="AO73" s="298" t="str">
        <f t="shared" ref="AO73" si="176">IF(OR($Y$14=0,SUM($K$23:$AL$23)=0),"",AY73)</f>
        <v/>
      </c>
      <c r="AP73" s="293"/>
      <c r="AQ73" s="301" t="str">
        <f>IF(AM73="","",IF(AM73=0,0,BA73))</f>
        <v/>
      </c>
      <c r="AR73" s="302"/>
      <c r="AS73" s="307" t="str">
        <f t="shared" ref="AS73" si="177">IF(AM73="","",IF(BB73="ja",0,IF(AND($Y$14=0,SUMPRODUCT(($K$23:$AL$23=$AR$8)*(K73:AL73&lt;&gt;""))=0),"",IF(BA73&gt;=60%,AY73+AZ73,AY73))))</f>
        <v/>
      </c>
      <c r="AT73" s="308"/>
      <c r="AU73" s="287" t="str">
        <f>IF(B73="","",$AZ$26)</f>
        <v/>
      </c>
      <c r="AV73" s="284" t="str">
        <f>IF(B73="","",$AZ$27)</f>
        <v/>
      </c>
      <c r="AW73" s="245" t="str">
        <f t="shared" si="36"/>
        <v/>
      </c>
      <c r="AX73" s="185">
        <f>SUMPRODUCT(($K$23:$AL$23=$AR$8)*(K73:AL73&lt;&gt;"")*(K75:AL75))</f>
        <v>0</v>
      </c>
      <c r="AY73" s="186">
        <f>SUMPRODUCT(($K$23:$AL$23=$AR$8)*(K73:AL73="a")*(K75:AL75))</f>
        <v>0</v>
      </c>
      <c r="AZ73" s="186">
        <f>SUMPRODUCT(($K$23:$AL$23=$AR$8)*(K73:AL73="e")*(K75:AL75))</f>
        <v>0</v>
      </c>
      <c r="BA73" s="187">
        <f t="shared" ref="BA73" si="178">IF(AX73=0,0,ROUND(AY73/AX73,4))</f>
        <v>0</v>
      </c>
      <c r="BB73" s="218" t="str">
        <f t="shared" ref="BB73" si="179">IF(SUMPRODUCT((K73:AL73="a")*(K74:AL74="")*($K$23:$AL$23&lt;&gt;0))&gt;0,"ja",
IF(SUMPRODUCT((K73:AL73="e")*(K74:AL74="")*($K$23:$AL$23&lt;&gt;0))&gt;0,"ja","nein"))</f>
        <v>nein</v>
      </c>
      <c r="BF73" s="196"/>
      <c r="BG73" s="153">
        <f t="shared" ref="BG73:CH73" si="180">IF(OR(BG$24="",BG$24="Datum eintragen!"),0,SUMPRODUCT(($K73:$AL73&lt;&gt;"")*($K75:$AL75)*($K$24:$AL$30=BG$24)))</f>
        <v>0</v>
      </c>
      <c r="BH73" s="153">
        <f t="shared" si="180"/>
        <v>0</v>
      </c>
      <c r="BI73" s="153">
        <f t="shared" si="180"/>
        <v>0</v>
      </c>
      <c r="BJ73" s="153">
        <f t="shared" si="180"/>
        <v>0</v>
      </c>
      <c r="BK73" s="153">
        <f t="shared" si="180"/>
        <v>0</v>
      </c>
      <c r="BL73" s="153">
        <f t="shared" si="180"/>
        <v>0</v>
      </c>
      <c r="BM73" s="153">
        <f t="shared" si="180"/>
        <v>0</v>
      </c>
      <c r="BN73" s="153">
        <f t="shared" si="180"/>
        <v>0</v>
      </c>
      <c r="BO73" s="153">
        <f t="shared" si="180"/>
        <v>0</v>
      </c>
      <c r="BP73" s="153">
        <f t="shared" si="180"/>
        <v>0</v>
      </c>
      <c r="BQ73" s="153">
        <f t="shared" si="180"/>
        <v>0</v>
      </c>
      <c r="BR73" s="153">
        <f t="shared" si="180"/>
        <v>0</v>
      </c>
      <c r="BS73" s="153">
        <f t="shared" si="180"/>
        <v>0</v>
      </c>
      <c r="BT73" s="153">
        <f t="shared" si="180"/>
        <v>0</v>
      </c>
      <c r="BU73" s="153">
        <f t="shared" si="180"/>
        <v>0</v>
      </c>
      <c r="BV73" s="153">
        <f t="shared" si="180"/>
        <v>0</v>
      </c>
      <c r="BW73" s="153">
        <f t="shared" si="180"/>
        <v>0</v>
      </c>
      <c r="BX73" s="153">
        <f t="shared" si="180"/>
        <v>0</v>
      </c>
      <c r="BY73" s="153">
        <f t="shared" si="180"/>
        <v>0</v>
      </c>
      <c r="BZ73" s="153">
        <f t="shared" si="180"/>
        <v>0</v>
      </c>
      <c r="CA73" s="153">
        <f t="shared" si="180"/>
        <v>0</v>
      </c>
      <c r="CB73" s="153">
        <f t="shared" si="180"/>
        <v>0</v>
      </c>
      <c r="CC73" s="153">
        <f t="shared" si="180"/>
        <v>0</v>
      </c>
      <c r="CD73" s="153">
        <f t="shared" si="180"/>
        <v>0</v>
      </c>
      <c r="CE73" s="153">
        <f t="shared" si="180"/>
        <v>0</v>
      </c>
      <c r="CF73" s="153">
        <f t="shared" si="180"/>
        <v>0</v>
      </c>
      <c r="CG73" s="153">
        <f t="shared" si="180"/>
        <v>0</v>
      </c>
      <c r="CH73" s="153">
        <f t="shared" si="180"/>
        <v>0</v>
      </c>
      <c r="CJ73" s="206" t="str">
        <f>IF(CK73=FALSE,"",COUNTIFS($CK$31:CK73,"&lt;&gt;",$CK$31:CK73,"&lt;&gt;falsch"))</f>
        <v/>
      </c>
      <c r="CK73" s="207" t="b">
        <f t="shared" ref="CK73" si="181">IF(AS73="",FALSE,IF(AS73&gt;0,B73,FALSE))</f>
        <v>0</v>
      </c>
      <c r="CL73" s="207" t="str">
        <f t="shared" ref="CL73" si="182">IF(AND($S$8="2.2.2 Berufsorientierung MINT",B73&lt;&gt;""),"TN MINT",IF(AND($S$8="2.2.1 Berufsorientierung Ausbildung",I73&lt;&gt;"",J73="",B73&lt;&gt;""),"TN mit Förderbedarf",IF(AND($S$8="2.2.1 Berufsorientierung Ausbildung",I73="",J73&lt;&gt;"",B73&lt;&gt;""),"TN ohne Förderbedarf","")))</f>
        <v/>
      </c>
      <c r="CO73" s="209" t="str">
        <f t="shared" si="5"/>
        <v/>
      </c>
    </row>
    <row r="74" spans="1:93" ht="18" customHeight="1" x14ac:dyDescent="0.2">
      <c r="A74" s="329"/>
      <c r="B74" s="322"/>
      <c r="C74" s="323"/>
      <c r="D74" s="323"/>
      <c r="E74" s="323"/>
      <c r="F74" s="323"/>
      <c r="G74" s="323"/>
      <c r="H74" s="324"/>
      <c r="I74" s="317"/>
      <c r="J74" s="314"/>
      <c r="K74" s="106"/>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8"/>
      <c r="AM74" s="294"/>
      <c r="AN74" s="295"/>
      <c r="AO74" s="299"/>
      <c r="AP74" s="295"/>
      <c r="AQ74" s="303"/>
      <c r="AR74" s="304"/>
      <c r="AS74" s="309"/>
      <c r="AT74" s="310"/>
      <c r="AU74" s="288"/>
      <c r="AV74" s="285"/>
      <c r="AW74" s="245"/>
      <c r="AX74" s="185"/>
      <c r="AY74" s="186"/>
      <c r="AZ74" s="186"/>
      <c r="BA74" s="187"/>
      <c r="BB74" s="215"/>
      <c r="BF74" s="198">
        <f t="shared" ref="BF74" si="183">IF($Y$14=0,0,IF(SUM(BG74:CH74)&gt;0,1,IF(AND(AX73&gt;0,$Y$14&lt;AX73),1,0)))</f>
        <v>0</v>
      </c>
      <c r="BG74" s="154" t="str">
        <f t="shared" ref="BG74:BV74" si="184">IF(BG73=0,"",IF(BG73&gt;$S$14,1,0))</f>
        <v/>
      </c>
      <c r="BH74" s="154" t="str">
        <f t="shared" si="184"/>
        <v/>
      </c>
      <c r="BI74" s="154" t="str">
        <f t="shared" si="184"/>
        <v/>
      </c>
      <c r="BJ74" s="154" t="str">
        <f t="shared" si="184"/>
        <v/>
      </c>
      <c r="BK74" s="154" t="str">
        <f t="shared" si="184"/>
        <v/>
      </c>
      <c r="BL74" s="154" t="str">
        <f t="shared" si="184"/>
        <v/>
      </c>
      <c r="BM74" s="154" t="str">
        <f t="shared" si="184"/>
        <v/>
      </c>
      <c r="BN74" s="154" t="str">
        <f t="shared" si="184"/>
        <v/>
      </c>
      <c r="BO74" s="154" t="str">
        <f t="shared" si="184"/>
        <v/>
      </c>
      <c r="BP74" s="154" t="str">
        <f t="shared" si="184"/>
        <v/>
      </c>
      <c r="BQ74" s="154" t="str">
        <f t="shared" si="184"/>
        <v/>
      </c>
      <c r="BR74" s="154" t="str">
        <f t="shared" si="184"/>
        <v/>
      </c>
      <c r="BS74" s="154" t="str">
        <f t="shared" si="184"/>
        <v/>
      </c>
      <c r="BT74" s="154" t="str">
        <f t="shared" si="184"/>
        <v/>
      </c>
      <c r="BU74" s="154" t="str">
        <f t="shared" si="184"/>
        <v/>
      </c>
      <c r="BV74" s="154" t="str">
        <f t="shared" si="184"/>
        <v/>
      </c>
      <c r="BW74" s="154" t="str">
        <f t="shared" ref="BW74:CH74" si="185">IF(BW73=0,"",IF(BW73&gt;$S$14,1,0))</f>
        <v/>
      </c>
      <c r="BX74" s="154" t="str">
        <f t="shared" si="185"/>
        <v/>
      </c>
      <c r="BY74" s="154" t="str">
        <f t="shared" si="185"/>
        <v/>
      </c>
      <c r="BZ74" s="154" t="str">
        <f t="shared" si="185"/>
        <v/>
      </c>
      <c r="CA74" s="154" t="str">
        <f t="shared" si="185"/>
        <v/>
      </c>
      <c r="CB74" s="154" t="str">
        <f t="shared" si="185"/>
        <v/>
      </c>
      <c r="CC74" s="154" t="str">
        <f t="shared" si="185"/>
        <v/>
      </c>
      <c r="CD74" s="154" t="str">
        <f t="shared" si="185"/>
        <v/>
      </c>
      <c r="CE74" s="154" t="str">
        <f t="shared" si="185"/>
        <v/>
      </c>
      <c r="CF74" s="154" t="str">
        <f t="shared" si="185"/>
        <v/>
      </c>
      <c r="CG74" s="154" t="str">
        <f t="shared" si="185"/>
        <v/>
      </c>
      <c r="CH74" s="154" t="str">
        <f t="shared" si="185"/>
        <v/>
      </c>
      <c r="CJ74" s="206" t="str">
        <f>IF(CK74=FALSE,"",COUNTIFS($CK$31:CK74,"&lt;&gt;",$CK$31:CK74,"&lt;&gt;falsch"))</f>
        <v/>
      </c>
      <c r="CK74" s="207"/>
      <c r="CL74" s="207"/>
      <c r="CO74" s="209" t="str">
        <f t="shared" si="5"/>
        <v/>
      </c>
    </row>
    <row r="75" spans="1:93" ht="18" customHeight="1" x14ac:dyDescent="0.2">
      <c r="A75" s="330"/>
      <c r="B75" s="325"/>
      <c r="C75" s="326"/>
      <c r="D75" s="326"/>
      <c r="E75" s="326"/>
      <c r="F75" s="326"/>
      <c r="G75" s="326"/>
      <c r="H75" s="327"/>
      <c r="I75" s="318"/>
      <c r="J75" s="315"/>
      <c r="K75" s="128"/>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30"/>
      <c r="AM75" s="296"/>
      <c r="AN75" s="297"/>
      <c r="AO75" s="300"/>
      <c r="AP75" s="297"/>
      <c r="AQ75" s="305"/>
      <c r="AR75" s="306"/>
      <c r="AS75" s="311"/>
      <c r="AT75" s="312"/>
      <c r="AU75" s="289"/>
      <c r="AV75" s="286"/>
      <c r="AW75" s="245"/>
      <c r="AX75" s="185"/>
      <c r="AY75" s="186"/>
      <c r="AZ75" s="186"/>
      <c r="BA75" s="187"/>
      <c r="BB75" s="215"/>
      <c r="BF75" s="200">
        <f t="shared" ref="BF75" si="186">IF($Y$14=0,0,IF(SUM(BG75:CH75)&gt;0,1,IF(AND(AX73&gt;0,$Y$14&gt;AX73),1,0)))</f>
        <v>0</v>
      </c>
      <c r="BG75" s="155" t="str">
        <f t="shared" ref="BG75:CH75" si="187">IF(BG73=0,"",IF(BG73&lt;$S$14,1,0))</f>
        <v/>
      </c>
      <c r="BH75" s="155" t="str">
        <f t="shared" si="187"/>
        <v/>
      </c>
      <c r="BI75" s="155" t="str">
        <f t="shared" si="187"/>
        <v/>
      </c>
      <c r="BJ75" s="155" t="str">
        <f t="shared" si="187"/>
        <v/>
      </c>
      <c r="BK75" s="155" t="str">
        <f t="shared" si="187"/>
        <v/>
      </c>
      <c r="BL75" s="155" t="str">
        <f t="shared" si="187"/>
        <v/>
      </c>
      <c r="BM75" s="155" t="str">
        <f t="shared" si="187"/>
        <v/>
      </c>
      <c r="BN75" s="155" t="str">
        <f t="shared" si="187"/>
        <v/>
      </c>
      <c r="BO75" s="155" t="str">
        <f t="shared" si="187"/>
        <v/>
      </c>
      <c r="BP75" s="155" t="str">
        <f t="shared" si="187"/>
        <v/>
      </c>
      <c r="BQ75" s="155" t="str">
        <f t="shared" si="187"/>
        <v/>
      </c>
      <c r="BR75" s="155" t="str">
        <f t="shared" si="187"/>
        <v/>
      </c>
      <c r="BS75" s="155" t="str">
        <f t="shared" si="187"/>
        <v/>
      </c>
      <c r="BT75" s="155" t="str">
        <f t="shared" si="187"/>
        <v/>
      </c>
      <c r="BU75" s="155" t="str">
        <f t="shared" si="187"/>
        <v/>
      </c>
      <c r="BV75" s="155" t="str">
        <f t="shared" si="187"/>
        <v/>
      </c>
      <c r="BW75" s="155" t="str">
        <f t="shared" si="187"/>
        <v/>
      </c>
      <c r="BX75" s="155" t="str">
        <f t="shared" si="187"/>
        <v/>
      </c>
      <c r="BY75" s="155" t="str">
        <f t="shared" si="187"/>
        <v/>
      </c>
      <c r="BZ75" s="155" t="str">
        <f t="shared" si="187"/>
        <v/>
      </c>
      <c r="CA75" s="155" t="str">
        <f t="shared" si="187"/>
        <v/>
      </c>
      <c r="CB75" s="155" t="str">
        <f t="shared" si="187"/>
        <v/>
      </c>
      <c r="CC75" s="155" t="str">
        <f t="shared" si="187"/>
        <v/>
      </c>
      <c r="CD75" s="155" t="str">
        <f t="shared" si="187"/>
        <v/>
      </c>
      <c r="CE75" s="155" t="str">
        <f t="shared" si="187"/>
        <v/>
      </c>
      <c r="CF75" s="155" t="str">
        <f t="shared" si="187"/>
        <v/>
      </c>
      <c r="CG75" s="155" t="str">
        <f t="shared" si="187"/>
        <v/>
      </c>
      <c r="CH75" s="155" t="str">
        <f t="shared" si="187"/>
        <v/>
      </c>
      <c r="CJ75" s="206" t="str">
        <f>IF(CK75=FALSE,"",COUNTIFS($CK$31:CK75,"&lt;&gt;",$CK$31:CK75,"&lt;&gt;falsch"))</f>
        <v/>
      </c>
      <c r="CK75" s="207"/>
      <c r="CL75" s="207"/>
      <c r="CO75" s="209" t="str">
        <f t="shared" si="5"/>
        <v/>
      </c>
    </row>
    <row r="76" spans="1:93" ht="18" customHeight="1" x14ac:dyDescent="0.2">
      <c r="A76" s="328">
        <v>16</v>
      </c>
      <c r="B76" s="319" t="str">
        <f>'Kopierhilfe TN-Daten'!D17</f>
        <v/>
      </c>
      <c r="C76" s="320"/>
      <c r="D76" s="320"/>
      <c r="E76" s="320"/>
      <c r="F76" s="320"/>
      <c r="G76" s="320"/>
      <c r="H76" s="321"/>
      <c r="I76" s="316"/>
      <c r="J76" s="313"/>
      <c r="K76" s="38"/>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40"/>
      <c r="AM76" s="292" t="str">
        <f t="shared" ref="AM76" si="188">IF(OR($Y$14=0,SUM($K$23:$AL$23)=0),"",AX76)</f>
        <v/>
      </c>
      <c r="AN76" s="293"/>
      <c r="AO76" s="298" t="str">
        <f t="shared" ref="AO76" si="189">IF(OR($Y$14=0,SUM($K$23:$AL$23)=0),"",AY76)</f>
        <v/>
      </c>
      <c r="AP76" s="293"/>
      <c r="AQ76" s="301" t="str">
        <f>IF(AM76="","",IF(AM76=0,0,BA76))</f>
        <v/>
      </c>
      <c r="AR76" s="302"/>
      <c r="AS76" s="307" t="str">
        <f t="shared" ref="AS76" si="190">IF(AM76="","",IF(BB76="ja",0,IF(AND($Y$14=0,SUMPRODUCT(($K$23:$AL$23=$AR$8)*(K76:AL76&lt;&gt;""))=0),"",IF(BA76&gt;=60%,AY76+AZ76,AY76))))</f>
        <v/>
      </c>
      <c r="AT76" s="308"/>
      <c r="AU76" s="287" t="str">
        <f>IF(B76="","",$AZ$26)</f>
        <v/>
      </c>
      <c r="AV76" s="284" t="str">
        <f>IF(B76="","",$AZ$27)</f>
        <v/>
      </c>
      <c r="AW76" s="245" t="str">
        <f t="shared" si="36"/>
        <v/>
      </c>
      <c r="AX76" s="185">
        <f>SUMPRODUCT(($K$23:$AL$23=$AR$8)*(K76:AL76&lt;&gt;"")*(K78:AL78))</f>
        <v>0</v>
      </c>
      <c r="AY76" s="186">
        <f>SUMPRODUCT(($K$23:$AL$23=$AR$8)*(K76:AL76="a")*(K78:AL78))</f>
        <v>0</v>
      </c>
      <c r="AZ76" s="186">
        <f>SUMPRODUCT(($K$23:$AL$23=$AR$8)*(K76:AL76="e")*(K78:AL78))</f>
        <v>0</v>
      </c>
      <c r="BA76" s="187">
        <f t="shared" ref="BA76" si="191">IF(AX76=0,0,ROUND(AY76/AX76,4))</f>
        <v>0</v>
      </c>
      <c r="BB76" s="218" t="str">
        <f t="shared" ref="BB76" si="192">IF(SUMPRODUCT((K76:AL76="a")*(K77:AL77="")*($K$23:$AL$23&lt;&gt;0))&gt;0,"ja",
IF(SUMPRODUCT((K76:AL76="e")*(K77:AL77="")*($K$23:$AL$23&lt;&gt;0))&gt;0,"ja","nein"))</f>
        <v>nein</v>
      </c>
      <c r="BF76" s="196"/>
      <c r="BG76" s="153">
        <f t="shared" ref="BG76:CH76" si="193">IF(OR(BG$24="",BG$24="Datum eintragen!"),0,SUMPRODUCT(($K76:$AL76&lt;&gt;"")*($K78:$AL78)*($K$24:$AL$30=BG$24)))</f>
        <v>0</v>
      </c>
      <c r="BH76" s="153">
        <f t="shared" si="193"/>
        <v>0</v>
      </c>
      <c r="BI76" s="153">
        <f t="shared" si="193"/>
        <v>0</v>
      </c>
      <c r="BJ76" s="153">
        <f t="shared" si="193"/>
        <v>0</v>
      </c>
      <c r="BK76" s="153">
        <f t="shared" si="193"/>
        <v>0</v>
      </c>
      <c r="BL76" s="153">
        <f t="shared" si="193"/>
        <v>0</v>
      </c>
      <c r="BM76" s="153">
        <f t="shared" si="193"/>
        <v>0</v>
      </c>
      <c r="BN76" s="153">
        <f t="shared" si="193"/>
        <v>0</v>
      </c>
      <c r="BO76" s="153">
        <f t="shared" si="193"/>
        <v>0</v>
      </c>
      <c r="BP76" s="153">
        <f t="shared" si="193"/>
        <v>0</v>
      </c>
      <c r="BQ76" s="153">
        <f t="shared" si="193"/>
        <v>0</v>
      </c>
      <c r="BR76" s="153">
        <f t="shared" si="193"/>
        <v>0</v>
      </c>
      <c r="BS76" s="153">
        <f t="shared" si="193"/>
        <v>0</v>
      </c>
      <c r="BT76" s="153">
        <f t="shared" si="193"/>
        <v>0</v>
      </c>
      <c r="BU76" s="153">
        <f t="shared" si="193"/>
        <v>0</v>
      </c>
      <c r="BV76" s="153">
        <f t="shared" si="193"/>
        <v>0</v>
      </c>
      <c r="BW76" s="153">
        <f t="shared" si="193"/>
        <v>0</v>
      </c>
      <c r="BX76" s="153">
        <f t="shared" si="193"/>
        <v>0</v>
      </c>
      <c r="BY76" s="153">
        <f t="shared" si="193"/>
        <v>0</v>
      </c>
      <c r="BZ76" s="153">
        <f t="shared" si="193"/>
        <v>0</v>
      </c>
      <c r="CA76" s="153">
        <f t="shared" si="193"/>
        <v>0</v>
      </c>
      <c r="CB76" s="153">
        <f t="shared" si="193"/>
        <v>0</v>
      </c>
      <c r="CC76" s="153">
        <f t="shared" si="193"/>
        <v>0</v>
      </c>
      <c r="CD76" s="153">
        <f t="shared" si="193"/>
        <v>0</v>
      </c>
      <c r="CE76" s="153">
        <f t="shared" si="193"/>
        <v>0</v>
      </c>
      <c r="CF76" s="153">
        <f t="shared" si="193"/>
        <v>0</v>
      </c>
      <c r="CG76" s="153">
        <f t="shared" si="193"/>
        <v>0</v>
      </c>
      <c r="CH76" s="153">
        <f t="shared" si="193"/>
        <v>0</v>
      </c>
      <c r="CJ76" s="206" t="str">
        <f>IF(CK76=FALSE,"",COUNTIFS($CK$31:CK76,"&lt;&gt;",$CK$31:CK76,"&lt;&gt;falsch"))</f>
        <v/>
      </c>
      <c r="CK76" s="207" t="b">
        <f t="shared" ref="CK76" si="194">IF(AS76="",FALSE,IF(AS76&gt;0,B76,FALSE))</f>
        <v>0</v>
      </c>
      <c r="CL76" s="207" t="str">
        <f t="shared" ref="CL76" si="195">IF(AND($S$8="2.2.2 Berufsorientierung MINT",B76&lt;&gt;""),"TN MINT",IF(AND($S$8="2.2.1 Berufsorientierung Ausbildung",I76&lt;&gt;"",J76="",B76&lt;&gt;""),"TN mit Förderbedarf",IF(AND($S$8="2.2.1 Berufsorientierung Ausbildung",I76="",J76&lt;&gt;"",B76&lt;&gt;""),"TN ohne Förderbedarf","")))</f>
        <v/>
      </c>
      <c r="CO76" s="209" t="str">
        <f t="shared" si="5"/>
        <v/>
      </c>
    </row>
    <row r="77" spans="1:93" ht="18" customHeight="1" x14ac:dyDescent="0.2">
      <c r="A77" s="329"/>
      <c r="B77" s="322"/>
      <c r="C77" s="323"/>
      <c r="D77" s="323"/>
      <c r="E77" s="323"/>
      <c r="F77" s="323"/>
      <c r="G77" s="323"/>
      <c r="H77" s="324"/>
      <c r="I77" s="317"/>
      <c r="J77" s="314"/>
      <c r="K77" s="106"/>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8"/>
      <c r="AM77" s="294"/>
      <c r="AN77" s="295"/>
      <c r="AO77" s="299"/>
      <c r="AP77" s="295"/>
      <c r="AQ77" s="303"/>
      <c r="AR77" s="304"/>
      <c r="AS77" s="309"/>
      <c r="AT77" s="310"/>
      <c r="AU77" s="288"/>
      <c r="AV77" s="285"/>
      <c r="AW77" s="245"/>
      <c r="AX77" s="185"/>
      <c r="AY77" s="186"/>
      <c r="AZ77" s="186"/>
      <c r="BA77" s="187"/>
      <c r="BB77" s="215"/>
      <c r="BF77" s="198">
        <f t="shared" ref="BF77" si="196">IF($Y$14=0,0,IF(SUM(BG77:CH77)&gt;0,1,IF(AND(AX76&gt;0,$Y$14&lt;AX76),1,0)))</f>
        <v>0</v>
      </c>
      <c r="BG77" s="154" t="str">
        <f t="shared" ref="BG77:BV77" si="197">IF(BG76=0,"",IF(BG76&gt;$S$14,1,0))</f>
        <v/>
      </c>
      <c r="BH77" s="154" t="str">
        <f t="shared" si="197"/>
        <v/>
      </c>
      <c r="BI77" s="154" t="str">
        <f t="shared" si="197"/>
        <v/>
      </c>
      <c r="BJ77" s="154" t="str">
        <f t="shared" si="197"/>
        <v/>
      </c>
      <c r="BK77" s="154" t="str">
        <f t="shared" si="197"/>
        <v/>
      </c>
      <c r="BL77" s="154" t="str">
        <f t="shared" si="197"/>
        <v/>
      </c>
      <c r="BM77" s="154" t="str">
        <f t="shared" si="197"/>
        <v/>
      </c>
      <c r="BN77" s="154" t="str">
        <f t="shared" si="197"/>
        <v/>
      </c>
      <c r="BO77" s="154" t="str">
        <f t="shared" si="197"/>
        <v/>
      </c>
      <c r="BP77" s="154" t="str">
        <f t="shared" si="197"/>
        <v/>
      </c>
      <c r="BQ77" s="154" t="str">
        <f t="shared" si="197"/>
        <v/>
      </c>
      <c r="BR77" s="154" t="str">
        <f t="shared" si="197"/>
        <v/>
      </c>
      <c r="BS77" s="154" t="str">
        <f t="shared" si="197"/>
        <v/>
      </c>
      <c r="BT77" s="154" t="str">
        <f t="shared" si="197"/>
        <v/>
      </c>
      <c r="BU77" s="154" t="str">
        <f t="shared" si="197"/>
        <v/>
      </c>
      <c r="BV77" s="154" t="str">
        <f t="shared" si="197"/>
        <v/>
      </c>
      <c r="BW77" s="154" t="str">
        <f t="shared" ref="BW77:CH77" si="198">IF(BW76=0,"",IF(BW76&gt;$S$14,1,0))</f>
        <v/>
      </c>
      <c r="BX77" s="154" t="str">
        <f t="shared" si="198"/>
        <v/>
      </c>
      <c r="BY77" s="154" t="str">
        <f t="shared" si="198"/>
        <v/>
      </c>
      <c r="BZ77" s="154" t="str">
        <f t="shared" si="198"/>
        <v/>
      </c>
      <c r="CA77" s="154" t="str">
        <f t="shared" si="198"/>
        <v/>
      </c>
      <c r="CB77" s="154" t="str">
        <f t="shared" si="198"/>
        <v/>
      </c>
      <c r="CC77" s="154" t="str">
        <f t="shared" si="198"/>
        <v/>
      </c>
      <c r="CD77" s="154" t="str">
        <f t="shared" si="198"/>
        <v/>
      </c>
      <c r="CE77" s="154" t="str">
        <f t="shared" si="198"/>
        <v/>
      </c>
      <c r="CF77" s="154" t="str">
        <f t="shared" si="198"/>
        <v/>
      </c>
      <c r="CG77" s="154" t="str">
        <f t="shared" si="198"/>
        <v/>
      </c>
      <c r="CH77" s="154" t="str">
        <f t="shared" si="198"/>
        <v/>
      </c>
      <c r="CJ77" s="206" t="str">
        <f>IF(CK77=FALSE,"",COUNTIFS($CK$31:CK77,"&lt;&gt;",$CK$31:CK77,"&lt;&gt;falsch"))</f>
        <v/>
      </c>
      <c r="CK77" s="207"/>
      <c r="CL77" s="207"/>
      <c r="CO77" s="209" t="str">
        <f t="shared" si="5"/>
        <v/>
      </c>
    </row>
    <row r="78" spans="1:93" ht="18" customHeight="1" x14ac:dyDescent="0.2">
      <c r="A78" s="330"/>
      <c r="B78" s="325"/>
      <c r="C78" s="326"/>
      <c r="D78" s="326"/>
      <c r="E78" s="326"/>
      <c r="F78" s="326"/>
      <c r="G78" s="326"/>
      <c r="H78" s="327"/>
      <c r="I78" s="318"/>
      <c r="J78" s="315"/>
      <c r="K78" s="128"/>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30"/>
      <c r="AM78" s="296"/>
      <c r="AN78" s="297"/>
      <c r="AO78" s="300"/>
      <c r="AP78" s="297"/>
      <c r="AQ78" s="305"/>
      <c r="AR78" s="306"/>
      <c r="AS78" s="311"/>
      <c r="AT78" s="312"/>
      <c r="AU78" s="289"/>
      <c r="AV78" s="286"/>
      <c r="AW78" s="245"/>
      <c r="AX78" s="185"/>
      <c r="AY78" s="186"/>
      <c r="AZ78" s="186"/>
      <c r="BA78" s="187"/>
      <c r="BB78" s="215"/>
      <c r="BF78" s="200">
        <f t="shared" ref="BF78" si="199">IF($Y$14=0,0,IF(SUM(BG78:CH78)&gt;0,1,IF(AND(AX76&gt;0,$Y$14&gt;AX76),1,0)))</f>
        <v>0</v>
      </c>
      <c r="BG78" s="155" t="str">
        <f t="shared" ref="BG78:CH78" si="200">IF(BG76=0,"",IF(BG76&lt;$S$14,1,0))</f>
        <v/>
      </c>
      <c r="BH78" s="155" t="str">
        <f t="shared" si="200"/>
        <v/>
      </c>
      <c r="BI78" s="155" t="str">
        <f t="shared" si="200"/>
        <v/>
      </c>
      <c r="BJ78" s="155" t="str">
        <f t="shared" si="200"/>
        <v/>
      </c>
      <c r="BK78" s="155" t="str">
        <f t="shared" si="200"/>
        <v/>
      </c>
      <c r="BL78" s="155" t="str">
        <f t="shared" si="200"/>
        <v/>
      </c>
      <c r="BM78" s="155" t="str">
        <f t="shared" si="200"/>
        <v/>
      </c>
      <c r="BN78" s="155" t="str">
        <f t="shared" si="200"/>
        <v/>
      </c>
      <c r="BO78" s="155" t="str">
        <f t="shared" si="200"/>
        <v/>
      </c>
      <c r="BP78" s="155" t="str">
        <f t="shared" si="200"/>
        <v/>
      </c>
      <c r="BQ78" s="155" t="str">
        <f t="shared" si="200"/>
        <v/>
      </c>
      <c r="BR78" s="155" t="str">
        <f t="shared" si="200"/>
        <v/>
      </c>
      <c r="BS78" s="155" t="str">
        <f t="shared" si="200"/>
        <v/>
      </c>
      <c r="BT78" s="155" t="str">
        <f t="shared" si="200"/>
        <v/>
      </c>
      <c r="BU78" s="155" t="str">
        <f t="shared" si="200"/>
        <v/>
      </c>
      <c r="BV78" s="155" t="str">
        <f t="shared" si="200"/>
        <v/>
      </c>
      <c r="BW78" s="155" t="str">
        <f t="shared" si="200"/>
        <v/>
      </c>
      <c r="BX78" s="155" t="str">
        <f t="shared" si="200"/>
        <v/>
      </c>
      <c r="BY78" s="155" t="str">
        <f t="shared" si="200"/>
        <v/>
      </c>
      <c r="BZ78" s="155" t="str">
        <f t="shared" si="200"/>
        <v/>
      </c>
      <c r="CA78" s="155" t="str">
        <f t="shared" si="200"/>
        <v/>
      </c>
      <c r="CB78" s="155" t="str">
        <f t="shared" si="200"/>
        <v/>
      </c>
      <c r="CC78" s="155" t="str">
        <f t="shared" si="200"/>
        <v/>
      </c>
      <c r="CD78" s="155" t="str">
        <f t="shared" si="200"/>
        <v/>
      </c>
      <c r="CE78" s="155" t="str">
        <f t="shared" si="200"/>
        <v/>
      </c>
      <c r="CF78" s="155" t="str">
        <f t="shared" si="200"/>
        <v/>
      </c>
      <c r="CG78" s="155" t="str">
        <f t="shared" si="200"/>
        <v/>
      </c>
      <c r="CH78" s="155" t="str">
        <f t="shared" si="200"/>
        <v/>
      </c>
      <c r="CJ78" s="206" t="str">
        <f>IF(CK78=FALSE,"",COUNTIFS($CK$31:CK78,"&lt;&gt;",$CK$31:CK78,"&lt;&gt;falsch"))</f>
        <v/>
      </c>
      <c r="CK78" s="207"/>
      <c r="CL78" s="207"/>
      <c r="CO78" s="209" t="str">
        <f t="shared" si="5"/>
        <v/>
      </c>
    </row>
    <row r="79" spans="1:93" ht="18" customHeight="1" x14ac:dyDescent="0.2">
      <c r="A79" s="328">
        <v>17</v>
      </c>
      <c r="B79" s="319" t="str">
        <f>'Kopierhilfe TN-Daten'!D18</f>
        <v/>
      </c>
      <c r="C79" s="320"/>
      <c r="D79" s="320"/>
      <c r="E79" s="320"/>
      <c r="F79" s="320"/>
      <c r="G79" s="320"/>
      <c r="H79" s="321"/>
      <c r="I79" s="316"/>
      <c r="J79" s="313"/>
      <c r="K79" s="38"/>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40"/>
      <c r="AM79" s="292" t="str">
        <f t="shared" ref="AM79" si="201">IF(OR($Y$14=0,SUM($K$23:$AL$23)=0),"",AX79)</f>
        <v/>
      </c>
      <c r="AN79" s="293"/>
      <c r="AO79" s="298" t="str">
        <f t="shared" ref="AO79" si="202">IF(OR($Y$14=0,SUM($K$23:$AL$23)=0),"",AY79)</f>
        <v/>
      </c>
      <c r="AP79" s="293"/>
      <c r="AQ79" s="301" t="str">
        <f>IF(AM79="","",IF(AM79=0,0,BA79))</f>
        <v/>
      </c>
      <c r="AR79" s="302"/>
      <c r="AS79" s="307" t="str">
        <f t="shared" ref="AS79" si="203">IF(AM79="","",IF(BB79="ja",0,IF(AND($Y$14=0,SUMPRODUCT(($K$23:$AL$23=$AR$8)*(K79:AL79&lt;&gt;""))=0),"",IF(BA79&gt;=60%,AY79+AZ79,AY79))))</f>
        <v/>
      </c>
      <c r="AT79" s="308"/>
      <c r="AU79" s="287" t="str">
        <f>IF(B79="","",$AZ$26)</f>
        <v/>
      </c>
      <c r="AV79" s="284" t="str">
        <f>IF(B79="","",$AZ$27)</f>
        <v/>
      </c>
      <c r="AW79" s="245" t="str">
        <f t="shared" si="36"/>
        <v/>
      </c>
      <c r="AX79" s="185">
        <f>SUMPRODUCT(($K$23:$AL$23=$AR$8)*(K79:AL79&lt;&gt;"")*(K81:AL81))</f>
        <v>0</v>
      </c>
      <c r="AY79" s="186">
        <f>SUMPRODUCT(($K$23:$AL$23=$AR$8)*(K79:AL79="a")*(K81:AL81))</f>
        <v>0</v>
      </c>
      <c r="AZ79" s="186">
        <f>SUMPRODUCT(($K$23:$AL$23=$AR$8)*(K79:AL79="e")*(K81:AL81))</f>
        <v>0</v>
      </c>
      <c r="BA79" s="187">
        <f t="shared" ref="BA79" si="204">IF(AX79=0,0,ROUND(AY79/AX79,4))</f>
        <v>0</v>
      </c>
      <c r="BB79" s="218" t="str">
        <f t="shared" ref="BB79" si="205">IF(SUMPRODUCT((K79:AL79="a")*(K80:AL80="")*($K$23:$AL$23&lt;&gt;0))&gt;0,"ja",
IF(SUMPRODUCT((K79:AL79="e")*(K80:AL80="")*($K$23:$AL$23&lt;&gt;0))&gt;0,"ja","nein"))</f>
        <v>nein</v>
      </c>
      <c r="BF79" s="196"/>
      <c r="BG79" s="153">
        <f t="shared" ref="BG79:CH79" si="206">IF(OR(BG$24="",BG$24="Datum eintragen!"),0,SUMPRODUCT(($K79:$AL79&lt;&gt;"")*($K81:$AL81)*($K$24:$AL$30=BG$24)))</f>
        <v>0</v>
      </c>
      <c r="BH79" s="153">
        <f t="shared" si="206"/>
        <v>0</v>
      </c>
      <c r="BI79" s="153">
        <f t="shared" si="206"/>
        <v>0</v>
      </c>
      <c r="BJ79" s="153">
        <f t="shared" si="206"/>
        <v>0</v>
      </c>
      <c r="BK79" s="153">
        <f t="shared" si="206"/>
        <v>0</v>
      </c>
      <c r="BL79" s="153">
        <f t="shared" si="206"/>
        <v>0</v>
      </c>
      <c r="BM79" s="153">
        <f t="shared" si="206"/>
        <v>0</v>
      </c>
      <c r="BN79" s="153">
        <f t="shared" si="206"/>
        <v>0</v>
      </c>
      <c r="BO79" s="153">
        <f t="shared" si="206"/>
        <v>0</v>
      </c>
      <c r="BP79" s="153">
        <f t="shared" si="206"/>
        <v>0</v>
      </c>
      <c r="BQ79" s="153">
        <f t="shared" si="206"/>
        <v>0</v>
      </c>
      <c r="BR79" s="153">
        <f t="shared" si="206"/>
        <v>0</v>
      </c>
      <c r="BS79" s="153">
        <f t="shared" si="206"/>
        <v>0</v>
      </c>
      <c r="BT79" s="153">
        <f t="shared" si="206"/>
        <v>0</v>
      </c>
      <c r="BU79" s="153">
        <f t="shared" si="206"/>
        <v>0</v>
      </c>
      <c r="BV79" s="153">
        <f t="shared" si="206"/>
        <v>0</v>
      </c>
      <c r="BW79" s="153">
        <f t="shared" si="206"/>
        <v>0</v>
      </c>
      <c r="BX79" s="153">
        <f t="shared" si="206"/>
        <v>0</v>
      </c>
      <c r="BY79" s="153">
        <f t="shared" si="206"/>
        <v>0</v>
      </c>
      <c r="BZ79" s="153">
        <f t="shared" si="206"/>
        <v>0</v>
      </c>
      <c r="CA79" s="153">
        <f t="shared" si="206"/>
        <v>0</v>
      </c>
      <c r="CB79" s="153">
        <f t="shared" si="206"/>
        <v>0</v>
      </c>
      <c r="CC79" s="153">
        <f t="shared" si="206"/>
        <v>0</v>
      </c>
      <c r="CD79" s="153">
        <f t="shared" si="206"/>
        <v>0</v>
      </c>
      <c r="CE79" s="153">
        <f t="shared" si="206"/>
        <v>0</v>
      </c>
      <c r="CF79" s="153">
        <f t="shared" si="206"/>
        <v>0</v>
      </c>
      <c r="CG79" s="153">
        <f t="shared" si="206"/>
        <v>0</v>
      </c>
      <c r="CH79" s="153">
        <f t="shared" si="206"/>
        <v>0</v>
      </c>
      <c r="CJ79" s="206" t="str">
        <f>IF(CK79=FALSE,"",COUNTIFS($CK$31:CK79,"&lt;&gt;",$CK$31:CK79,"&lt;&gt;falsch"))</f>
        <v/>
      </c>
      <c r="CK79" s="207" t="b">
        <f t="shared" ref="CK79" si="207">IF(AS79="",FALSE,IF(AS79&gt;0,B79,FALSE))</f>
        <v>0</v>
      </c>
      <c r="CL79" s="207" t="str">
        <f t="shared" ref="CL79" si="208">IF(AND($S$8="2.2.2 Berufsorientierung MINT",B79&lt;&gt;""),"TN MINT",IF(AND($S$8="2.2.1 Berufsorientierung Ausbildung",I79&lt;&gt;"",J79="",B79&lt;&gt;""),"TN mit Förderbedarf",IF(AND($S$8="2.2.1 Berufsorientierung Ausbildung",I79="",J79&lt;&gt;"",B79&lt;&gt;""),"TN ohne Förderbedarf","")))</f>
        <v/>
      </c>
      <c r="CO79" s="209" t="str">
        <f t="shared" si="5"/>
        <v/>
      </c>
    </row>
    <row r="80" spans="1:93" ht="18" customHeight="1" x14ac:dyDescent="0.2">
      <c r="A80" s="329"/>
      <c r="B80" s="322"/>
      <c r="C80" s="323"/>
      <c r="D80" s="323"/>
      <c r="E80" s="323"/>
      <c r="F80" s="323"/>
      <c r="G80" s="323"/>
      <c r="H80" s="324"/>
      <c r="I80" s="317"/>
      <c r="J80" s="314"/>
      <c r="K80" s="106"/>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8"/>
      <c r="AM80" s="294"/>
      <c r="AN80" s="295"/>
      <c r="AO80" s="299"/>
      <c r="AP80" s="295"/>
      <c r="AQ80" s="303"/>
      <c r="AR80" s="304"/>
      <c r="AS80" s="309"/>
      <c r="AT80" s="310"/>
      <c r="AU80" s="288"/>
      <c r="AV80" s="285"/>
      <c r="AW80" s="245"/>
      <c r="AX80" s="185"/>
      <c r="AY80" s="186"/>
      <c r="AZ80" s="186"/>
      <c r="BA80" s="187"/>
      <c r="BB80" s="215"/>
      <c r="BF80" s="198">
        <f t="shared" ref="BF80" si="209">IF($Y$14=0,0,IF(SUM(BG80:CH80)&gt;0,1,IF(AND(AX79&gt;0,$Y$14&lt;AX79),1,0)))</f>
        <v>0</v>
      </c>
      <c r="BG80" s="154" t="str">
        <f t="shared" ref="BG80:BV80" si="210">IF(BG79=0,"",IF(BG79&gt;$S$14,1,0))</f>
        <v/>
      </c>
      <c r="BH80" s="154" t="str">
        <f t="shared" si="210"/>
        <v/>
      </c>
      <c r="BI80" s="154" t="str">
        <f t="shared" si="210"/>
        <v/>
      </c>
      <c r="BJ80" s="154" t="str">
        <f t="shared" si="210"/>
        <v/>
      </c>
      <c r="BK80" s="154" t="str">
        <f t="shared" si="210"/>
        <v/>
      </c>
      <c r="BL80" s="154" t="str">
        <f t="shared" si="210"/>
        <v/>
      </c>
      <c r="BM80" s="154" t="str">
        <f t="shared" si="210"/>
        <v/>
      </c>
      <c r="BN80" s="154" t="str">
        <f t="shared" si="210"/>
        <v/>
      </c>
      <c r="BO80" s="154" t="str">
        <f t="shared" si="210"/>
        <v/>
      </c>
      <c r="BP80" s="154" t="str">
        <f t="shared" si="210"/>
        <v/>
      </c>
      <c r="BQ80" s="154" t="str">
        <f t="shared" si="210"/>
        <v/>
      </c>
      <c r="BR80" s="154" t="str">
        <f t="shared" si="210"/>
        <v/>
      </c>
      <c r="BS80" s="154" t="str">
        <f t="shared" si="210"/>
        <v/>
      </c>
      <c r="BT80" s="154" t="str">
        <f t="shared" si="210"/>
        <v/>
      </c>
      <c r="BU80" s="154" t="str">
        <f t="shared" si="210"/>
        <v/>
      </c>
      <c r="BV80" s="154" t="str">
        <f t="shared" si="210"/>
        <v/>
      </c>
      <c r="BW80" s="154" t="str">
        <f t="shared" ref="BW80:CH80" si="211">IF(BW79=0,"",IF(BW79&gt;$S$14,1,0))</f>
        <v/>
      </c>
      <c r="BX80" s="154" t="str">
        <f t="shared" si="211"/>
        <v/>
      </c>
      <c r="BY80" s="154" t="str">
        <f t="shared" si="211"/>
        <v/>
      </c>
      <c r="BZ80" s="154" t="str">
        <f t="shared" si="211"/>
        <v/>
      </c>
      <c r="CA80" s="154" t="str">
        <f t="shared" si="211"/>
        <v/>
      </c>
      <c r="CB80" s="154" t="str">
        <f t="shared" si="211"/>
        <v/>
      </c>
      <c r="CC80" s="154" t="str">
        <f t="shared" si="211"/>
        <v/>
      </c>
      <c r="CD80" s="154" t="str">
        <f t="shared" si="211"/>
        <v/>
      </c>
      <c r="CE80" s="154" t="str">
        <f t="shared" si="211"/>
        <v/>
      </c>
      <c r="CF80" s="154" t="str">
        <f t="shared" si="211"/>
        <v/>
      </c>
      <c r="CG80" s="154" t="str">
        <f t="shared" si="211"/>
        <v/>
      </c>
      <c r="CH80" s="154" t="str">
        <f t="shared" si="211"/>
        <v/>
      </c>
      <c r="CJ80" s="206" t="str">
        <f>IF(CK80=FALSE,"",COUNTIFS($CK$31:CK80,"&lt;&gt;",$CK$31:CK80,"&lt;&gt;falsch"))</f>
        <v/>
      </c>
      <c r="CK80" s="207"/>
      <c r="CL80" s="207"/>
      <c r="CO80" s="209" t="str">
        <f t="shared" si="5"/>
        <v/>
      </c>
    </row>
    <row r="81" spans="1:93" ht="18" customHeight="1" x14ac:dyDescent="0.2">
      <c r="A81" s="330"/>
      <c r="B81" s="325"/>
      <c r="C81" s="326"/>
      <c r="D81" s="326"/>
      <c r="E81" s="326"/>
      <c r="F81" s="326"/>
      <c r="G81" s="326"/>
      <c r="H81" s="327"/>
      <c r="I81" s="318"/>
      <c r="J81" s="315"/>
      <c r="K81" s="128"/>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30"/>
      <c r="AM81" s="296"/>
      <c r="AN81" s="297"/>
      <c r="AO81" s="300"/>
      <c r="AP81" s="297"/>
      <c r="AQ81" s="305"/>
      <c r="AR81" s="306"/>
      <c r="AS81" s="311"/>
      <c r="AT81" s="312"/>
      <c r="AU81" s="289"/>
      <c r="AV81" s="286"/>
      <c r="AW81" s="245"/>
      <c r="AX81" s="185"/>
      <c r="AY81" s="186"/>
      <c r="AZ81" s="186"/>
      <c r="BA81" s="187"/>
      <c r="BB81" s="215"/>
      <c r="BF81" s="200">
        <f t="shared" ref="BF81" si="212">IF($Y$14=0,0,IF(SUM(BG81:CH81)&gt;0,1,IF(AND(AX79&gt;0,$Y$14&gt;AX79),1,0)))</f>
        <v>0</v>
      </c>
      <c r="BG81" s="155" t="str">
        <f t="shared" ref="BG81:CH81" si="213">IF(BG79=0,"",IF(BG79&lt;$S$14,1,0))</f>
        <v/>
      </c>
      <c r="BH81" s="155" t="str">
        <f t="shared" si="213"/>
        <v/>
      </c>
      <c r="BI81" s="155" t="str">
        <f t="shared" si="213"/>
        <v/>
      </c>
      <c r="BJ81" s="155" t="str">
        <f t="shared" si="213"/>
        <v/>
      </c>
      <c r="BK81" s="155" t="str">
        <f t="shared" si="213"/>
        <v/>
      </c>
      <c r="BL81" s="155" t="str">
        <f t="shared" si="213"/>
        <v/>
      </c>
      <c r="BM81" s="155" t="str">
        <f t="shared" si="213"/>
        <v/>
      </c>
      <c r="BN81" s="155" t="str">
        <f t="shared" si="213"/>
        <v/>
      </c>
      <c r="BO81" s="155" t="str">
        <f t="shared" si="213"/>
        <v/>
      </c>
      <c r="BP81" s="155" t="str">
        <f t="shared" si="213"/>
        <v/>
      </c>
      <c r="BQ81" s="155" t="str">
        <f t="shared" si="213"/>
        <v/>
      </c>
      <c r="BR81" s="155" t="str">
        <f t="shared" si="213"/>
        <v/>
      </c>
      <c r="BS81" s="155" t="str">
        <f t="shared" si="213"/>
        <v/>
      </c>
      <c r="BT81" s="155" t="str">
        <f t="shared" si="213"/>
        <v/>
      </c>
      <c r="BU81" s="155" t="str">
        <f t="shared" si="213"/>
        <v/>
      </c>
      <c r="BV81" s="155" t="str">
        <f t="shared" si="213"/>
        <v/>
      </c>
      <c r="BW81" s="155" t="str">
        <f t="shared" si="213"/>
        <v/>
      </c>
      <c r="BX81" s="155" t="str">
        <f t="shared" si="213"/>
        <v/>
      </c>
      <c r="BY81" s="155" t="str">
        <f t="shared" si="213"/>
        <v/>
      </c>
      <c r="BZ81" s="155" t="str">
        <f t="shared" si="213"/>
        <v/>
      </c>
      <c r="CA81" s="155" t="str">
        <f t="shared" si="213"/>
        <v/>
      </c>
      <c r="CB81" s="155" t="str">
        <f t="shared" si="213"/>
        <v/>
      </c>
      <c r="CC81" s="155" t="str">
        <f t="shared" si="213"/>
        <v/>
      </c>
      <c r="CD81" s="155" t="str">
        <f t="shared" si="213"/>
        <v/>
      </c>
      <c r="CE81" s="155" t="str">
        <f t="shared" si="213"/>
        <v/>
      </c>
      <c r="CF81" s="155" t="str">
        <f t="shared" si="213"/>
        <v/>
      </c>
      <c r="CG81" s="155" t="str">
        <f t="shared" si="213"/>
        <v/>
      </c>
      <c r="CH81" s="155" t="str">
        <f t="shared" si="213"/>
        <v/>
      </c>
      <c r="CJ81" s="206" t="str">
        <f>IF(CK81=FALSE,"",COUNTIFS($CK$31:CK81,"&lt;&gt;",$CK$31:CK81,"&lt;&gt;falsch"))</f>
        <v/>
      </c>
      <c r="CK81" s="207"/>
      <c r="CL81" s="207"/>
      <c r="CO81" s="209" t="str">
        <f t="shared" si="5"/>
        <v/>
      </c>
    </row>
    <row r="82" spans="1:93" ht="18" customHeight="1" x14ac:dyDescent="0.2">
      <c r="A82" s="328">
        <v>18</v>
      </c>
      <c r="B82" s="319" t="str">
        <f>'Kopierhilfe TN-Daten'!D19</f>
        <v/>
      </c>
      <c r="C82" s="320"/>
      <c r="D82" s="320"/>
      <c r="E82" s="320"/>
      <c r="F82" s="320"/>
      <c r="G82" s="320"/>
      <c r="H82" s="321"/>
      <c r="I82" s="316"/>
      <c r="J82" s="313"/>
      <c r="K82" s="38"/>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40"/>
      <c r="AM82" s="292" t="str">
        <f t="shared" ref="AM82" si="214">IF(OR($Y$14=0,SUM($K$23:$AL$23)=0),"",AX82)</f>
        <v/>
      </c>
      <c r="AN82" s="293"/>
      <c r="AO82" s="298" t="str">
        <f t="shared" ref="AO82" si="215">IF(OR($Y$14=0,SUM($K$23:$AL$23)=0),"",AY82)</f>
        <v/>
      </c>
      <c r="AP82" s="293"/>
      <c r="AQ82" s="301" t="str">
        <f>IF(AM82="","",IF(AM82=0,0,BA82))</f>
        <v/>
      </c>
      <c r="AR82" s="302"/>
      <c r="AS82" s="307" t="str">
        <f t="shared" ref="AS82" si="216">IF(AM82="","",IF(BB82="ja",0,IF(AND($Y$14=0,SUMPRODUCT(($K$23:$AL$23=$AR$8)*(K82:AL82&lt;&gt;""))=0),"",IF(BA82&gt;=60%,AY82+AZ82,AY82))))</f>
        <v/>
      </c>
      <c r="AT82" s="308"/>
      <c r="AU82" s="287" t="str">
        <f>IF(B82="","",$AZ$26)</f>
        <v/>
      </c>
      <c r="AV82" s="284" t="str">
        <f>IF(B82="","",$AZ$27)</f>
        <v/>
      </c>
      <c r="AW82" s="245" t="str">
        <f t="shared" si="36"/>
        <v/>
      </c>
      <c r="AX82" s="185">
        <f>SUMPRODUCT(($K$23:$AL$23=$AR$8)*(K82:AL82&lt;&gt;"")*(K84:AL84))</f>
        <v>0</v>
      </c>
      <c r="AY82" s="186">
        <f>SUMPRODUCT(($K$23:$AL$23=$AR$8)*(K82:AL82="a")*(K84:AL84))</f>
        <v>0</v>
      </c>
      <c r="AZ82" s="186">
        <f>SUMPRODUCT(($K$23:$AL$23=$AR$8)*(K82:AL82="e")*(K84:AL84))</f>
        <v>0</v>
      </c>
      <c r="BA82" s="187">
        <f t="shared" ref="BA82" si="217">IF(AX82=0,0,ROUND(AY82/AX82,4))</f>
        <v>0</v>
      </c>
      <c r="BB82" s="218" t="str">
        <f t="shared" ref="BB82" si="218">IF(SUMPRODUCT((K82:AL82="a")*(K83:AL83="")*($K$23:$AL$23&lt;&gt;0))&gt;0,"ja",
IF(SUMPRODUCT((K82:AL82="e")*(K83:AL83="")*($K$23:$AL$23&lt;&gt;0))&gt;0,"ja","nein"))</f>
        <v>nein</v>
      </c>
      <c r="BF82" s="196"/>
      <c r="BG82" s="153">
        <f t="shared" ref="BG82:CH82" si="219">IF(OR(BG$24="",BG$24="Datum eintragen!"),0,SUMPRODUCT(($K82:$AL82&lt;&gt;"")*($K84:$AL84)*($K$24:$AL$30=BG$24)))</f>
        <v>0</v>
      </c>
      <c r="BH82" s="153">
        <f t="shared" si="219"/>
        <v>0</v>
      </c>
      <c r="BI82" s="153">
        <f t="shared" si="219"/>
        <v>0</v>
      </c>
      <c r="BJ82" s="153">
        <f t="shared" si="219"/>
        <v>0</v>
      </c>
      <c r="BK82" s="153">
        <f t="shared" si="219"/>
        <v>0</v>
      </c>
      <c r="BL82" s="153">
        <f t="shared" si="219"/>
        <v>0</v>
      </c>
      <c r="BM82" s="153">
        <f t="shared" si="219"/>
        <v>0</v>
      </c>
      <c r="BN82" s="153">
        <f t="shared" si="219"/>
        <v>0</v>
      </c>
      <c r="BO82" s="153">
        <f t="shared" si="219"/>
        <v>0</v>
      </c>
      <c r="BP82" s="153">
        <f t="shared" si="219"/>
        <v>0</v>
      </c>
      <c r="BQ82" s="153">
        <f t="shared" si="219"/>
        <v>0</v>
      </c>
      <c r="BR82" s="153">
        <f t="shared" si="219"/>
        <v>0</v>
      </c>
      <c r="BS82" s="153">
        <f t="shared" si="219"/>
        <v>0</v>
      </c>
      <c r="BT82" s="153">
        <f t="shared" si="219"/>
        <v>0</v>
      </c>
      <c r="BU82" s="153">
        <f t="shared" si="219"/>
        <v>0</v>
      </c>
      <c r="BV82" s="153">
        <f t="shared" si="219"/>
        <v>0</v>
      </c>
      <c r="BW82" s="153">
        <f t="shared" si="219"/>
        <v>0</v>
      </c>
      <c r="BX82" s="153">
        <f t="shared" si="219"/>
        <v>0</v>
      </c>
      <c r="BY82" s="153">
        <f t="shared" si="219"/>
        <v>0</v>
      </c>
      <c r="BZ82" s="153">
        <f t="shared" si="219"/>
        <v>0</v>
      </c>
      <c r="CA82" s="153">
        <f t="shared" si="219"/>
        <v>0</v>
      </c>
      <c r="CB82" s="153">
        <f t="shared" si="219"/>
        <v>0</v>
      </c>
      <c r="CC82" s="153">
        <f t="shared" si="219"/>
        <v>0</v>
      </c>
      <c r="CD82" s="153">
        <f t="shared" si="219"/>
        <v>0</v>
      </c>
      <c r="CE82" s="153">
        <f t="shared" si="219"/>
        <v>0</v>
      </c>
      <c r="CF82" s="153">
        <f t="shared" si="219"/>
        <v>0</v>
      </c>
      <c r="CG82" s="153">
        <f t="shared" si="219"/>
        <v>0</v>
      </c>
      <c r="CH82" s="153">
        <f t="shared" si="219"/>
        <v>0</v>
      </c>
      <c r="CJ82" s="206" t="str">
        <f>IF(CK82=FALSE,"",COUNTIFS($CK$31:CK82,"&lt;&gt;",$CK$31:CK82,"&lt;&gt;falsch"))</f>
        <v/>
      </c>
      <c r="CK82" s="207" t="b">
        <f t="shared" ref="CK82" si="220">IF(AS82="",FALSE,IF(AS82&gt;0,B82,FALSE))</f>
        <v>0</v>
      </c>
      <c r="CL82" s="207" t="str">
        <f t="shared" ref="CL82" si="221">IF(AND($S$8="2.2.2 Berufsorientierung MINT",B82&lt;&gt;""),"TN MINT",IF(AND($S$8="2.2.1 Berufsorientierung Ausbildung",I82&lt;&gt;"",J82="",B82&lt;&gt;""),"TN mit Förderbedarf",IF(AND($S$8="2.2.1 Berufsorientierung Ausbildung",I82="",J82&lt;&gt;"",B82&lt;&gt;""),"TN ohne Förderbedarf","")))</f>
        <v/>
      </c>
      <c r="CO82" s="209" t="str">
        <f t="shared" si="5"/>
        <v/>
      </c>
    </row>
    <row r="83" spans="1:93" ht="18" customHeight="1" x14ac:dyDescent="0.2">
      <c r="A83" s="329"/>
      <c r="B83" s="322"/>
      <c r="C83" s="323"/>
      <c r="D83" s="323"/>
      <c r="E83" s="323"/>
      <c r="F83" s="323"/>
      <c r="G83" s="323"/>
      <c r="H83" s="324"/>
      <c r="I83" s="317"/>
      <c r="J83" s="314"/>
      <c r="K83" s="106"/>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8"/>
      <c r="AM83" s="294"/>
      <c r="AN83" s="295"/>
      <c r="AO83" s="299"/>
      <c r="AP83" s="295"/>
      <c r="AQ83" s="303"/>
      <c r="AR83" s="304"/>
      <c r="AS83" s="309"/>
      <c r="AT83" s="310"/>
      <c r="AU83" s="288"/>
      <c r="AV83" s="285"/>
      <c r="AW83" s="245"/>
      <c r="AX83" s="185"/>
      <c r="AY83" s="186"/>
      <c r="AZ83" s="186"/>
      <c r="BA83" s="187"/>
      <c r="BB83" s="215"/>
      <c r="BF83" s="198">
        <f t="shared" ref="BF83" si="222">IF($Y$14=0,0,IF(SUM(BG83:CH83)&gt;0,1,IF(AND(AX82&gt;0,$Y$14&lt;AX82),1,0)))</f>
        <v>0</v>
      </c>
      <c r="BG83" s="154" t="str">
        <f t="shared" ref="BG83:BV83" si="223">IF(BG82=0,"",IF(BG82&gt;$S$14,1,0))</f>
        <v/>
      </c>
      <c r="BH83" s="154" t="str">
        <f t="shared" si="223"/>
        <v/>
      </c>
      <c r="BI83" s="154" t="str">
        <f t="shared" si="223"/>
        <v/>
      </c>
      <c r="BJ83" s="154" t="str">
        <f t="shared" si="223"/>
        <v/>
      </c>
      <c r="BK83" s="154" t="str">
        <f t="shared" si="223"/>
        <v/>
      </c>
      <c r="BL83" s="154" t="str">
        <f t="shared" si="223"/>
        <v/>
      </c>
      <c r="BM83" s="154" t="str">
        <f t="shared" si="223"/>
        <v/>
      </c>
      <c r="BN83" s="154" t="str">
        <f t="shared" si="223"/>
        <v/>
      </c>
      <c r="BO83" s="154" t="str">
        <f t="shared" si="223"/>
        <v/>
      </c>
      <c r="BP83" s="154" t="str">
        <f t="shared" si="223"/>
        <v/>
      </c>
      <c r="BQ83" s="154" t="str">
        <f t="shared" si="223"/>
        <v/>
      </c>
      <c r="BR83" s="154" t="str">
        <f t="shared" si="223"/>
        <v/>
      </c>
      <c r="BS83" s="154" t="str">
        <f t="shared" si="223"/>
        <v/>
      </c>
      <c r="BT83" s="154" t="str">
        <f t="shared" si="223"/>
        <v/>
      </c>
      <c r="BU83" s="154" t="str">
        <f t="shared" si="223"/>
        <v/>
      </c>
      <c r="BV83" s="154" t="str">
        <f t="shared" si="223"/>
        <v/>
      </c>
      <c r="BW83" s="154" t="str">
        <f t="shared" ref="BW83:CH83" si="224">IF(BW82=0,"",IF(BW82&gt;$S$14,1,0))</f>
        <v/>
      </c>
      <c r="BX83" s="154" t="str">
        <f t="shared" si="224"/>
        <v/>
      </c>
      <c r="BY83" s="154" t="str">
        <f t="shared" si="224"/>
        <v/>
      </c>
      <c r="BZ83" s="154" t="str">
        <f t="shared" si="224"/>
        <v/>
      </c>
      <c r="CA83" s="154" t="str">
        <f t="shared" si="224"/>
        <v/>
      </c>
      <c r="CB83" s="154" t="str">
        <f t="shared" si="224"/>
        <v/>
      </c>
      <c r="CC83" s="154" t="str">
        <f t="shared" si="224"/>
        <v/>
      </c>
      <c r="CD83" s="154" t="str">
        <f t="shared" si="224"/>
        <v/>
      </c>
      <c r="CE83" s="154" t="str">
        <f t="shared" si="224"/>
        <v/>
      </c>
      <c r="CF83" s="154" t="str">
        <f t="shared" si="224"/>
        <v/>
      </c>
      <c r="CG83" s="154" t="str">
        <f t="shared" si="224"/>
        <v/>
      </c>
      <c r="CH83" s="154" t="str">
        <f t="shared" si="224"/>
        <v/>
      </c>
      <c r="CJ83" s="206" t="str">
        <f>IF(CK83=FALSE,"",COUNTIFS($CK$31:CK83,"&lt;&gt;",$CK$31:CK83,"&lt;&gt;falsch"))</f>
        <v/>
      </c>
      <c r="CK83" s="207"/>
      <c r="CL83" s="207"/>
      <c r="CO83" s="209" t="str">
        <f t="shared" si="5"/>
        <v/>
      </c>
    </row>
    <row r="84" spans="1:93" ht="18" customHeight="1" x14ac:dyDescent="0.2">
      <c r="A84" s="330"/>
      <c r="B84" s="325"/>
      <c r="C84" s="326"/>
      <c r="D84" s="326"/>
      <c r="E84" s="326"/>
      <c r="F84" s="326"/>
      <c r="G84" s="326"/>
      <c r="H84" s="327"/>
      <c r="I84" s="318"/>
      <c r="J84" s="315"/>
      <c r="K84" s="128"/>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30"/>
      <c r="AM84" s="296"/>
      <c r="AN84" s="297"/>
      <c r="AO84" s="300"/>
      <c r="AP84" s="297"/>
      <c r="AQ84" s="305"/>
      <c r="AR84" s="306"/>
      <c r="AS84" s="311"/>
      <c r="AT84" s="312"/>
      <c r="AU84" s="289"/>
      <c r="AV84" s="286"/>
      <c r="AW84" s="245"/>
      <c r="AX84" s="185"/>
      <c r="AY84" s="186"/>
      <c r="AZ84" s="186"/>
      <c r="BA84" s="187"/>
      <c r="BB84" s="215"/>
      <c r="BF84" s="200">
        <f t="shared" ref="BF84" si="225">IF($Y$14=0,0,IF(SUM(BG84:CH84)&gt;0,1,IF(AND(AX82&gt;0,$Y$14&gt;AX82),1,0)))</f>
        <v>0</v>
      </c>
      <c r="BG84" s="155" t="str">
        <f t="shared" ref="BG84:CH84" si="226">IF(BG82=0,"",IF(BG82&lt;$S$14,1,0))</f>
        <v/>
      </c>
      <c r="BH84" s="155" t="str">
        <f t="shared" si="226"/>
        <v/>
      </c>
      <c r="BI84" s="155" t="str">
        <f t="shared" si="226"/>
        <v/>
      </c>
      <c r="BJ84" s="155" t="str">
        <f t="shared" si="226"/>
        <v/>
      </c>
      <c r="BK84" s="155" t="str">
        <f t="shared" si="226"/>
        <v/>
      </c>
      <c r="BL84" s="155" t="str">
        <f t="shared" si="226"/>
        <v/>
      </c>
      <c r="BM84" s="155" t="str">
        <f t="shared" si="226"/>
        <v/>
      </c>
      <c r="BN84" s="155" t="str">
        <f t="shared" si="226"/>
        <v/>
      </c>
      <c r="BO84" s="155" t="str">
        <f t="shared" si="226"/>
        <v/>
      </c>
      <c r="BP84" s="155" t="str">
        <f t="shared" si="226"/>
        <v/>
      </c>
      <c r="BQ84" s="155" t="str">
        <f t="shared" si="226"/>
        <v/>
      </c>
      <c r="BR84" s="155" t="str">
        <f t="shared" si="226"/>
        <v/>
      </c>
      <c r="BS84" s="155" t="str">
        <f t="shared" si="226"/>
        <v/>
      </c>
      <c r="BT84" s="155" t="str">
        <f t="shared" si="226"/>
        <v/>
      </c>
      <c r="BU84" s="155" t="str">
        <f t="shared" si="226"/>
        <v/>
      </c>
      <c r="BV84" s="155" t="str">
        <f t="shared" si="226"/>
        <v/>
      </c>
      <c r="BW84" s="155" t="str">
        <f t="shared" si="226"/>
        <v/>
      </c>
      <c r="BX84" s="155" t="str">
        <f t="shared" si="226"/>
        <v/>
      </c>
      <c r="BY84" s="155" t="str">
        <f t="shared" si="226"/>
        <v/>
      </c>
      <c r="BZ84" s="155" t="str">
        <f t="shared" si="226"/>
        <v/>
      </c>
      <c r="CA84" s="155" t="str">
        <f t="shared" si="226"/>
        <v/>
      </c>
      <c r="CB84" s="155" t="str">
        <f t="shared" si="226"/>
        <v/>
      </c>
      <c r="CC84" s="155" t="str">
        <f t="shared" si="226"/>
        <v/>
      </c>
      <c r="CD84" s="155" t="str">
        <f t="shared" si="226"/>
        <v/>
      </c>
      <c r="CE84" s="155" t="str">
        <f t="shared" si="226"/>
        <v/>
      </c>
      <c r="CF84" s="155" t="str">
        <f t="shared" si="226"/>
        <v/>
      </c>
      <c r="CG84" s="155" t="str">
        <f t="shared" si="226"/>
        <v/>
      </c>
      <c r="CH84" s="155" t="str">
        <f t="shared" si="226"/>
        <v/>
      </c>
      <c r="CJ84" s="206" t="str">
        <f>IF(CK84=FALSE,"",COUNTIFS($CK$31:CK84,"&lt;&gt;",$CK$31:CK84,"&lt;&gt;falsch"))</f>
        <v/>
      </c>
      <c r="CK84" s="207"/>
      <c r="CL84" s="207"/>
      <c r="CO84" s="209" t="str">
        <f t="shared" si="5"/>
        <v/>
      </c>
    </row>
    <row r="85" spans="1:93" ht="18" customHeight="1" x14ac:dyDescent="0.2">
      <c r="A85" s="328">
        <v>19</v>
      </c>
      <c r="B85" s="319" t="str">
        <f>'Kopierhilfe TN-Daten'!D20</f>
        <v/>
      </c>
      <c r="C85" s="320"/>
      <c r="D85" s="320"/>
      <c r="E85" s="320"/>
      <c r="F85" s="320"/>
      <c r="G85" s="320"/>
      <c r="H85" s="321"/>
      <c r="I85" s="316"/>
      <c r="J85" s="313"/>
      <c r="K85" s="38"/>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40"/>
      <c r="AM85" s="292" t="str">
        <f t="shared" ref="AM85" si="227">IF(OR($Y$14=0,SUM($K$23:$AL$23)=0),"",AX85)</f>
        <v/>
      </c>
      <c r="AN85" s="293"/>
      <c r="AO85" s="298" t="str">
        <f t="shared" ref="AO85" si="228">IF(OR($Y$14=0,SUM($K$23:$AL$23)=0),"",AY85)</f>
        <v/>
      </c>
      <c r="AP85" s="293"/>
      <c r="AQ85" s="301" t="str">
        <f>IF(AM85="","",IF(AM85=0,0,BA85))</f>
        <v/>
      </c>
      <c r="AR85" s="302"/>
      <c r="AS85" s="307" t="str">
        <f t="shared" ref="AS85" si="229">IF(AM85="","",IF(BB85="ja",0,IF(AND($Y$14=0,SUMPRODUCT(($K$23:$AL$23=$AR$8)*(K85:AL85&lt;&gt;""))=0),"",IF(BA85&gt;=60%,AY85+AZ85,AY85))))</f>
        <v/>
      </c>
      <c r="AT85" s="308"/>
      <c r="AU85" s="287" t="str">
        <f>IF(B85="","",$AZ$26)</f>
        <v/>
      </c>
      <c r="AV85" s="284" t="str">
        <f>IF(B85="","",$AZ$27)</f>
        <v/>
      </c>
      <c r="AW85" s="245" t="str">
        <f t="shared" si="36"/>
        <v/>
      </c>
      <c r="AX85" s="185">
        <f>SUMPRODUCT(($K$23:$AL$23=$AR$8)*(K85:AL85&lt;&gt;"")*(K87:AL87))</f>
        <v>0</v>
      </c>
      <c r="AY85" s="186">
        <f>SUMPRODUCT(($K$23:$AL$23=$AR$8)*(K85:AL85="a")*(K87:AL87))</f>
        <v>0</v>
      </c>
      <c r="AZ85" s="186">
        <f>SUMPRODUCT(($K$23:$AL$23=$AR$8)*(K85:AL85="e")*(K87:AL87))</f>
        <v>0</v>
      </c>
      <c r="BA85" s="187">
        <f t="shared" ref="BA85" si="230">IF(AX85=0,0,ROUND(AY85/AX85,4))</f>
        <v>0</v>
      </c>
      <c r="BB85" s="218" t="str">
        <f t="shared" ref="BB85" si="231">IF(SUMPRODUCT((K85:AL85="a")*(K86:AL86="")*($K$23:$AL$23&lt;&gt;0))&gt;0,"ja",
IF(SUMPRODUCT((K85:AL85="e")*(K86:AL86="")*($K$23:$AL$23&lt;&gt;0))&gt;0,"ja","nein"))</f>
        <v>nein</v>
      </c>
      <c r="BF85" s="196"/>
      <c r="BG85" s="153">
        <f t="shared" ref="BG85:CH85" si="232">IF(OR(BG$24="",BG$24="Datum eintragen!"),0,SUMPRODUCT(($K85:$AL85&lt;&gt;"")*($K87:$AL87)*($K$24:$AL$30=BG$24)))</f>
        <v>0</v>
      </c>
      <c r="BH85" s="153">
        <f t="shared" si="232"/>
        <v>0</v>
      </c>
      <c r="BI85" s="153">
        <f t="shared" si="232"/>
        <v>0</v>
      </c>
      <c r="BJ85" s="153">
        <f t="shared" si="232"/>
        <v>0</v>
      </c>
      <c r="BK85" s="153">
        <f t="shared" si="232"/>
        <v>0</v>
      </c>
      <c r="BL85" s="153">
        <f t="shared" si="232"/>
        <v>0</v>
      </c>
      <c r="BM85" s="153">
        <f t="shared" si="232"/>
        <v>0</v>
      </c>
      <c r="BN85" s="153">
        <f t="shared" si="232"/>
        <v>0</v>
      </c>
      <c r="BO85" s="153">
        <f t="shared" si="232"/>
        <v>0</v>
      </c>
      <c r="BP85" s="153">
        <f t="shared" si="232"/>
        <v>0</v>
      </c>
      <c r="BQ85" s="153">
        <f t="shared" si="232"/>
        <v>0</v>
      </c>
      <c r="BR85" s="153">
        <f t="shared" si="232"/>
        <v>0</v>
      </c>
      <c r="BS85" s="153">
        <f t="shared" si="232"/>
        <v>0</v>
      </c>
      <c r="BT85" s="153">
        <f t="shared" si="232"/>
        <v>0</v>
      </c>
      <c r="BU85" s="153">
        <f t="shared" si="232"/>
        <v>0</v>
      </c>
      <c r="BV85" s="153">
        <f t="shared" si="232"/>
        <v>0</v>
      </c>
      <c r="BW85" s="153">
        <f t="shared" si="232"/>
        <v>0</v>
      </c>
      <c r="BX85" s="153">
        <f t="shared" si="232"/>
        <v>0</v>
      </c>
      <c r="BY85" s="153">
        <f t="shared" si="232"/>
        <v>0</v>
      </c>
      <c r="BZ85" s="153">
        <f t="shared" si="232"/>
        <v>0</v>
      </c>
      <c r="CA85" s="153">
        <f t="shared" si="232"/>
        <v>0</v>
      </c>
      <c r="CB85" s="153">
        <f t="shared" si="232"/>
        <v>0</v>
      </c>
      <c r="CC85" s="153">
        <f t="shared" si="232"/>
        <v>0</v>
      </c>
      <c r="CD85" s="153">
        <f t="shared" si="232"/>
        <v>0</v>
      </c>
      <c r="CE85" s="153">
        <f t="shared" si="232"/>
        <v>0</v>
      </c>
      <c r="CF85" s="153">
        <f t="shared" si="232"/>
        <v>0</v>
      </c>
      <c r="CG85" s="153">
        <f t="shared" si="232"/>
        <v>0</v>
      </c>
      <c r="CH85" s="153">
        <f t="shared" si="232"/>
        <v>0</v>
      </c>
      <c r="CJ85" s="206" t="str">
        <f>IF(CK85=FALSE,"",COUNTIFS($CK$31:CK85,"&lt;&gt;",$CK$31:CK85,"&lt;&gt;falsch"))</f>
        <v/>
      </c>
      <c r="CK85" s="207" t="b">
        <f t="shared" ref="CK85" si="233">IF(AS85="",FALSE,IF(AS85&gt;0,B85,FALSE))</f>
        <v>0</v>
      </c>
      <c r="CL85" s="207" t="str">
        <f t="shared" ref="CL85" si="234">IF(AND($S$8="2.2.2 Berufsorientierung MINT",B85&lt;&gt;""),"TN MINT",IF(AND($S$8="2.2.1 Berufsorientierung Ausbildung",I85&lt;&gt;"",J85="",B85&lt;&gt;""),"TN mit Förderbedarf",IF(AND($S$8="2.2.1 Berufsorientierung Ausbildung",I85="",J85&lt;&gt;"",B85&lt;&gt;""),"TN ohne Förderbedarf","")))</f>
        <v/>
      </c>
      <c r="CO85" s="209" t="str">
        <f t="shared" si="5"/>
        <v/>
      </c>
    </row>
    <row r="86" spans="1:93" ht="18" customHeight="1" x14ac:dyDescent="0.2">
      <c r="A86" s="329"/>
      <c r="B86" s="322"/>
      <c r="C86" s="323"/>
      <c r="D86" s="323"/>
      <c r="E86" s="323"/>
      <c r="F86" s="323"/>
      <c r="G86" s="323"/>
      <c r="H86" s="324"/>
      <c r="I86" s="317"/>
      <c r="J86" s="314"/>
      <c r="K86" s="106"/>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8"/>
      <c r="AM86" s="294"/>
      <c r="AN86" s="295"/>
      <c r="AO86" s="299"/>
      <c r="AP86" s="295"/>
      <c r="AQ86" s="303"/>
      <c r="AR86" s="304"/>
      <c r="AS86" s="309"/>
      <c r="AT86" s="310"/>
      <c r="AU86" s="288"/>
      <c r="AV86" s="285"/>
      <c r="AW86" s="245"/>
      <c r="AX86" s="185"/>
      <c r="AY86" s="186"/>
      <c r="AZ86" s="186"/>
      <c r="BA86" s="187"/>
      <c r="BB86" s="215"/>
      <c r="BF86" s="198">
        <f t="shared" ref="BF86" si="235">IF($Y$14=0,0,IF(SUM(BG86:CH86)&gt;0,1,IF(AND(AX85&gt;0,$Y$14&lt;AX85),1,0)))</f>
        <v>0</v>
      </c>
      <c r="BG86" s="154" t="str">
        <f t="shared" ref="BG86:BV86" si="236">IF(BG85=0,"",IF(BG85&gt;$S$14,1,0))</f>
        <v/>
      </c>
      <c r="BH86" s="154" t="str">
        <f t="shared" si="236"/>
        <v/>
      </c>
      <c r="BI86" s="154" t="str">
        <f t="shared" si="236"/>
        <v/>
      </c>
      <c r="BJ86" s="154" t="str">
        <f t="shared" si="236"/>
        <v/>
      </c>
      <c r="BK86" s="154" t="str">
        <f t="shared" si="236"/>
        <v/>
      </c>
      <c r="BL86" s="154" t="str">
        <f t="shared" si="236"/>
        <v/>
      </c>
      <c r="BM86" s="154" t="str">
        <f t="shared" si="236"/>
        <v/>
      </c>
      <c r="BN86" s="154" t="str">
        <f t="shared" si="236"/>
        <v/>
      </c>
      <c r="BO86" s="154" t="str">
        <f t="shared" si="236"/>
        <v/>
      </c>
      <c r="BP86" s="154" t="str">
        <f t="shared" si="236"/>
        <v/>
      </c>
      <c r="BQ86" s="154" t="str">
        <f t="shared" si="236"/>
        <v/>
      </c>
      <c r="BR86" s="154" t="str">
        <f t="shared" si="236"/>
        <v/>
      </c>
      <c r="BS86" s="154" t="str">
        <f t="shared" si="236"/>
        <v/>
      </c>
      <c r="BT86" s="154" t="str">
        <f t="shared" si="236"/>
        <v/>
      </c>
      <c r="BU86" s="154" t="str">
        <f t="shared" si="236"/>
        <v/>
      </c>
      <c r="BV86" s="154" t="str">
        <f t="shared" si="236"/>
        <v/>
      </c>
      <c r="BW86" s="154" t="str">
        <f t="shared" ref="BW86:CH86" si="237">IF(BW85=0,"",IF(BW85&gt;$S$14,1,0))</f>
        <v/>
      </c>
      <c r="BX86" s="154" t="str">
        <f t="shared" si="237"/>
        <v/>
      </c>
      <c r="BY86" s="154" t="str">
        <f t="shared" si="237"/>
        <v/>
      </c>
      <c r="BZ86" s="154" t="str">
        <f t="shared" si="237"/>
        <v/>
      </c>
      <c r="CA86" s="154" t="str">
        <f t="shared" si="237"/>
        <v/>
      </c>
      <c r="CB86" s="154" t="str">
        <f t="shared" si="237"/>
        <v/>
      </c>
      <c r="CC86" s="154" t="str">
        <f t="shared" si="237"/>
        <v/>
      </c>
      <c r="CD86" s="154" t="str">
        <f t="shared" si="237"/>
        <v/>
      </c>
      <c r="CE86" s="154" t="str">
        <f t="shared" si="237"/>
        <v/>
      </c>
      <c r="CF86" s="154" t="str">
        <f t="shared" si="237"/>
        <v/>
      </c>
      <c r="CG86" s="154" t="str">
        <f t="shared" si="237"/>
        <v/>
      </c>
      <c r="CH86" s="154" t="str">
        <f t="shared" si="237"/>
        <v/>
      </c>
      <c r="CJ86" s="206" t="str">
        <f>IF(CK86=FALSE,"",COUNTIFS($CK$31:CK86,"&lt;&gt;",$CK$31:CK86,"&lt;&gt;falsch"))</f>
        <v/>
      </c>
      <c r="CK86" s="207"/>
      <c r="CL86" s="207"/>
      <c r="CO86" s="209" t="str">
        <f t="shared" si="5"/>
        <v/>
      </c>
    </row>
    <row r="87" spans="1:93" ht="18" customHeight="1" x14ac:dyDescent="0.2">
      <c r="A87" s="330"/>
      <c r="B87" s="325"/>
      <c r="C87" s="326"/>
      <c r="D87" s="326"/>
      <c r="E87" s="326"/>
      <c r="F87" s="326"/>
      <c r="G87" s="326"/>
      <c r="H87" s="327"/>
      <c r="I87" s="318"/>
      <c r="J87" s="315"/>
      <c r="K87" s="128"/>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30"/>
      <c r="AM87" s="296"/>
      <c r="AN87" s="297"/>
      <c r="AO87" s="300"/>
      <c r="AP87" s="297"/>
      <c r="AQ87" s="305"/>
      <c r="AR87" s="306"/>
      <c r="AS87" s="311"/>
      <c r="AT87" s="312"/>
      <c r="AU87" s="289"/>
      <c r="AV87" s="286"/>
      <c r="AW87" s="245"/>
      <c r="AX87" s="185"/>
      <c r="AY87" s="186"/>
      <c r="AZ87" s="186"/>
      <c r="BA87" s="187"/>
      <c r="BB87" s="215"/>
      <c r="BF87" s="200">
        <f t="shared" ref="BF87" si="238">IF($Y$14=0,0,IF(SUM(BG87:CH87)&gt;0,1,IF(AND(AX85&gt;0,$Y$14&gt;AX85),1,0)))</f>
        <v>0</v>
      </c>
      <c r="BG87" s="155" t="str">
        <f t="shared" ref="BG87:CH87" si="239">IF(BG85=0,"",IF(BG85&lt;$S$14,1,0))</f>
        <v/>
      </c>
      <c r="BH87" s="155" t="str">
        <f t="shared" si="239"/>
        <v/>
      </c>
      <c r="BI87" s="155" t="str">
        <f t="shared" si="239"/>
        <v/>
      </c>
      <c r="BJ87" s="155" t="str">
        <f t="shared" si="239"/>
        <v/>
      </c>
      <c r="BK87" s="155" t="str">
        <f t="shared" si="239"/>
        <v/>
      </c>
      <c r="BL87" s="155" t="str">
        <f t="shared" si="239"/>
        <v/>
      </c>
      <c r="BM87" s="155" t="str">
        <f t="shared" si="239"/>
        <v/>
      </c>
      <c r="BN87" s="155" t="str">
        <f t="shared" si="239"/>
        <v/>
      </c>
      <c r="BO87" s="155" t="str">
        <f t="shared" si="239"/>
        <v/>
      </c>
      <c r="BP87" s="155" t="str">
        <f t="shared" si="239"/>
        <v/>
      </c>
      <c r="BQ87" s="155" t="str">
        <f t="shared" si="239"/>
        <v/>
      </c>
      <c r="BR87" s="155" t="str">
        <f t="shared" si="239"/>
        <v/>
      </c>
      <c r="BS87" s="155" t="str">
        <f t="shared" si="239"/>
        <v/>
      </c>
      <c r="BT87" s="155" t="str">
        <f t="shared" si="239"/>
        <v/>
      </c>
      <c r="BU87" s="155" t="str">
        <f t="shared" si="239"/>
        <v/>
      </c>
      <c r="BV87" s="155" t="str">
        <f t="shared" si="239"/>
        <v/>
      </c>
      <c r="BW87" s="155" t="str">
        <f t="shared" si="239"/>
        <v/>
      </c>
      <c r="BX87" s="155" t="str">
        <f t="shared" si="239"/>
        <v/>
      </c>
      <c r="BY87" s="155" t="str">
        <f t="shared" si="239"/>
        <v/>
      </c>
      <c r="BZ87" s="155" t="str">
        <f t="shared" si="239"/>
        <v/>
      </c>
      <c r="CA87" s="155" t="str">
        <f t="shared" si="239"/>
        <v/>
      </c>
      <c r="CB87" s="155" t="str">
        <f t="shared" si="239"/>
        <v/>
      </c>
      <c r="CC87" s="155" t="str">
        <f t="shared" si="239"/>
        <v/>
      </c>
      <c r="CD87" s="155" t="str">
        <f t="shared" si="239"/>
        <v/>
      </c>
      <c r="CE87" s="155" t="str">
        <f t="shared" si="239"/>
        <v/>
      </c>
      <c r="CF87" s="155" t="str">
        <f t="shared" si="239"/>
        <v/>
      </c>
      <c r="CG87" s="155" t="str">
        <f t="shared" si="239"/>
        <v/>
      </c>
      <c r="CH87" s="155" t="str">
        <f t="shared" si="239"/>
        <v/>
      </c>
      <c r="CJ87" s="206" t="str">
        <f>IF(CK87=FALSE,"",COUNTIFS($CK$31:CK87,"&lt;&gt;",$CK$31:CK87,"&lt;&gt;falsch"))</f>
        <v/>
      </c>
      <c r="CK87" s="207"/>
      <c r="CL87" s="207"/>
      <c r="CO87" s="209" t="str">
        <f t="shared" si="5"/>
        <v/>
      </c>
    </row>
    <row r="88" spans="1:93" ht="18" customHeight="1" x14ac:dyDescent="0.2">
      <c r="A88" s="328">
        <v>20</v>
      </c>
      <c r="B88" s="319" t="str">
        <f>'Kopierhilfe TN-Daten'!D21</f>
        <v/>
      </c>
      <c r="C88" s="320"/>
      <c r="D88" s="320"/>
      <c r="E88" s="320"/>
      <c r="F88" s="320"/>
      <c r="G88" s="320"/>
      <c r="H88" s="321"/>
      <c r="I88" s="316"/>
      <c r="J88" s="313"/>
      <c r="K88" s="38"/>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40"/>
      <c r="AM88" s="292" t="str">
        <f t="shared" ref="AM88" si="240">IF(OR($Y$14=0,SUM($K$23:$AL$23)=0),"",AX88)</f>
        <v/>
      </c>
      <c r="AN88" s="293"/>
      <c r="AO88" s="298" t="str">
        <f t="shared" ref="AO88" si="241">IF(OR($Y$14=0,SUM($K$23:$AL$23)=0),"",AY88)</f>
        <v/>
      </c>
      <c r="AP88" s="293"/>
      <c r="AQ88" s="301" t="str">
        <f>IF(AM88="","",IF(AM88=0,0,BA88))</f>
        <v/>
      </c>
      <c r="AR88" s="302"/>
      <c r="AS88" s="307" t="str">
        <f t="shared" ref="AS88" si="242">IF(AM88="","",IF(BB88="ja",0,IF(AND($Y$14=0,SUMPRODUCT(($K$23:$AL$23=$AR$8)*(K88:AL88&lt;&gt;""))=0),"",IF(BA88&gt;=60%,AY88+AZ88,AY88))))</f>
        <v/>
      </c>
      <c r="AT88" s="308"/>
      <c r="AU88" s="287" t="str">
        <f>IF(B88="","",$AZ$26)</f>
        <v/>
      </c>
      <c r="AV88" s="284" t="str">
        <f>IF(B88="","",$AZ$27)</f>
        <v/>
      </c>
      <c r="AW88" s="245" t="str">
        <f t="shared" si="36"/>
        <v/>
      </c>
      <c r="AX88" s="185">
        <f>SUMPRODUCT(($K$23:$AL$23=$AR$8)*(K88:AL88&lt;&gt;"")*(K90:AL90))</f>
        <v>0</v>
      </c>
      <c r="AY88" s="186">
        <f>SUMPRODUCT(($K$23:$AL$23=$AR$8)*(K88:AL88="a")*(K90:AL90))</f>
        <v>0</v>
      </c>
      <c r="AZ88" s="186">
        <f>SUMPRODUCT(($K$23:$AL$23=$AR$8)*(K88:AL88="e")*(K90:AL90))</f>
        <v>0</v>
      </c>
      <c r="BA88" s="187">
        <f t="shared" ref="BA88" si="243">IF(AX88=0,0,ROUND(AY88/AX88,4))</f>
        <v>0</v>
      </c>
      <c r="BB88" s="218" t="str">
        <f t="shared" ref="BB88" si="244">IF(SUMPRODUCT((K88:AL88="a")*(K89:AL89="")*($K$23:$AL$23&lt;&gt;0))&gt;0,"ja",
IF(SUMPRODUCT((K88:AL88="e")*(K89:AL89="")*($K$23:$AL$23&lt;&gt;0))&gt;0,"ja","nein"))</f>
        <v>nein</v>
      </c>
      <c r="BF88" s="196"/>
      <c r="BG88" s="153">
        <f t="shared" ref="BG88:CH88" si="245">IF(OR(BG$24="",BG$24="Datum eintragen!"),0,SUMPRODUCT(($K88:$AL88&lt;&gt;"")*($K90:$AL90)*($K$24:$AL$30=BG$24)))</f>
        <v>0</v>
      </c>
      <c r="BH88" s="153">
        <f t="shared" si="245"/>
        <v>0</v>
      </c>
      <c r="BI88" s="153">
        <f t="shared" si="245"/>
        <v>0</v>
      </c>
      <c r="BJ88" s="153">
        <f t="shared" si="245"/>
        <v>0</v>
      </c>
      <c r="BK88" s="153">
        <f t="shared" si="245"/>
        <v>0</v>
      </c>
      <c r="BL88" s="153">
        <f t="shared" si="245"/>
        <v>0</v>
      </c>
      <c r="BM88" s="153">
        <f t="shared" si="245"/>
        <v>0</v>
      </c>
      <c r="BN88" s="153">
        <f t="shared" si="245"/>
        <v>0</v>
      </c>
      <c r="BO88" s="153">
        <f t="shared" si="245"/>
        <v>0</v>
      </c>
      <c r="BP88" s="153">
        <f t="shared" si="245"/>
        <v>0</v>
      </c>
      <c r="BQ88" s="153">
        <f t="shared" si="245"/>
        <v>0</v>
      </c>
      <c r="BR88" s="153">
        <f t="shared" si="245"/>
        <v>0</v>
      </c>
      <c r="BS88" s="153">
        <f t="shared" si="245"/>
        <v>0</v>
      </c>
      <c r="BT88" s="153">
        <f t="shared" si="245"/>
        <v>0</v>
      </c>
      <c r="BU88" s="153">
        <f t="shared" si="245"/>
        <v>0</v>
      </c>
      <c r="BV88" s="153">
        <f t="shared" si="245"/>
        <v>0</v>
      </c>
      <c r="BW88" s="153">
        <f t="shared" si="245"/>
        <v>0</v>
      </c>
      <c r="BX88" s="153">
        <f t="shared" si="245"/>
        <v>0</v>
      </c>
      <c r="BY88" s="153">
        <f t="shared" si="245"/>
        <v>0</v>
      </c>
      <c r="BZ88" s="153">
        <f t="shared" si="245"/>
        <v>0</v>
      </c>
      <c r="CA88" s="153">
        <f t="shared" si="245"/>
        <v>0</v>
      </c>
      <c r="CB88" s="153">
        <f t="shared" si="245"/>
        <v>0</v>
      </c>
      <c r="CC88" s="153">
        <f t="shared" si="245"/>
        <v>0</v>
      </c>
      <c r="CD88" s="153">
        <f t="shared" si="245"/>
        <v>0</v>
      </c>
      <c r="CE88" s="153">
        <f t="shared" si="245"/>
        <v>0</v>
      </c>
      <c r="CF88" s="153">
        <f t="shared" si="245"/>
        <v>0</v>
      </c>
      <c r="CG88" s="153">
        <f t="shared" si="245"/>
        <v>0</v>
      </c>
      <c r="CH88" s="153">
        <f t="shared" si="245"/>
        <v>0</v>
      </c>
      <c r="CJ88" s="206" t="str">
        <f>IF(CK88=FALSE,"",COUNTIFS($CK$31:CK88,"&lt;&gt;",$CK$31:CK88,"&lt;&gt;falsch"))</f>
        <v/>
      </c>
      <c r="CK88" s="207" t="b">
        <f t="shared" ref="CK88" si="246">IF(AS88="",FALSE,IF(AS88&gt;0,B88,FALSE))</f>
        <v>0</v>
      </c>
      <c r="CL88" s="207" t="str">
        <f t="shared" ref="CL88" si="247">IF(AND($S$8="2.2.2 Berufsorientierung MINT",B88&lt;&gt;""),"TN MINT",IF(AND($S$8="2.2.1 Berufsorientierung Ausbildung",I88&lt;&gt;"",J88="",B88&lt;&gt;""),"TN mit Förderbedarf",IF(AND($S$8="2.2.1 Berufsorientierung Ausbildung",I88="",J88&lt;&gt;"",B88&lt;&gt;""),"TN ohne Förderbedarf","")))</f>
        <v/>
      </c>
      <c r="CO88" s="209" t="str">
        <f t="shared" si="5"/>
        <v/>
      </c>
    </row>
    <row r="89" spans="1:93" ht="18" customHeight="1" x14ac:dyDescent="0.2">
      <c r="A89" s="329"/>
      <c r="B89" s="322"/>
      <c r="C89" s="323"/>
      <c r="D89" s="323"/>
      <c r="E89" s="323"/>
      <c r="F89" s="323"/>
      <c r="G89" s="323"/>
      <c r="H89" s="324"/>
      <c r="I89" s="317"/>
      <c r="J89" s="314"/>
      <c r="K89" s="106"/>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8"/>
      <c r="AM89" s="294"/>
      <c r="AN89" s="295"/>
      <c r="AO89" s="299"/>
      <c r="AP89" s="295"/>
      <c r="AQ89" s="303"/>
      <c r="AR89" s="304"/>
      <c r="AS89" s="309"/>
      <c r="AT89" s="310"/>
      <c r="AU89" s="288"/>
      <c r="AV89" s="285"/>
      <c r="AW89" s="245"/>
      <c r="AX89" s="185"/>
      <c r="AY89" s="186"/>
      <c r="AZ89" s="186"/>
      <c r="BA89" s="187"/>
      <c r="BB89" s="215"/>
      <c r="BF89" s="198">
        <f t="shared" ref="BF89" si="248">IF($Y$14=0,0,IF(SUM(BG89:CH89)&gt;0,1,IF(AND(AX88&gt;0,$Y$14&lt;AX88),1,0)))</f>
        <v>0</v>
      </c>
      <c r="BG89" s="154" t="str">
        <f t="shared" ref="BG89:BV89" si="249">IF(BG88=0,"",IF(BG88&gt;$S$14,1,0))</f>
        <v/>
      </c>
      <c r="BH89" s="154" t="str">
        <f t="shared" si="249"/>
        <v/>
      </c>
      <c r="BI89" s="154" t="str">
        <f t="shared" si="249"/>
        <v/>
      </c>
      <c r="BJ89" s="154" t="str">
        <f t="shared" si="249"/>
        <v/>
      </c>
      <c r="BK89" s="154" t="str">
        <f t="shared" si="249"/>
        <v/>
      </c>
      <c r="BL89" s="154" t="str">
        <f t="shared" si="249"/>
        <v/>
      </c>
      <c r="BM89" s="154" t="str">
        <f t="shared" si="249"/>
        <v/>
      </c>
      <c r="BN89" s="154" t="str">
        <f t="shared" si="249"/>
        <v/>
      </c>
      <c r="BO89" s="154" t="str">
        <f t="shared" si="249"/>
        <v/>
      </c>
      <c r="BP89" s="154" t="str">
        <f t="shared" si="249"/>
        <v/>
      </c>
      <c r="BQ89" s="154" t="str">
        <f t="shared" si="249"/>
        <v/>
      </c>
      <c r="BR89" s="154" t="str">
        <f t="shared" si="249"/>
        <v/>
      </c>
      <c r="BS89" s="154" t="str">
        <f t="shared" si="249"/>
        <v/>
      </c>
      <c r="BT89" s="154" t="str">
        <f t="shared" si="249"/>
        <v/>
      </c>
      <c r="BU89" s="154" t="str">
        <f t="shared" si="249"/>
        <v/>
      </c>
      <c r="BV89" s="154" t="str">
        <f t="shared" si="249"/>
        <v/>
      </c>
      <c r="BW89" s="154" t="str">
        <f t="shared" ref="BW89:CH89" si="250">IF(BW88=0,"",IF(BW88&gt;$S$14,1,0))</f>
        <v/>
      </c>
      <c r="BX89" s="154" t="str">
        <f t="shared" si="250"/>
        <v/>
      </c>
      <c r="BY89" s="154" t="str">
        <f t="shared" si="250"/>
        <v/>
      </c>
      <c r="BZ89" s="154" t="str">
        <f t="shared" si="250"/>
        <v/>
      </c>
      <c r="CA89" s="154" t="str">
        <f t="shared" si="250"/>
        <v/>
      </c>
      <c r="CB89" s="154" t="str">
        <f t="shared" si="250"/>
        <v/>
      </c>
      <c r="CC89" s="154" t="str">
        <f t="shared" si="250"/>
        <v/>
      </c>
      <c r="CD89" s="154" t="str">
        <f t="shared" si="250"/>
        <v/>
      </c>
      <c r="CE89" s="154" t="str">
        <f t="shared" si="250"/>
        <v/>
      </c>
      <c r="CF89" s="154" t="str">
        <f t="shared" si="250"/>
        <v/>
      </c>
      <c r="CG89" s="154" t="str">
        <f t="shared" si="250"/>
        <v/>
      </c>
      <c r="CH89" s="154" t="str">
        <f t="shared" si="250"/>
        <v/>
      </c>
      <c r="CJ89" s="206" t="str">
        <f>IF(CK89=FALSE,"",COUNTIFS($CK$31:CK89,"&lt;&gt;",$CK$31:CK89,"&lt;&gt;falsch"))</f>
        <v/>
      </c>
      <c r="CK89" s="207"/>
      <c r="CL89" s="207"/>
      <c r="CO89" s="209" t="str">
        <f t="shared" si="5"/>
        <v/>
      </c>
    </row>
    <row r="90" spans="1:93" ht="18" customHeight="1" x14ac:dyDescent="0.2">
      <c r="A90" s="330"/>
      <c r="B90" s="325"/>
      <c r="C90" s="326"/>
      <c r="D90" s="326"/>
      <c r="E90" s="326"/>
      <c r="F90" s="326"/>
      <c r="G90" s="326"/>
      <c r="H90" s="327"/>
      <c r="I90" s="318"/>
      <c r="J90" s="315"/>
      <c r="K90" s="128"/>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30"/>
      <c r="AM90" s="296"/>
      <c r="AN90" s="297"/>
      <c r="AO90" s="300"/>
      <c r="AP90" s="297"/>
      <c r="AQ90" s="305"/>
      <c r="AR90" s="306"/>
      <c r="AS90" s="311"/>
      <c r="AT90" s="312"/>
      <c r="AU90" s="289"/>
      <c r="AV90" s="286"/>
      <c r="AW90" s="245"/>
      <c r="AX90" s="185"/>
      <c r="AY90" s="186"/>
      <c r="AZ90" s="186"/>
      <c r="BA90" s="187"/>
      <c r="BB90" s="215"/>
      <c r="BF90" s="200">
        <f t="shared" ref="BF90" si="251">IF($Y$14=0,0,IF(SUM(BG90:CH90)&gt;0,1,IF(AND(AX88&gt;0,$Y$14&gt;AX88),1,0)))</f>
        <v>0</v>
      </c>
      <c r="BG90" s="155" t="str">
        <f t="shared" ref="BG90:CH90" si="252">IF(BG88=0,"",IF(BG88&lt;$S$14,1,0))</f>
        <v/>
      </c>
      <c r="BH90" s="155" t="str">
        <f t="shared" si="252"/>
        <v/>
      </c>
      <c r="BI90" s="155" t="str">
        <f t="shared" si="252"/>
        <v/>
      </c>
      <c r="BJ90" s="155" t="str">
        <f t="shared" si="252"/>
        <v/>
      </c>
      <c r="BK90" s="155" t="str">
        <f t="shared" si="252"/>
        <v/>
      </c>
      <c r="BL90" s="155" t="str">
        <f t="shared" si="252"/>
        <v/>
      </c>
      <c r="BM90" s="155" t="str">
        <f t="shared" si="252"/>
        <v/>
      </c>
      <c r="BN90" s="155" t="str">
        <f t="shared" si="252"/>
        <v/>
      </c>
      <c r="BO90" s="155" t="str">
        <f t="shared" si="252"/>
        <v/>
      </c>
      <c r="BP90" s="155" t="str">
        <f t="shared" si="252"/>
        <v/>
      </c>
      <c r="BQ90" s="155" t="str">
        <f t="shared" si="252"/>
        <v/>
      </c>
      <c r="BR90" s="155" t="str">
        <f t="shared" si="252"/>
        <v/>
      </c>
      <c r="BS90" s="155" t="str">
        <f t="shared" si="252"/>
        <v/>
      </c>
      <c r="BT90" s="155" t="str">
        <f t="shared" si="252"/>
        <v/>
      </c>
      <c r="BU90" s="155" t="str">
        <f t="shared" si="252"/>
        <v/>
      </c>
      <c r="BV90" s="155" t="str">
        <f t="shared" si="252"/>
        <v/>
      </c>
      <c r="BW90" s="155" t="str">
        <f t="shared" si="252"/>
        <v/>
      </c>
      <c r="BX90" s="155" t="str">
        <f t="shared" si="252"/>
        <v/>
      </c>
      <c r="BY90" s="155" t="str">
        <f t="shared" si="252"/>
        <v/>
      </c>
      <c r="BZ90" s="155" t="str">
        <f t="shared" si="252"/>
        <v/>
      </c>
      <c r="CA90" s="155" t="str">
        <f t="shared" si="252"/>
        <v/>
      </c>
      <c r="CB90" s="155" t="str">
        <f t="shared" si="252"/>
        <v/>
      </c>
      <c r="CC90" s="155" t="str">
        <f t="shared" si="252"/>
        <v/>
      </c>
      <c r="CD90" s="155" t="str">
        <f t="shared" si="252"/>
        <v/>
      </c>
      <c r="CE90" s="155" t="str">
        <f t="shared" si="252"/>
        <v/>
      </c>
      <c r="CF90" s="155" t="str">
        <f t="shared" si="252"/>
        <v/>
      </c>
      <c r="CG90" s="155" t="str">
        <f t="shared" si="252"/>
        <v/>
      </c>
      <c r="CH90" s="155" t="str">
        <f t="shared" si="252"/>
        <v/>
      </c>
      <c r="CJ90" s="206" t="str">
        <f>IF(CK90=FALSE,"",COUNTIFS($CK$31:CK90,"&lt;&gt;",$CK$31:CK90,"&lt;&gt;falsch"))</f>
        <v/>
      </c>
      <c r="CK90" s="207"/>
      <c r="CL90" s="207"/>
      <c r="CO90" s="209" t="str">
        <f t="shared" si="5"/>
        <v/>
      </c>
    </row>
    <row r="91" spans="1:93" ht="18" customHeight="1" x14ac:dyDescent="0.2">
      <c r="A91" s="328">
        <v>21</v>
      </c>
      <c r="B91" s="319" t="str">
        <f>'Kopierhilfe TN-Daten'!D22</f>
        <v/>
      </c>
      <c r="C91" s="320"/>
      <c r="D91" s="320"/>
      <c r="E91" s="320"/>
      <c r="F91" s="320"/>
      <c r="G91" s="320"/>
      <c r="H91" s="321"/>
      <c r="I91" s="316"/>
      <c r="J91" s="313"/>
      <c r="K91" s="38"/>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40"/>
      <c r="AM91" s="292" t="str">
        <f t="shared" ref="AM91" si="253">IF(OR($Y$14=0,SUM($K$23:$AL$23)=0),"",AX91)</f>
        <v/>
      </c>
      <c r="AN91" s="293"/>
      <c r="AO91" s="298" t="str">
        <f t="shared" ref="AO91" si="254">IF(OR($Y$14=0,SUM($K$23:$AL$23)=0),"",AY91)</f>
        <v/>
      </c>
      <c r="AP91" s="293"/>
      <c r="AQ91" s="301" t="str">
        <f>IF(AM91="","",IF(AM91=0,0,BA91))</f>
        <v/>
      </c>
      <c r="AR91" s="302"/>
      <c r="AS91" s="307" t="str">
        <f t="shared" ref="AS91" si="255">IF(AM91="","",IF(BB91="ja",0,IF(AND($Y$14=0,SUMPRODUCT(($K$23:$AL$23=$AR$8)*(K91:AL91&lt;&gt;""))=0),"",IF(BA91&gt;=60%,AY91+AZ91,AY91))))</f>
        <v/>
      </c>
      <c r="AT91" s="308"/>
      <c r="AU91" s="287" t="str">
        <f>IF(B91="","",$AZ$26)</f>
        <v/>
      </c>
      <c r="AV91" s="284" t="str">
        <f>IF(B91="","",$AZ$27)</f>
        <v/>
      </c>
      <c r="AW91" s="245" t="str">
        <f t="shared" si="36"/>
        <v/>
      </c>
      <c r="AX91" s="185">
        <f>SUMPRODUCT(($K$23:$AL$23=$AR$8)*(K91:AL91&lt;&gt;"")*(K93:AL93))</f>
        <v>0</v>
      </c>
      <c r="AY91" s="186">
        <f>SUMPRODUCT(($K$23:$AL$23=$AR$8)*(K91:AL91="a")*(K93:AL93))</f>
        <v>0</v>
      </c>
      <c r="AZ91" s="186">
        <f>SUMPRODUCT(($K$23:$AL$23=$AR$8)*(K91:AL91="e")*(K93:AL93))</f>
        <v>0</v>
      </c>
      <c r="BA91" s="187">
        <f t="shared" ref="BA91" si="256">IF(AX91=0,0,ROUND(AY91/AX91,4))</f>
        <v>0</v>
      </c>
      <c r="BB91" s="218" t="str">
        <f t="shared" ref="BB91" si="257">IF(SUMPRODUCT((K91:AL91="a")*(K92:AL92="")*($K$23:$AL$23&lt;&gt;0))&gt;0,"ja",
IF(SUMPRODUCT((K91:AL91="e")*(K92:AL92="")*($K$23:$AL$23&lt;&gt;0))&gt;0,"ja","nein"))</f>
        <v>nein</v>
      </c>
      <c r="BF91" s="196"/>
      <c r="BG91" s="153">
        <f t="shared" ref="BG91:CH91" si="258">IF(OR(BG$24="",BG$24="Datum eintragen!"),0,SUMPRODUCT(($K91:$AL91&lt;&gt;"")*($K93:$AL93)*($K$24:$AL$30=BG$24)))</f>
        <v>0</v>
      </c>
      <c r="BH91" s="153">
        <f t="shared" si="258"/>
        <v>0</v>
      </c>
      <c r="BI91" s="153">
        <f t="shared" si="258"/>
        <v>0</v>
      </c>
      <c r="BJ91" s="153">
        <f t="shared" si="258"/>
        <v>0</v>
      </c>
      <c r="BK91" s="153">
        <f t="shared" si="258"/>
        <v>0</v>
      </c>
      <c r="BL91" s="153">
        <f t="shared" si="258"/>
        <v>0</v>
      </c>
      <c r="BM91" s="153">
        <f t="shared" si="258"/>
        <v>0</v>
      </c>
      <c r="BN91" s="153">
        <f t="shared" si="258"/>
        <v>0</v>
      </c>
      <c r="BO91" s="153">
        <f t="shared" si="258"/>
        <v>0</v>
      </c>
      <c r="BP91" s="153">
        <f t="shared" si="258"/>
        <v>0</v>
      </c>
      <c r="BQ91" s="153">
        <f t="shared" si="258"/>
        <v>0</v>
      </c>
      <c r="BR91" s="153">
        <f t="shared" si="258"/>
        <v>0</v>
      </c>
      <c r="BS91" s="153">
        <f t="shared" si="258"/>
        <v>0</v>
      </c>
      <c r="BT91" s="153">
        <f t="shared" si="258"/>
        <v>0</v>
      </c>
      <c r="BU91" s="153">
        <f t="shared" si="258"/>
        <v>0</v>
      </c>
      <c r="BV91" s="153">
        <f t="shared" si="258"/>
        <v>0</v>
      </c>
      <c r="BW91" s="153">
        <f t="shared" si="258"/>
        <v>0</v>
      </c>
      <c r="BX91" s="153">
        <f t="shared" si="258"/>
        <v>0</v>
      </c>
      <c r="BY91" s="153">
        <f t="shared" si="258"/>
        <v>0</v>
      </c>
      <c r="BZ91" s="153">
        <f t="shared" si="258"/>
        <v>0</v>
      </c>
      <c r="CA91" s="153">
        <f t="shared" si="258"/>
        <v>0</v>
      </c>
      <c r="CB91" s="153">
        <f t="shared" si="258"/>
        <v>0</v>
      </c>
      <c r="CC91" s="153">
        <f t="shared" si="258"/>
        <v>0</v>
      </c>
      <c r="CD91" s="153">
        <f t="shared" si="258"/>
        <v>0</v>
      </c>
      <c r="CE91" s="153">
        <f t="shared" si="258"/>
        <v>0</v>
      </c>
      <c r="CF91" s="153">
        <f t="shared" si="258"/>
        <v>0</v>
      </c>
      <c r="CG91" s="153">
        <f t="shared" si="258"/>
        <v>0</v>
      </c>
      <c r="CH91" s="153">
        <f t="shared" si="258"/>
        <v>0</v>
      </c>
      <c r="CJ91" s="206" t="str">
        <f>IF(CK91=FALSE,"",COUNTIFS($CK$31:CK91,"&lt;&gt;",$CK$31:CK91,"&lt;&gt;falsch"))</f>
        <v/>
      </c>
      <c r="CK91" s="207" t="b">
        <f t="shared" ref="CK91" si="259">IF(AS91="",FALSE,IF(AS91&gt;0,B91,FALSE))</f>
        <v>0</v>
      </c>
      <c r="CL91" s="207" t="str">
        <f t="shared" ref="CL91" si="260">IF(AND($S$8="2.2.2 Berufsorientierung MINT",B91&lt;&gt;""),"TN MINT",IF(AND($S$8="2.2.1 Berufsorientierung Ausbildung",I91&lt;&gt;"",J91="",B91&lt;&gt;""),"TN mit Förderbedarf",IF(AND($S$8="2.2.1 Berufsorientierung Ausbildung",I91="",J91&lt;&gt;"",B91&lt;&gt;""),"TN ohne Förderbedarf","")))</f>
        <v/>
      </c>
      <c r="CO91" s="209" t="str">
        <f t="shared" si="5"/>
        <v/>
      </c>
    </row>
    <row r="92" spans="1:93" ht="18" customHeight="1" x14ac:dyDescent="0.2">
      <c r="A92" s="329"/>
      <c r="B92" s="322"/>
      <c r="C92" s="323"/>
      <c r="D92" s="323"/>
      <c r="E92" s="323"/>
      <c r="F92" s="323"/>
      <c r="G92" s="323"/>
      <c r="H92" s="324"/>
      <c r="I92" s="317"/>
      <c r="J92" s="314"/>
      <c r="K92" s="106"/>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8"/>
      <c r="AM92" s="294"/>
      <c r="AN92" s="295"/>
      <c r="AO92" s="299"/>
      <c r="AP92" s="295"/>
      <c r="AQ92" s="303"/>
      <c r="AR92" s="304"/>
      <c r="AS92" s="309"/>
      <c r="AT92" s="310"/>
      <c r="AU92" s="288"/>
      <c r="AV92" s="285"/>
      <c r="AW92" s="245"/>
      <c r="AX92" s="185"/>
      <c r="AY92" s="186"/>
      <c r="AZ92" s="186"/>
      <c r="BA92" s="187"/>
      <c r="BB92" s="215"/>
      <c r="BF92" s="198">
        <f t="shared" ref="BF92" si="261">IF($Y$14=0,0,IF(SUM(BG92:CH92)&gt;0,1,IF(AND(AX91&gt;0,$Y$14&lt;AX91),1,0)))</f>
        <v>0</v>
      </c>
      <c r="BG92" s="154" t="str">
        <f t="shared" ref="BG92:BV92" si="262">IF(BG91=0,"",IF(BG91&gt;$S$14,1,0))</f>
        <v/>
      </c>
      <c r="BH92" s="154" t="str">
        <f t="shared" si="262"/>
        <v/>
      </c>
      <c r="BI92" s="154" t="str">
        <f t="shared" si="262"/>
        <v/>
      </c>
      <c r="BJ92" s="154" t="str">
        <f t="shared" si="262"/>
        <v/>
      </c>
      <c r="BK92" s="154" t="str">
        <f t="shared" si="262"/>
        <v/>
      </c>
      <c r="BL92" s="154" t="str">
        <f t="shared" si="262"/>
        <v/>
      </c>
      <c r="BM92" s="154" t="str">
        <f t="shared" si="262"/>
        <v/>
      </c>
      <c r="BN92" s="154" t="str">
        <f t="shared" si="262"/>
        <v/>
      </c>
      <c r="BO92" s="154" t="str">
        <f t="shared" si="262"/>
        <v/>
      </c>
      <c r="BP92" s="154" t="str">
        <f t="shared" si="262"/>
        <v/>
      </c>
      <c r="BQ92" s="154" t="str">
        <f t="shared" si="262"/>
        <v/>
      </c>
      <c r="BR92" s="154" t="str">
        <f t="shared" si="262"/>
        <v/>
      </c>
      <c r="BS92" s="154" t="str">
        <f t="shared" si="262"/>
        <v/>
      </c>
      <c r="BT92" s="154" t="str">
        <f t="shared" si="262"/>
        <v/>
      </c>
      <c r="BU92" s="154" t="str">
        <f t="shared" si="262"/>
        <v/>
      </c>
      <c r="BV92" s="154" t="str">
        <f t="shared" si="262"/>
        <v/>
      </c>
      <c r="BW92" s="154" t="str">
        <f t="shared" ref="BW92:CH92" si="263">IF(BW91=0,"",IF(BW91&gt;$S$14,1,0))</f>
        <v/>
      </c>
      <c r="BX92" s="154" t="str">
        <f t="shared" si="263"/>
        <v/>
      </c>
      <c r="BY92" s="154" t="str">
        <f t="shared" si="263"/>
        <v/>
      </c>
      <c r="BZ92" s="154" t="str">
        <f t="shared" si="263"/>
        <v/>
      </c>
      <c r="CA92" s="154" t="str">
        <f t="shared" si="263"/>
        <v/>
      </c>
      <c r="CB92" s="154" t="str">
        <f t="shared" si="263"/>
        <v/>
      </c>
      <c r="CC92" s="154" t="str">
        <f t="shared" si="263"/>
        <v/>
      </c>
      <c r="CD92" s="154" t="str">
        <f t="shared" si="263"/>
        <v/>
      </c>
      <c r="CE92" s="154" t="str">
        <f t="shared" si="263"/>
        <v/>
      </c>
      <c r="CF92" s="154" t="str">
        <f t="shared" si="263"/>
        <v/>
      </c>
      <c r="CG92" s="154" t="str">
        <f t="shared" si="263"/>
        <v/>
      </c>
      <c r="CH92" s="154" t="str">
        <f t="shared" si="263"/>
        <v/>
      </c>
      <c r="CJ92" s="206" t="str">
        <f>IF(CK92=FALSE,"",COUNTIFS($CK$31:CK92,"&lt;&gt;",$CK$31:CK92,"&lt;&gt;falsch"))</f>
        <v/>
      </c>
      <c r="CK92" s="207"/>
      <c r="CL92" s="207"/>
      <c r="CO92" s="209" t="str">
        <f t="shared" si="5"/>
        <v/>
      </c>
    </row>
    <row r="93" spans="1:93" ht="18" customHeight="1" x14ac:dyDescent="0.2">
      <c r="A93" s="330"/>
      <c r="B93" s="325"/>
      <c r="C93" s="326"/>
      <c r="D93" s="326"/>
      <c r="E93" s="326"/>
      <c r="F93" s="326"/>
      <c r="G93" s="326"/>
      <c r="H93" s="327"/>
      <c r="I93" s="318"/>
      <c r="J93" s="315"/>
      <c r="K93" s="128"/>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30"/>
      <c r="AM93" s="296"/>
      <c r="AN93" s="297"/>
      <c r="AO93" s="300"/>
      <c r="AP93" s="297"/>
      <c r="AQ93" s="305"/>
      <c r="AR93" s="306"/>
      <c r="AS93" s="311"/>
      <c r="AT93" s="312"/>
      <c r="AU93" s="289"/>
      <c r="AV93" s="286"/>
      <c r="AW93" s="245"/>
      <c r="AX93" s="185"/>
      <c r="AY93" s="186"/>
      <c r="AZ93" s="186"/>
      <c r="BA93" s="187"/>
      <c r="BB93" s="215"/>
      <c r="BF93" s="200">
        <f t="shared" ref="BF93" si="264">IF($Y$14=0,0,IF(SUM(BG93:CH93)&gt;0,1,IF(AND(AX91&gt;0,$Y$14&gt;AX91),1,0)))</f>
        <v>0</v>
      </c>
      <c r="BG93" s="155" t="str">
        <f t="shared" ref="BG93:CH93" si="265">IF(BG91=0,"",IF(BG91&lt;$S$14,1,0))</f>
        <v/>
      </c>
      <c r="BH93" s="155" t="str">
        <f t="shared" si="265"/>
        <v/>
      </c>
      <c r="BI93" s="155" t="str">
        <f t="shared" si="265"/>
        <v/>
      </c>
      <c r="BJ93" s="155" t="str">
        <f t="shared" si="265"/>
        <v/>
      </c>
      <c r="BK93" s="155" t="str">
        <f t="shared" si="265"/>
        <v/>
      </c>
      <c r="BL93" s="155" t="str">
        <f t="shared" si="265"/>
        <v/>
      </c>
      <c r="BM93" s="155" t="str">
        <f t="shared" si="265"/>
        <v/>
      </c>
      <c r="BN93" s="155" t="str">
        <f t="shared" si="265"/>
        <v/>
      </c>
      <c r="BO93" s="155" t="str">
        <f t="shared" si="265"/>
        <v/>
      </c>
      <c r="BP93" s="155" t="str">
        <f t="shared" si="265"/>
        <v/>
      </c>
      <c r="BQ93" s="155" t="str">
        <f t="shared" si="265"/>
        <v/>
      </c>
      <c r="BR93" s="155" t="str">
        <f t="shared" si="265"/>
        <v/>
      </c>
      <c r="BS93" s="155" t="str">
        <f t="shared" si="265"/>
        <v/>
      </c>
      <c r="BT93" s="155" t="str">
        <f t="shared" si="265"/>
        <v/>
      </c>
      <c r="BU93" s="155" t="str">
        <f t="shared" si="265"/>
        <v/>
      </c>
      <c r="BV93" s="155" t="str">
        <f t="shared" si="265"/>
        <v/>
      </c>
      <c r="BW93" s="155" t="str">
        <f t="shared" si="265"/>
        <v/>
      </c>
      <c r="BX93" s="155" t="str">
        <f t="shared" si="265"/>
        <v/>
      </c>
      <c r="BY93" s="155" t="str">
        <f t="shared" si="265"/>
        <v/>
      </c>
      <c r="BZ93" s="155" t="str">
        <f t="shared" si="265"/>
        <v/>
      </c>
      <c r="CA93" s="155" t="str">
        <f t="shared" si="265"/>
        <v/>
      </c>
      <c r="CB93" s="155" t="str">
        <f t="shared" si="265"/>
        <v/>
      </c>
      <c r="CC93" s="155" t="str">
        <f t="shared" si="265"/>
        <v/>
      </c>
      <c r="CD93" s="155" t="str">
        <f t="shared" si="265"/>
        <v/>
      </c>
      <c r="CE93" s="155" t="str">
        <f t="shared" si="265"/>
        <v/>
      </c>
      <c r="CF93" s="155" t="str">
        <f t="shared" si="265"/>
        <v/>
      </c>
      <c r="CG93" s="155" t="str">
        <f t="shared" si="265"/>
        <v/>
      </c>
      <c r="CH93" s="155" t="str">
        <f t="shared" si="265"/>
        <v/>
      </c>
      <c r="CJ93" s="206" t="str">
        <f>IF(CK93=FALSE,"",COUNTIFS($CK$31:CK93,"&lt;&gt;",$CK$31:CK93,"&lt;&gt;falsch"))</f>
        <v/>
      </c>
      <c r="CK93" s="207"/>
      <c r="CL93" s="207"/>
      <c r="CO93" s="209" t="str">
        <f t="shared" si="5"/>
        <v/>
      </c>
    </row>
    <row r="94" spans="1:93" ht="18" customHeight="1" x14ac:dyDescent="0.2">
      <c r="A94" s="328">
        <v>22</v>
      </c>
      <c r="B94" s="319" t="str">
        <f>'Kopierhilfe TN-Daten'!D23</f>
        <v/>
      </c>
      <c r="C94" s="320"/>
      <c r="D94" s="320"/>
      <c r="E94" s="320"/>
      <c r="F94" s="320"/>
      <c r="G94" s="320"/>
      <c r="H94" s="321"/>
      <c r="I94" s="316"/>
      <c r="J94" s="313"/>
      <c r="K94" s="38"/>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40"/>
      <c r="AM94" s="292" t="str">
        <f t="shared" ref="AM94" si="266">IF(OR($Y$14=0,SUM($K$23:$AL$23)=0),"",AX94)</f>
        <v/>
      </c>
      <c r="AN94" s="293"/>
      <c r="AO94" s="298" t="str">
        <f t="shared" ref="AO94" si="267">IF(OR($Y$14=0,SUM($K$23:$AL$23)=0),"",AY94)</f>
        <v/>
      </c>
      <c r="AP94" s="293"/>
      <c r="AQ94" s="301" t="str">
        <f>IF(AM94="","",IF(AM94=0,0,BA94))</f>
        <v/>
      </c>
      <c r="AR94" s="302"/>
      <c r="AS94" s="307" t="str">
        <f t="shared" ref="AS94" si="268">IF(AM94="","",IF(BB94="ja",0,IF(AND($Y$14=0,SUMPRODUCT(($K$23:$AL$23=$AR$8)*(K94:AL94&lt;&gt;""))=0),"",IF(BA94&gt;=60%,AY94+AZ94,AY94))))</f>
        <v/>
      </c>
      <c r="AT94" s="308"/>
      <c r="AU94" s="287" t="str">
        <f>IF(B94="","",$AZ$26)</f>
        <v/>
      </c>
      <c r="AV94" s="284" t="str">
        <f>IF(B94="","",$AZ$27)</f>
        <v/>
      </c>
      <c r="AW94" s="245" t="str">
        <f t="shared" si="36"/>
        <v/>
      </c>
      <c r="AX94" s="185">
        <f>SUMPRODUCT(($K$23:$AL$23=$AR$8)*(K94:AL94&lt;&gt;"")*(K96:AL96))</f>
        <v>0</v>
      </c>
      <c r="AY94" s="186">
        <f>SUMPRODUCT(($K$23:$AL$23=$AR$8)*(K94:AL94="a")*(K96:AL96))</f>
        <v>0</v>
      </c>
      <c r="AZ94" s="186">
        <f>SUMPRODUCT(($K$23:$AL$23=$AR$8)*(K94:AL94="e")*(K96:AL96))</f>
        <v>0</v>
      </c>
      <c r="BA94" s="187">
        <f t="shared" ref="BA94" si="269">IF(AX94=0,0,ROUND(AY94/AX94,4))</f>
        <v>0</v>
      </c>
      <c r="BB94" s="218" t="str">
        <f t="shared" ref="BB94" si="270">IF(SUMPRODUCT((K94:AL94="a")*(K95:AL95="")*($K$23:$AL$23&lt;&gt;0))&gt;0,"ja",
IF(SUMPRODUCT((K94:AL94="e")*(K95:AL95="")*($K$23:$AL$23&lt;&gt;0))&gt;0,"ja","nein"))</f>
        <v>nein</v>
      </c>
      <c r="BF94" s="196"/>
      <c r="BG94" s="153">
        <f t="shared" ref="BG94:CH94" si="271">IF(OR(BG$24="",BG$24="Datum eintragen!"),0,SUMPRODUCT(($K94:$AL94&lt;&gt;"")*($K96:$AL96)*($K$24:$AL$30=BG$24)))</f>
        <v>0</v>
      </c>
      <c r="BH94" s="153">
        <f t="shared" si="271"/>
        <v>0</v>
      </c>
      <c r="BI94" s="153">
        <f t="shared" si="271"/>
        <v>0</v>
      </c>
      <c r="BJ94" s="153">
        <f t="shared" si="271"/>
        <v>0</v>
      </c>
      <c r="BK94" s="153">
        <f t="shared" si="271"/>
        <v>0</v>
      </c>
      <c r="BL94" s="153">
        <f t="shared" si="271"/>
        <v>0</v>
      </c>
      <c r="BM94" s="153">
        <f t="shared" si="271"/>
        <v>0</v>
      </c>
      <c r="BN94" s="153">
        <f t="shared" si="271"/>
        <v>0</v>
      </c>
      <c r="BO94" s="153">
        <f t="shared" si="271"/>
        <v>0</v>
      </c>
      <c r="BP94" s="153">
        <f t="shared" si="271"/>
        <v>0</v>
      </c>
      <c r="BQ94" s="153">
        <f t="shared" si="271"/>
        <v>0</v>
      </c>
      <c r="BR94" s="153">
        <f t="shared" si="271"/>
        <v>0</v>
      </c>
      <c r="BS94" s="153">
        <f t="shared" si="271"/>
        <v>0</v>
      </c>
      <c r="BT94" s="153">
        <f t="shared" si="271"/>
        <v>0</v>
      </c>
      <c r="BU94" s="153">
        <f t="shared" si="271"/>
        <v>0</v>
      </c>
      <c r="BV94" s="153">
        <f t="shared" si="271"/>
        <v>0</v>
      </c>
      <c r="BW94" s="153">
        <f t="shared" si="271"/>
        <v>0</v>
      </c>
      <c r="BX94" s="153">
        <f t="shared" si="271"/>
        <v>0</v>
      </c>
      <c r="BY94" s="153">
        <f t="shared" si="271"/>
        <v>0</v>
      </c>
      <c r="BZ94" s="153">
        <f t="shared" si="271"/>
        <v>0</v>
      </c>
      <c r="CA94" s="153">
        <f t="shared" si="271"/>
        <v>0</v>
      </c>
      <c r="CB94" s="153">
        <f t="shared" si="271"/>
        <v>0</v>
      </c>
      <c r="CC94" s="153">
        <f t="shared" si="271"/>
        <v>0</v>
      </c>
      <c r="CD94" s="153">
        <f t="shared" si="271"/>
        <v>0</v>
      </c>
      <c r="CE94" s="153">
        <f t="shared" si="271"/>
        <v>0</v>
      </c>
      <c r="CF94" s="153">
        <f t="shared" si="271"/>
        <v>0</v>
      </c>
      <c r="CG94" s="153">
        <f t="shared" si="271"/>
        <v>0</v>
      </c>
      <c r="CH94" s="153">
        <f t="shared" si="271"/>
        <v>0</v>
      </c>
      <c r="CJ94" s="206" t="str">
        <f>IF(CK94=FALSE,"",COUNTIFS($CK$31:CK94,"&lt;&gt;",$CK$31:CK94,"&lt;&gt;falsch"))</f>
        <v/>
      </c>
      <c r="CK94" s="207" t="b">
        <f t="shared" ref="CK94" si="272">IF(AS94="",FALSE,IF(AS94&gt;0,B94,FALSE))</f>
        <v>0</v>
      </c>
      <c r="CL94" s="207" t="str">
        <f t="shared" ref="CL94" si="273">IF(AND($S$8="2.2.2 Berufsorientierung MINT",B94&lt;&gt;""),"TN MINT",IF(AND($S$8="2.2.1 Berufsorientierung Ausbildung",I94&lt;&gt;"",J94="",B94&lt;&gt;""),"TN mit Förderbedarf",IF(AND($S$8="2.2.1 Berufsorientierung Ausbildung",I94="",J94&lt;&gt;"",B94&lt;&gt;""),"TN ohne Förderbedarf","")))</f>
        <v/>
      </c>
      <c r="CO94" s="209" t="str">
        <f t="shared" si="5"/>
        <v/>
      </c>
    </row>
    <row r="95" spans="1:93" ht="18" customHeight="1" x14ac:dyDescent="0.2">
      <c r="A95" s="329"/>
      <c r="B95" s="322"/>
      <c r="C95" s="323"/>
      <c r="D95" s="323"/>
      <c r="E95" s="323"/>
      <c r="F95" s="323"/>
      <c r="G95" s="323"/>
      <c r="H95" s="324"/>
      <c r="I95" s="317"/>
      <c r="J95" s="314"/>
      <c r="K95" s="106"/>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8"/>
      <c r="AM95" s="294"/>
      <c r="AN95" s="295"/>
      <c r="AO95" s="299"/>
      <c r="AP95" s="295"/>
      <c r="AQ95" s="303"/>
      <c r="AR95" s="304"/>
      <c r="AS95" s="309"/>
      <c r="AT95" s="310"/>
      <c r="AU95" s="288"/>
      <c r="AV95" s="285"/>
      <c r="AW95" s="245"/>
      <c r="AX95" s="185"/>
      <c r="AY95" s="186"/>
      <c r="AZ95" s="186"/>
      <c r="BA95" s="187"/>
      <c r="BB95" s="215"/>
      <c r="BF95" s="198">
        <f t="shared" ref="BF95" si="274">IF($Y$14=0,0,IF(SUM(BG95:CH95)&gt;0,1,IF(AND(AX94&gt;0,$Y$14&lt;AX94),1,0)))</f>
        <v>0</v>
      </c>
      <c r="BG95" s="154" t="str">
        <f t="shared" ref="BG95:BV95" si="275">IF(BG94=0,"",IF(BG94&gt;$S$14,1,0))</f>
        <v/>
      </c>
      <c r="BH95" s="154" t="str">
        <f t="shared" si="275"/>
        <v/>
      </c>
      <c r="BI95" s="154" t="str">
        <f t="shared" si="275"/>
        <v/>
      </c>
      <c r="BJ95" s="154" t="str">
        <f t="shared" si="275"/>
        <v/>
      </c>
      <c r="BK95" s="154" t="str">
        <f t="shared" si="275"/>
        <v/>
      </c>
      <c r="BL95" s="154" t="str">
        <f t="shared" si="275"/>
        <v/>
      </c>
      <c r="BM95" s="154" t="str">
        <f t="shared" si="275"/>
        <v/>
      </c>
      <c r="BN95" s="154" t="str">
        <f t="shared" si="275"/>
        <v/>
      </c>
      <c r="BO95" s="154" t="str">
        <f t="shared" si="275"/>
        <v/>
      </c>
      <c r="BP95" s="154" t="str">
        <f t="shared" si="275"/>
        <v/>
      </c>
      <c r="BQ95" s="154" t="str">
        <f t="shared" si="275"/>
        <v/>
      </c>
      <c r="BR95" s="154" t="str">
        <f t="shared" si="275"/>
        <v/>
      </c>
      <c r="BS95" s="154" t="str">
        <f t="shared" si="275"/>
        <v/>
      </c>
      <c r="BT95" s="154" t="str">
        <f t="shared" si="275"/>
        <v/>
      </c>
      <c r="BU95" s="154" t="str">
        <f t="shared" si="275"/>
        <v/>
      </c>
      <c r="BV95" s="154" t="str">
        <f t="shared" si="275"/>
        <v/>
      </c>
      <c r="BW95" s="154" t="str">
        <f t="shared" ref="BW95:CH95" si="276">IF(BW94=0,"",IF(BW94&gt;$S$14,1,0))</f>
        <v/>
      </c>
      <c r="BX95" s="154" t="str">
        <f t="shared" si="276"/>
        <v/>
      </c>
      <c r="BY95" s="154" t="str">
        <f t="shared" si="276"/>
        <v/>
      </c>
      <c r="BZ95" s="154" t="str">
        <f t="shared" si="276"/>
        <v/>
      </c>
      <c r="CA95" s="154" t="str">
        <f t="shared" si="276"/>
        <v/>
      </c>
      <c r="CB95" s="154" t="str">
        <f t="shared" si="276"/>
        <v/>
      </c>
      <c r="CC95" s="154" t="str">
        <f t="shared" si="276"/>
        <v/>
      </c>
      <c r="CD95" s="154" t="str">
        <f t="shared" si="276"/>
        <v/>
      </c>
      <c r="CE95" s="154" t="str">
        <f t="shared" si="276"/>
        <v/>
      </c>
      <c r="CF95" s="154" t="str">
        <f t="shared" si="276"/>
        <v/>
      </c>
      <c r="CG95" s="154" t="str">
        <f t="shared" si="276"/>
        <v/>
      </c>
      <c r="CH95" s="154" t="str">
        <f t="shared" si="276"/>
        <v/>
      </c>
      <c r="CJ95" s="206" t="str">
        <f>IF(CK95=FALSE,"",COUNTIFS($CK$31:CK95,"&lt;&gt;",$CK$31:CK95,"&lt;&gt;falsch"))</f>
        <v/>
      </c>
      <c r="CK95" s="207"/>
      <c r="CL95" s="207"/>
      <c r="CO95" s="209" t="str">
        <f t="shared" si="5"/>
        <v/>
      </c>
    </row>
    <row r="96" spans="1:93" ht="18" customHeight="1" x14ac:dyDescent="0.2">
      <c r="A96" s="330"/>
      <c r="B96" s="325"/>
      <c r="C96" s="326"/>
      <c r="D96" s="326"/>
      <c r="E96" s="326"/>
      <c r="F96" s="326"/>
      <c r="G96" s="326"/>
      <c r="H96" s="327"/>
      <c r="I96" s="318"/>
      <c r="J96" s="315"/>
      <c r="K96" s="128"/>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30"/>
      <c r="AM96" s="296"/>
      <c r="AN96" s="297"/>
      <c r="AO96" s="300"/>
      <c r="AP96" s="297"/>
      <c r="AQ96" s="305"/>
      <c r="AR96" s="306"/>
      <c r="AS96" s="311"/>
      <c r="AT96" s="312"/>
      <c r="AU96" s="289"/>
      <c r="AV96" s="286"/>
      <c r="AW96" s="245"/>
      <c r="AX96" s="185"/>
      <c r="AY96" s="186"/>
      <c r="AZ96" s="186"/>
      <c r="BA96" s="187"/>
      <c r="BB96" s="215"/>
      <c r="BF96" s="200">
        <f t="shared" ref="BF96" si="277">IF($Y$14=0,0,IF(SUM(BG96:CH96)&gt;0,1,IF(AND(AX94&gt;0,$Y$14&gt;AX94),1,0)))</f>
        <v>0</v>
      </c>
      <c r="BG96" s="155" t="str">
        <f t="shared" ref="BG96:CH96" si="278">IF(BG94=0,"",IF(BG94&lt;$S$14,1,0))</f>
        <v/>
      </c>
      <c r="BH96" s="155" t="str">
        <f t="shared" si="278"/>
        <v/>
      </c>
      <c r="BI96" s="155" t="str">
        <f t="shared" si="278"/>
        <v/>
      </c>
      <c r="BJ96" s="155" t="str">
        <f t="shared" si="278"/>
        <v/>
      </c>
      <c r="BK96" s="155" t="str">
        <f t="shared" si="278"/>
        <v/>
      </c>
      <c r="BL96" s="155" t="str">
        <f t="shared" si="278"/>
        <v/>
      </c>
      <c r="BM96" s="155" t="str">
        <f t="shared" si="278"/>
        <v/>
      </c>
      <c r="BN96" s="155" t="str">
        <f t="shared" si="278"/>
        <v/>
      </c>
      <c r="BO96" s="155" t="str">
        <f t="shared" si="278"/>
        <v/>
      </c>
      <c r="BP96" s="155" t="str">
        <f t="shared" si="278"/>
        <v/>
      </c>
      <c r="BQ96" s="155" t="str">
        <f t="shared" si="278"/>
        <v/>
      </c>
      <c r="BR96" s="155" t="str">
        <f t="shared" si="278"/>
        <v/>
      </c>
      <c r="BS96" s="155" t="str">
        <f t="shared" si="278"/>
        <v/>
      </c>
      <c r="BT96" s="155" t="str">
        <f t="shared" si="278"/>
        <v/>
      </c>
      <c r="BU96" s="155" t="str">
        <f t="shared" si="278"/>
        <v/>
      </c>
      <c r="BV96" s="155" t="str">
        <f t="shared" si="278"/>
        <v/>
      </c>
      <c r="BW96" s="155" t="str">
        <f t="shared" si="278"/>
        <v/>
      </c>
      <c r="BX96" s="155" t="str">
        <f t="shared" si="278"/>
        <v/>
      </c>
      <c r="BY96" s="155" t="str">
        <f t="shared" si="278"/>
        <v/>
      </c>
      <c r="BZ96" s="155" t="str">
        <f t="shared" si="278"/>
        <v/>
      </c>
      <c r="CA96" s="155" t="str">
        <f t="shared" si="278"/>
        <v/>
      </c>
      <c r="CB96" s="155" t="str">
        <f t="shared" si="278"/>
        <v/>
      </c>
      <c r="CC96" s="155" t="str">
        <f t="shared" si="278"/>
        <v/>
      </c>
      <c r="CD96" s="155" t="str">
        <f t="shared" si="278"/>
        <v/>
      </c>
      <c r="CE96" s="155" t="str">
        <f t="shared" si="278"/>
        <v/>
      </c>
      <c r="CF96" s="155" t="str">
        <f t="shared" si="278"/>
        <v/>
      </c>
      <c r="CG96" s="155" t="str">
        <f t="shared" si="278"/>
        <v/>
      </c>
      <c r="CH96" s="155" t="str">
        <f t="shared" si="278"/>
        <v/>
      </c>
      <c r="CJ96" s="206" t="str">
        <f>IF(CK96=FALSE,"",COUNTIFS($CK$31:CK96,"&lt;&gt;",$CK$31:CK96,"&lt;&gt;falsch"))</f>
        <v/>
      </c>
      <c r="CK96" s="207"/>
      <c r="CL96" s="207"/>
      <c r="CO96" s="209" t="str">
        <f t="shared" ref="CO96:CO120" si="279">IFERROR(VLOOKUP(CN96,$CK$31:$CL$120,2,FALSE),"")</f>
        <v/>
      </c>
    </row>
    <row r="97" spans="1:93" ht="18" customHeight="1" x14ac:dyDescent="0.2">
      <c r="A97" s="328">
        <v>23</v>
      </c>
      <c r="B97" s="319" t="str">
        <f>'Kopierhilfe TN-Daten'!D24</f>
        <v/>
      </c>
      <c r="C97" s="320"/>
      <c r="D97" s="320"/>
      <c r="E97" s="320"/>
      <c r="F97" s="320"/>
      <c r="G97" s="320"/>
      <c r="H97" s="321"/>
      <c r="I97" s="316"/>
      <c r="J97" s="313"/>
      <c r="K97" s="38"/>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40"/>
      <c r="AM97" s="292" t="str">
        <f t="shared" ref="AM97" si="280">IF(OR($Y$14=0,SUM($K$23:$AL$23)=0),"",AX97)</f>
        <v/>
      </c>
      <c r="AN97" s="293"/>
      <c r="AO97" s="298" t="str">
        <f t="shared" ref="AO97" si="281">IF(OR($Y$14=0,SUM($K$23:$AL$23)=0),"",AY97)</f>
        <v/>
      </c>
      <c r="AP97" s="293"/>
      <c r="AQ97" s="301" t="str">
        <f>IF(AM97="","",IF(AM97=0,0,BA97))</f>
        <v/>
      </c>
      <c r="AR97" s="302"/>
      <c r="AS97" s="307" t="str">
        <f t="shared" ref="AS97" si="282">IF(AM97="","",IF(BB97="ja",0,IF(AND($Y$14=0,SUMPRODUCT(($K$23:$AL$23=$AR$8)*(K97:AL97&lt;&gt;""))=0),"",IF(BA97&gt;=60%,AY97+AZ97,AY97))))</f>
        <v/>
      </c>
      <c r="AT97" s="308"/>
      <c r="AU97" s="287" t="str">
        <f>IF(B97="","",$AZ$26)</f>
        <v/>
      </c>
      <c r="AV97" s="284" t="str">
        <f>IF(B97="","",$AZ$27)</f>
        <v/>
      </c>
      <c r="AW97" s="245" t="str">
        <f t="shared" si="36"/>
        <v/>
      </c>
      <c r="AX97" s="185">
        <f t="shared" ref="AX97" si="283">SUMPRODUCT(($K$23:$AL$23=$AR$8)*(K97:AL97&lt;&gt;"")*(K99:AL99))</f>
        <v>0</v>
      </c>
      <c r="AY97" s="186">
        <f t="shared" ref="AY97" si="284">SUMPRODUCT(($K$23:$AL$23=$AR$8)*(K97:AL97="a")*(K99:AL99))</f>
        <v>0</v>
      </c>
      <c r="AZ97" s="186">
        <f t="shared" ref="AZ97" si="285">SUMPRODUCT(($K$23:$AL$23=$AR$8)*(K97:AL97="e")*(K99:AL99))</f>
        <v>0</v>
      </c>
      <c r="BA97" s="187">
        <f t="shared" ref="BA97" si="286">IF(AX97=0,0,ROUND(AY97/AX97,4))</f>
        <v>0</v>
      </c>
      <c r="BB97" s="218" t="str">
        <f t="shared" ref="BB97" si="287">IF(SUMPRODUCT((K97:AL97="a")*(K98:AL98="")*($K$23:$AL$23&lt;&gt;0))&gt;0,"ja",
IF(SUMPRODUCT((K97:AL97="e")*(K98:AL98="")*($K$23:$AL$23&lt;&gt;0))&gt;0,"ja","nein"))</f>
        <v>nein</v>
      </c>
      <c r="BF97" s="196"/>
      <c r="BG97" s="153">
        <f t="shared" ref="BG97:CH97" si="288">IF(OR(BG$24="",BG$24="Datum eintragen!"),0,SUMPRODUCT(($K97:$AL97&lt;&gt;"")*($K99:$AL99)*($K$24:$AL$30=BG$24)))</f>
        <v>0</v>
      </c>
      <c r="BH97" s="153">
        <f t="shared" si="288"/>
        <v>0</v>
      </c>
      <c r="BI97" s="153">
        <f t="shared" si="288"/>
        <v>0</v>
      </c>
      <c r="BJ97" s="153">
        <f t="shared" si="288"/>
        <v>0</v>
      </c>
      <c r="BK97" s="153">
        <f t="shared" si="288"/>
        <v>0</v>
      </c>
      <c r="BL97" s="153">
        <f t="shared" si="288"/>
        <v>0</v>
      </c>
      <c r="BM97" s="153">
        <f t="shared" si="288"/>
        <v>0</v>
      </c>
      <c r="BN97" s="153">
        <f t="shared" si="288"/>
        <v>0</v>
      </c>
      <c r="BO97" s="153">
        <f t="shared" si="288"/>
        <v>0</v>
      </c>
      <c r="BP97" s="153">
        <f t="shared" si="288"/>
        <v>0</v>
      </c>
      <c r="BQ97" s="153">
        <f t="shared" si="288"/>
        <v>0</v>
      </c>
      <c r="BR97" s="153">
        <f t="shared" si="288"/>
        <v>0</v>
      </c>
      <c r="BS97" s="153">
        <f t="shared" si="288"/>
        <v>0</v>
      </c>
      <c r="BT97" s="153">
        <f t="shared" si="288"/>
        <v>0</v>
      </c>
      <c r="BU97" s="153">
        <f t="shared" si="288"/>
        <v>0</v>
      </c>
      <c r="BV97" s="153">
        <f t="shared" si="288"/>
        <v>0</v>
      </c>
      <c r="BW97" s="153">
        <f t="shared" si="288"/>
        <v>0</v>
      </c>
      <c r="BX97" s="153">
        <f t="shared" si="288"/>
        <v>0</v>
      </c>
      <c r="BY97" s="153">
        <f t="shared" si="288"/>
        <v>0</v>
      </c>
      <c r="BZ97" s="153">
        <f t="shared" si="288"/>
        <v>0</v>
      </c>
      <c r="CA97" s="153">
        <f t="shared" si="288"/>
        <v>0</v>
      </c>
      <c r="CB97" s="153">
        <f t="shared" si="288"/>
        <v>0</v>
      </c>
      <c r="CC97" s="153">
        <f t="shared" si="288"/>
        <v>0</v>
      </c>
      <c r="CD97" s="153">
        <f t="shared" si="288"/>
        <v>0</v>
      </c>
      <c r="CE97" s="153">
        <f t="shared" si="288"/>
        <v>0</v>
      </c>
      <c r="CF97" s="153">
        <f t="shared" si="288"/>
        <v>0</v>
      </c>
      <c r="CG97" s="153">
        <f t="shared" si="288"/>
        <v>0</v>
      </c>
      <c r="CH97" s="153">
        <f t="shared" si="288"/>
        <v>0</v>
      </c>
      <c r="CJ97" s="206" t="str">
        <f>IF(CK97=FALSE,"",COUNTIFS($CK$31:CK97,"&lt;&gt;",$CK$31:CK97,"&lt;&gt;falsch"))</f>
        <v/>
      </c>
      <c r="CK97" s="207" t="b">
        <f t="shared" ref="CK97" si="289">IF(AS97="",FALSE,IF(AS97&gt;0,B97,FALSE))</f>
        <v>0</v>
      </c>
      <c r="CL97" s="207" t="str">
        <f t="shared" ref="CL97" si="290">IF(AND($S$8="2.2.2 Berufsorientierung MINT",B97&lt;&gt;""),"TN MINT",IF(AND($S$8="2.2.1 Berufsorientierung Ausbildung",I97&lt;&gt;"",J97="",B97&lt;&gt;""),"TN mit Förderbedarf",IF(AND($S$8="2.2.1 Berufsorientierung Ausbildung",I97="",J97&lt;&gt;"",B97&lt;&gt;""),"TN ohne Förderbedarf","")))</f>
        <v/>
      </c>
      <c r="CO97" s="209" t="str">
        <f t="shared" si="279"/>
        <v/>
      </c>
    </row>
    <row r="98" spans="1:93" ht="18" customHeight="1" x14ac:dyDescent="0.2">
      <c r="A98" s="329"/>
      <c r="B98" s="322"/>
      <c r="C98" s="323"/>
      <c r="D98" s="323"/>
      <c r="E98" s="323"/>
      <c r="F98" s="323"/>
      <c r="G98" s="323"/>
      <c r="H98" s="324"/>
      <c r="I98" s="317"/>
      <c r="J98" s="314"/>
      <c r="K98" s="106"/>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8"/>
      <c r="AM98" s="294"/>
      <c r="AN98" s="295"/>
      <c r="AO98" s="299"/>
      <c r="AP98" s="295"/>
      <c r="AQ98" s="303"/>
      <c r="AR98" s="304"/>
      <c r="AS98" s="309"/>
      <c r="AT98" s="310"/>
      <c r="AU98" s="288"/>
      <c r="AV98" s="285"/>
      <c r="AW98" s="245"/>
      <c r="AX98" s="185"/>
      <c r="AY98" s="186"/>
      <c r="AZ98" s="186"/>
      <c r="BA98" s="187"/>
      <c r="BB98" s="215"/>
      <c r="BF98" s="198">
        <f t="shared" ref="BF98" si="291">IF($Y$14=0,0,IF(SUM(BG98:CH98)&gt;0,1,IF(AND(AX97&gt;0,$Y$14&lt;AX97),1,0)))</f>
        <v>0</v>
      </c>
      <c r="BG98" s="154" t="str">
        <f t="shared" ref="BG98:BV98" si="292">IF(BG97=0,"",IF(BG97&gt;$S$14,1,0))</f>
        <v/>
      </c>
      <c r="BH98" s="154" t="str">
        <f t="shared" si="292"/>
        <v/>
      </c>
      <c r="BI98" s="154" t="str">
        <f t="shared" si="292"/>
        <v/>
      </c>
      <c r="BJ98" s="154" t="str">
        <f t="shared" si="292"/>
        <v/>
      </c>
      <c r="BK98" s="154" t="str">
        <f t="shared" si="292"/>
        <v/>
      </c>
      <c r="BL98" s="154" t="str">
        <f t="shared" si="292"/>
        <v/>
      </c>
      <c r="BM98" s="154" t="str">
        <f t="shared" si="292"/>
        <v/>
      </c>
      <c r="BN98" s="154" t="str">
        <f t="shared" si="292"/>
        <v/>
      </c>
      <c r="BO98" s="154" t="str">
        <f t="shared" si="292"/>
        <v/>
      </c>
      <c r="BP98" s="154" t="str">
        <f t="shared" si="292"/>
        <v/>
      </c>
      <c r="BQ98" s="154" t="str">
        <f t="shared" si="292"/>
        <v/>
      </c>
      <c r="BR98" s="154" t="str">
        <f t="shared" si="292"/>
        <v/>
      </c>
      <c r="BS98" s="154" t="str">
        <f t="shared" si="292"/>
        <v/>
      </c>
      <c r="BT98" s="154" t="str">
        <f t="shared" si="292"/>
        <v/>
      </c>
      <c r="BU98" s="154" t="str">
        <f t="shared" si="292"/>
        <v/>
      </c>
      <c r="BV98" s="154" t="str">
        <f t="shared" si="292"/>
        <v/>
      </c>
      <c r="BW98" s="154" t="str">
        <f t="shared" ref="BW98:CH98" si="293">IF(BW97=0,"",IF(BW97&gt;$S$14,1,0))</f>
        <v/>
      </c>
      <c r="BX98" s="154" t="str">
        <f t="shared" si="293"/>
        <v/>
      </c>
      <c r="BY98" s="154" t="str">
        <f t="shared" si="293"/>
        <v/>
      </c>
      <c r="BZ98" s="154" t="str">
        <f t="shared" si="293"/>
        <v/>
      </c>
      <c r="CA98" s="154" t="str">
        <f t="shared" si="293"/>
        <v/>
      </c>
      <c r="CB98" s="154" t="str">
        <f t="shared" si="293"/>
        <v/>
      </c>
      <c r="CC98" s="154" t="str">
        <f t="shared" si="293"/>
        <v/>
      </c>
      <c r="CD98" s="154" t="str">
        <f t="shared" si="293"/>
        <v/>
      </c>
      <c r="CE98" s="154" t="str">
        <f t="shared" si="293"/>
        <v/>
      </c>
      <c r="CF98" s="154" t="str">
        <f t="shared" si="293"/>
        <v/>
      </c>
      <c r="CG98" s="154" t="str">
        <f t="shared" si="293"/>
        <v/>
      </c>
      <c r="CH98" s="154" t="str">
        <f t="shared" si="293"/>
        <v/>
      </c>
      <c r="CJ98" s="206" t="str">
        <f>IF(CK98=FALSE,"",COUNTIFS($CK$31:CK98,"&lt;&gt;",$CK$31:CK98,"&lt;&gt;falsch"))</f>
        <v/>
      </c>
      <c r="CK98" s="207"/>
      <c r="CL98" s="207"/>
      <c r="CO98" s="209" t="str">
        <f t="shared" si="279"/>
        <v/>
      </c>
    </row>
    <row r="99" spans="1:93" ht="18" customHeight="1" x14ac:dyDescent="0.2">
      <c r="A99" s="330"/>
      <c r="B99" s="325"/>
      <c r="C99" s="326"/>
      <c r="D99" s="326"/>
      <c r="E99" s="326"/>
      <c r="F99" s="326"/>
      <c r="G99" s="326"/>
      <c r="H99" s="327"/>
      <c r="I99" s="318"/>
      <c r="J99" s="315"/>
      <c r="K99" s="128"/>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30"/>
      <c r="AM99" s="296"/>
      <c r="AN99" s="297"/>
      <c r="AO99" s="300"/>
      <c r="AP99" s="297"/>
      <c r="AQ99" s="305"/>
      <c r="AR99" s="306"/>
      <c r="AS99" s="311"/>
      <c r="AT99" s="312"/>
      <c r="AU99" s="289"/>
      <c r="AV99" s="286"/>
      <c r="AW99" s="245"/>
      <c r="AX99" s="185"/>
      <c r="AY99" s="186"/>
      <c r="AZ99" s="186"/>
      <c r="BA99" s="187"/>
      <c r="BB99" s="215"/>
      <c r="BF99" s="200">
        <f t="shared" ref="BF99" si="294">IF($Y$14=0,0,IF(SUM(BG99:CH99)&gt;0,1,IF(AND(AX97&gt;0,$Y$14&gt;AX97),1,0)))</f>
        <v>0</v>
      </c>
      <c r="BG99" s="155" t="str">
        <f t="shared" ref="BG99:CH99" si="295">IF(BG97=0,"",IF(BG97&lt;$S$14,1,0))</f>
        <v/>
      </c>
      <c r="BH99" s="155" t="str">
        <f t="shared" si="295"/>
        <v/>
      </c>
      <c r="BI99" s="155" t="str">
        <f t="shared" si="295"/>
        <v/>
      </c>
      <c r="BJ99" s="155" t="str">
        <f t="shared" si="295"/>
        <v/>
      </c>
      <c r="BK99" s="155" t="str">
        <f t="shared" si="295"/>
        <v/>
      </c>
      <c r="BL99" s="155" t="str">
        <f t="shared" si="295"/>
        <v/>
      </c>
      <c r="BM99" s="155" t="str">
        <f t="shared" si="295"/>
        <v/>
      </c>
      <c r="BN99" s="155" t="str">
        <f t="shared" si="295"/>
        <v/>
      </c>
      <c r="BO99" s="155" t="str">
        <f t="shared" si="295"/>
        <v/>
      </c>
      <c r="BP99" s="155" t="str">
        <f t="shared" si="295"/>
        <v/>
      </c>
      <c r="BQ99" s="155" t="str">
        <f t="shared" si="295"/>
        <v/>
      </c>
      <c r="BR99" s="155" t="str">
        <f t="shared" si="295"/>
        <v/>
      </c>
      <c r="BS99" s="155" t="str">
        <f t="shared" si="295"/>
        <v/>
      </c>
      <c r="BT99" s="155" t="str">
        <f t="shared" si="295"/>
        <v/>
      </c>
      <c r="BU99" s="155" t="str">
        <f t="shared" si="295"/>
        <v/>
      </c>
      <c r="BV99" s="155" t="str">
        <f t="shared" si="295"/>
        <v/>
      </c>
      <c r="BW99" s="155" t="str">
        <f t="shared" si="295"/>
        <v/>
      </c>
      <c r="BX99" s="155" t="str">
        <f t="shared" si="295"/>
        <v/>
      </c>
      <c r="BY99" s="155" t="str">
        <f t="shared" si="295"/>
        <v/>
      </c>
      <c r="BZ99" s="155" t="str">
        <f t="shared" si="295"/>
        <v/>
      </c>
      <c r="CA99" s="155" t="str">
        <f t="shared" si="295"/>
        <v/>
      </c>
      <c r="CB99" s="155" t="str">
        <f t="shared" si="295"/>
        <v/>
      </c>
      <c r="CC99" s="155" t="str">
        <f t="shared" si="295"/>
        <v/>
      </c>
      <c r="CD99" s="155" t="str">
        <f t="shared" si="295"/>
        <v/>
      </c>
      <c r="CE99" s="155" t="str">
        <f t="shared" si="295"/>
        <v/>
      </c>
      <c r="CF99" s="155" t="str">
        <f t="shared" si="295"/>
        <v/>
      </c>
      <c r="CG99" s="155" t="str">
        <f t="shared" si="295"/>
        <v/>
      </c>
      <c r="CH99" s="155" t="str">
        <f t="shared" si="295"/>
        <v/>
      </c>
      <c r="CJ99" s="206" t="str">
        <f>IF(CK99=FALSE,"",COUNTIFS($CK$31:CK99,"&lt;&gt;",$CK$31:CK99,"&lt;&gt;falsch"))</f>
        <v/>
      </c>
      <c r="CK99" s="207"/>
      <c r="CL99" s="207"/>
      <c r="CO99" s="209" t="str">
        <f t="shared" si="279"/>
        <v/>
      </c>
    </row>
    <row r="100" spans="1:93" ht="18" customHeight="1" x14ac:dyDescent="0.2">
      <c r="A100" s="328">
        <v>24</v>
      </c>
      <c r="B100" s="319" t="str">
        <f>'Kopierhilfe TN-Daten'!D25</f>
        <v/>
      </c>
      <c r="C100" s="320"/>
      <c r="D100" s="320"/>
      <c r="E100" s="320"/>
      <c r="F100" s="320"/>
      <c r="G100" s="320"/>
      <c r="H100" s="321"/>
      <c r="I100" s="316"/>
      <c r="J100" s="313"/>
      <c r="K100" s="38"/>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40"/>
      <c r="AM100" s="292" t="str">
        <f t="shared" ref="AM100" si="296">IF(OR($Y$14=0,SUM($K$23:$AL$23)=0),"",AX100)</f>
        <v/>
      </c>
      <c r="AN100" s="293"/>
      <c r="AO100" s="298" t="str">
        <f t="shared" ref="AO100" si="297">IF(OR($Y$14=0,SUM($K$23:$AL$23)=0),"",AY100)</f>
        <v/>
      </c>
      <c r="AP100" s="293"/>
      <c r="AQ100" s="301" t="str">
        <f>IF(AM100="","",IF(AM100=0,0,BA100))</f>
        <v/>
      </c>
      <c r="AR100" s="302"/>
      <c r="AS100" s="307" t="str">
        <f t="shared" ref="AS100" si="298">IF(AM100="","",IF(BB100="ja",0,IF(AND($Y$14=0,SUMPRODUCT(($K$23:$AL$23=$AR$8)*(K100:AL100&lt;&gt;""))=0),"",IF(BA100&gt;=60%,AY100+AZ100,AY100))))</f>
        <v/>
      </c>
      <c r="AT100" s="308"/>
      <c r="AU100" s="287" t="str">
        <f>IF(B100="","",$AZ$26)</f>
        <v/>
      </c>
      <c r="AV100" s="284" t="str">
        <f>IF(B100="","",$AZ$27)</f>
        <v/>
      </c>
      <c r="AW100" s="245" t="str">
        <f t="shared" si="36"/>
        <v/>
      </c>
      <c r="AX100" s="185">
        <f t="shared" ref="AX100" si="299">SUMPRODUCT(($K$23:$AL$23=$AR$8)*(K100:AL100&lt;&gt;"")*(K102:AL102))</f>
        <v>0</v>
      </c>
      <c r="AY100" s="186">
        <f t="shared" ref="AY100" si="300">SUMPRODUCT(($K$23:$AL$23=$AR$8)*(K100:AL100="a")*(K102:AL102))</f>
        <v>0</v>
      </c>
      <c r="AZ100" s="186">
        <f t="shared" ref="AZ100" si="301">SUMPRODUCT(($K$23:$AL$23=$AR$8)*(K100:AL100="e")*(K102:AL102))</f>
        <v>0</v>
      </c>
      <c r="BA100" s="187">
        <f t="shared" ref="BA100" si="302">IF(AX100=0,0,ROUND(AY100/AX100,4))</f>
        <v>0</v>
      </c>
      <c r="BB100" s="218" t="str">
        <f t="shared" ref="BB100" si="303">IF(SUMPRODUCT((K100:AL100="a")*(K101:AL101="")*($K$23:$AL$23&lt;&gt;0))&gt;0,"ja",
IF(SUMPRODUCT((K100:AL100="e")*(K101:AL101="")*($K$23:$AL$23&lt;&gt;0))&gt;0,"ja","nein"))</f>
        <v>nein</v>
      </c>
      <c r="BF100" s="196"/>
      <c r="BG100" s="153">
        <f t="shared" ref="BG100:CH100" si="304">IF(OR(BG$24="",BG$24="Datum eintragen!"),0,SUMPRODUCT(($K100:$AL100&lt;&gt;"")*($K102:$AL102)*($K$24:$AL$30=BG$24)))</f>
        <v>0</v>
      </c>
      <c r="BH100" s="153">
        <f t="shared" si="304"/>
        <v>0</v>
      </c>
      <c r="BI100" s="153">
        <f t="shared" si="304"/>
        <v>0</v>
      </c>
      <c r="BJ100" s="153">
        <f t="shared" si="304"/>
        <v>0</v>
      </c>
      <c r="BK100" s="153">
        <f t="shared" si="304"/>
        <v>0</v>
      </c>
      <c r="BL100" s="153">
        <f t="shared" si="304"/>
        <v>0</v>
      </c>
      <c r="BM100" s="153">
        <f t="shared" si="304"/>
        <v>0</v>
      </c>
      <c r="BN100" s="153">
        <f t="shared" si="304"/>
        <v>0</v>
      </c>
      <c r="BO100" s="153">
        <f t="shared" si="304"/>
        <v>0</v>
      </c>
      <c r="BP100" s="153">
        <f t="shared" si="304"/>
        <v>0</v>
      </c>
      <c r="BQ100" s="153">
        <f t="shared" si="304"/>
        <v>0</v>
      </c>
      <c r="BR100" s="153">
        <f t="shared" si="304"/>
        <v>0</v>
      </c>
      <c r="BS100" s="153">
        <f t="shared" si="304"/>
        <v>0</v>
      </c>
      <c r="BT100" s="153">
        <f t="shared" si="304"/>
        <v>0</v>
      </c>
      <c r="BU100" s="153">
        <f t="shared" si="304"/>
        <v>0</v>
      </c>
      <c r="BV100" s="153">
        <f t="shared" si="304"/>
        <v>0</v>
      </c>
      <c r="BW100" s="153">
        <f t="shared" si="304"/>
        <v>0</v>
      </c>
      <c r="BX100" s="153">
        <f t="shared" si="304"/>
        <v>0</v>
      </c>
      <c r="BY100" s="153">
        <f t="shared" si="304"/>
        <v>0</v>
      </c>
      <c r="BZ100" s="153">
        <f t="shared" si="304"/>
        <v>0</v>
      </c>
      <c r="CA100" s="153">
        <f t="shared" si="304"/>
        <v>0</v>
      </c>
      <c r="CB100" s="153">
        <f t="shared" si="304"/>
        <v>0</v>
      </c>
      <c r="CC100" s="153">
        <f t="shared" si="304"/>
        <v>0</v>
      </c>
      <c r="CD100" s="153">
        <f t="shared" si="304"/>
        <v>0</v>
      </c>
      <c r="CE100" s="153">
        <f t="shared" si="304"/>
        <v>0</v>
      </c>
      <c r="CF100" s="153">
        <f t="shared" si="304"/>
        <v>0</v>
      </c>
      <c r="CG100" s="153">
        <f t="shared" si="304"/>
        <v>0</v>
      </c>
      <c r="CH100" s="153">
        <f t="shared" si="304"/>
        <v>0</v>
      </c>
      <c r="CJ100" s="206" t="str">
        <f>IF(CK100=FALSE,"",COUNTIFS($CK$31:CK100,"&lt;&gt;",$CK$31:CK100,"&lt;&gt;falsch"))</f>
        <v/>
      </c>
      <c r="CK100" s="207" t="b">
        <f t="shared" ref="CK100" si="305">IF(AS100="",FALSE,IF(AS100&gt;0,B100,FALSE))</f>
        <v>0</v>
      </c>
      <c r="CL100" s="207" t="str">
        <f t="shared" ref="CL100" si="306">IF(AND($S$8="2.2.2 Berufsorientierung MINT",B100&lt;&gt;""),"TN MINT",IF(AND($S$8="2.2.1 Berufsorientierung Ausbildung",I100&lt;&gt;"",J100="",B100&lt;&gt;""),"TN mit Förderbedarf",IF(AND($S$8="2.2.1 Berufsorientierung Ausbildung",I100="",J100&lt;&gt;"",B100&lt;&gt;""),"TN ohne Förderbedarf","")))</f>
        <v/>
      </c>
      <c r="CO100" s="209" t="str">
        <f t="shared" si="279"/>
        <v/>
      </c>
    </row>
    <row r="101" spans="1:93" ht="18" customHeight="1" x14ac:dyDescent="0.2">
      <c r="A101" s="329"/>
      <c r="B101" s="322"/>
      <c r="C101" s="323"/>
      <c r="D101" s="323"/>
      <c r="E101" s="323"/>
      <c r="F101" s="323"/>
      <c r="G101" s="323"/>
      <c r="H101" s="324"/>
      <c r="I101" s="317"/>
      <c r="J101" s="314"/>
      <c r="K101" s="106"/>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8"/>
      <c r="AM101" s="294"/>
      <c r="AN101" s="295"/>
      <c r="AO101" s="299"/>
      <c r="AP101" s="295"/>
      <c r="AQ101" s="303"/>
      <c r="AR101" s="304"/>
      <c r="AS101" s="309"/>
      <c r="AT101" s="310"/>
      <c r="AU101" s="288"/>
      <c r="AV101" s="285"/>
      <c r="AW101" s="245"/>
      <c r="AX101" s="185"/>
      <c r="AY101" s="186"/>
      <c r="AZ101" s="186"/>
      <c r="BA101" s="187"/>
      <c r="BB101" s="215"/>
      <c r="BF101" s="198">
        <f t="shared" ref="BF101" si="307">IF($Y$14=0,0,IF(SUM(BG101:CH101)&gt;0,1,IF(AND(AX100&gt;0,$Y$14&lt;AX100),1,0)))</f>
        <v>0</v>
      </c>
      <c r="BG101" s="154" t="str">
        <f t="shared" ref="BG101:BV101" si="308">IF(BG100=0,"",IF(BG100&gt;$S$14,1,0))</f>
        <v/>
      </c>
      <c r="BH101" s="154" t="str">
        <f t="shared" si="308"/>
        <v/>
      </c>
      <c r="BI101" s="154" t="str">
        <f t="shared" si="308"/>
        <v/>
      </c>
      <c r="BJ101" s="154" t="str">
        <f t="shared" si="308"/>
        <v/>
      </c>
      <c r="BK101" s="154" t="str">
        <f t="shared" si="308"/>
        <v/>
      </c>
      <c r="BL101" s="154" t="str">
        <f t="shared" si="308"/>
        <v/>
      </c>
      <c r="BM101" s="154" t="str">
        <f t="shared" si="308"/>
        <v/>
      </c>
      <c r="BN101" s="154" t="str">
        <f t="shared" si="308"/>
        <v/>
      </c>
      <c r="BO101" s="154" t="str">
        <f t="shared" si="308"/>
        <v/>
      </c>
      <c r="BP101" s="154" t="str">
        <f t="shared" si="308"/>
        <v/>
      </c>
      <c r="BQ101" s="154" t="str">
        <f t="shared" si="308"/>
        <v/>
      </c>
      <c r="BR101" s="154" t="str">
        <f t="shared" si="308"/>
        <v/>
      </c>
      <c r="BS101" s="154" t="str">
        <f t="shared" si="308"/>
        <v/>
      </c>
      <c r="BT101" s="154" t="str">
        <f t="shared" si="308"/>
        <v/>
      </c>
      <c r="BU101" s="154" t="str">
        <f t="shared" si="308"/>
        <v/>
      </c>
      <c r="BV101" s="154" t="str">
        <f t="shared" si="308"/>
        <v/>
      </c>
      <c r="BW101" s="154" t="str">
        <f t="shared" ref="BW101:CH101" si="309">IF(BW100=0,"",IF(BW100&gt;$S$14,1,0))</f>
        <v/>
      </c>
      <c r="BX101" s="154" t="str">
        <f t="shared" si="309"/>
        <v/>
      </c>
      <c r="BY101" s="154" t="str">
        <f t="shared" si="309"/>
        <v/>
      </c>
      <c r="BZ101" s="154" t="str">
        <f t="shared" si="309"/>
        <v/>
      </c>
      <c r="CA101" s="154" t="str">
        <f t="shared" si="309"/>
        <v/>
      </c>
      <c r="CB101" s="154" t="str">
        <f t="shared" si="309"/>
        <v/>
      </c>
      <c r="CC101" s="154" t="str">
        <f t="shared" si="309"/>
        <v/>
      </c>
      <c r="CD101" s="154" t="str">
        <f t="shared" si="309"/>
        <v/>
      </c>
      <c r="CE101" s="154" t="str">
        <f t="shared" si="309"/>
        <v/>
      </c>
      <c r="CF101" s="154" t="str">
        <f t="shared" si="309"/>
        <v/>
      </c>
      <c r="CG101" s="154" t="str">
        <f t="shared" si="309"/>
        <v/>
      </c>
      <c r="CH101" s="154" t="str">
        <f t="shared" si="309"/>
        <v/>
      </c>
      <c r="CJ101" s="206" t="str">
        <f>IF(CK101=FALSE,"",COUNTIFS($CK$31:CK101,"&lt;&gt;",$CK$31:CK101,"&lt;&gt;falsch"))</f>
        <v/>
      </c>
      <c r="CK101" s="207"/>
      <c r="CL101" s="207"/>
      <c r="CO101" s="209" t="str">
        <f t="shared" si="279"/>
        <v/>
      </c>
    </row>
    <row r="102" spans="1:93" ht="18" customHeight="1" x14ac:dyDescent="0.2">
      <c r="A102" s="330"/>
      <c r="B102" s="325"/>
      <c r="C102" s="326"/>
      <c r="D102" s="326"/>
      <c r="E102" s="326"/>
      <c r="F102" s="326"/>
      <c r="G102" s="326"/>
      <c r="H102" s="327"/>
      <c r="I102" s="318"/>
      <c r="J102" s="315"/>
      <c r="K102" s="128"/>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30"/>
      <c r="AM102" s="296"/>
      <c r="AN102" s="297"/>
      <c r="AO102" s="300"/>
      <c r="AP102" s="297"/>
      <c r="AQ102" s="305"/>
      <c r="AR102" s="306"/>
      <c r="AS102" s="311"/>
      <c r="AT102" s="312"/>
      <c r="AU102" s="289"/>
      <c r="AV102" s="286"/>
      <c r="AW102" s="245"/>
      <c r="AX102" s="185"/>
      <c r="AY102" s="186"/>
      <c r="AZ102" s="186"/>
      <c r="BA102" s="187"/>
      <c r="BB102" s="215"/>
      <c r="BF102" s="200">
        <f t="shared" ref="BF102" si="310">IF($Y$14=0,0,IF(SUM(BG102:CH102)&gt;0,1,IF(AND(AX100&gt;0,$Y$14&gt;AX100),1,0)))</f>
        <v>0</v>
      </c>
      <c r="BG102" s="155" t="str">
        <f t="shared" ref="BG102:CH102" si="311">IF(BG100=0,"",IF(BG100&lt;$S$14,1,0))</f>
        <v/>
      </c>
      <c r="BH102" s="155" t="str">
        <f t="shared" si="311"/>
        <v/>
      </c>
      <c r="BI102" s="155" t="str">
        <f t="shared" si="311"/>
        <v/>
      </c>
      <c r="BJ102" s="155" t="str">
        <f t="shared" si="311"/>
        <v/>
      </c>
      <c r="BK102" s="155" t="str">
        <f t="shared" si="311"/>
        <v/>
      </c>
      <c r="BL102" s="155" t="str">
        <f t="shared" si="311"/>
        <v/>
      </c>
      <c r="BM102" s="155" t="str">
        <f t="shared" si="311"/>
        <v/>
      </c>
      <c r="BN102" s="155" t="str">
        <f t="shared" si="311"/>
        <v/>
      </c>
      <c r="BO102" s="155" t="str">
        <f t="shared" si="311"/>
        <v/>
      </c>
      <c r="BP102" s="155" t="str">
        <f t="shared" si="311"/>
        <v/>
      </c>
      <c r="BQ102" s="155" t="str">
        <f t="shared" si="311"/>
        <v/>
      </c>
      <c r="BR102" s="155" t="str">
        <f t="shared" si="311"/>
        <v/>
      </c>
      <c r="BS102" s="155" t="str">
        <f t="shared" si="311"/>
        <v/>
      </c>
      <c r="BT102" s="155" t="str">
        <f t="shared" si="311"/>
        <v/>
      </c>
      <c r="BU102" s="155" t="str">
        <f t="shared" si="311"/>
        <v/>
      </c>
      <c r="BV102" s="155" t="str">
        <f t="shared" si="311"/>
        <v/>
      </c>
      <c r="BW102" s="155" t="str">
        <f t="shared" si="311"/>
        <v/>
      </c>
      <c r="BX102" s="155" t="str">
        <f t="shared" si="311"/>
        <v/>
      </c>
      <c r="BY102" s="155" t="str">
        <f t="shared" si="311"/>
        <v/>
      </c>
      <c r="BZ102" s="155" t="str">
        <f t="shared" si="311"/>
        <v/>
      </c>
      <c r="CA102" s="155" t="str">
        <f t="shared" si="311"/>
        <v/>
      </c>
      <c r="CB102" s="155" t="str">
        <f t="shared" si="311"/>
        <v/>
      </c>
      <c r="CC102" s="155" t="str">
        <f t="shared" si="311"/>
        <v/>
      </c>
      <c r="CD102" s="155" t="str">
        <f t="shared" si="311"/>
        <v/>
      </c>
      <c r="CE102" s="155" t="str">
        <f t="shared" si="311"/>
        <v/>
      </c>
      <c r="CF102" s="155" t="str">
        <f t="shared" si="311"/>
        <v/>
      </c>
      <c r="CG102" s="155" t="str">
        <f t="shared" si="311"/>
        <v/>
      </c>
      <c r="CH102" s="155" t="str">
        <f t="shared" si="311"/>
        <v/>
      </c>
      <c r="CJ102" s="206" t="str">
        <f>IF(CK102=FALSE,"",COUNTIFS($CK$31:CK102,"&lt;&gt;",$CK$31:CK102,"&lt;&gt;falsch"))</f>
        <v/>
      </c>
      <c r="CK102" s="207"/>
      <c r="CL102" s="207"/>
      <c r="CO102" s="209" t="str">
        <f t="shared" si="279"/>
        <v/>
      </c>
    </row>
    <row r="103" spans="1:93" ht="18" customHeight="1" x14ac:dyDescent="0.2">
      <c r="A103" s="328">
        <v>25</v>
      </c>
      <c r="B103" s="319" t="str">
        <f>'Kopierhilfe TN-Daten'!D26</f>
        <v/>
      </c>
      <c r="C103" s="320"/>
      <c r="D103" s="320"/>
      <c r="E103" s="320"/>
      <c r="F103" s="320"/>
      <c r="G103" s="320"/>
      <c r="H103" s="321"/>
      <c r="I103" s="316"/>
      <c r="J103" s="313"/>
      <c r="K103" s="38"/>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40"/>
      <c r="AM103" s="292" t="str">
        <f t="shared" ref="AM103" si="312">IF(OR($Y$14=0,SUM($K$23:$AL$23)=0),"",AX103)</f>
        <v/>
      </c>
      <c r="AN103" s="293"/>
      <c r="AO103" s="298" t="str">
        <f t="shared" ref="AO103" si="313">IF(OR($Y$14=0,SUM($K$23:$AL$23)=0),"",AY103)</f>
        <v/>
      </c>
      <c r="AP103" s="293"/>
      <c r="AQ103" s="301" t="str">
        <f>IF(AM103="","",IF(AM103=0,0,BA103))</f>
        <v/>
      </c>
      <c r="AR103" s="302"/>
      <c r="AS103" s="307" t="str">
        <f t="shared" ref="AS103" si="314">IF(AM103="","",IF(BB103="ja",0,IF(AND($Y$14=0,SUMPRODUCT(($K$23:$AL$23=$AR$8)*(K103:AL103&lt;&gt;""))=0),"",IF(BA103&gt;=60%,AY103+AZ103,AY103))))</f>
        <v/>
      </c>
      <c r="AT103" s="308"/>
      <c r="AU103" s="287" t="str">
        <f>IF(B103="","",$AZ$26)</f>
        <v/>
      </c>
      <c r="AV103" s="284" t="str">
        <f>IF(B103="","",$AZ$27)</f>
        <v/>
      </c>
      <c r="AW103" s="245" t="str">
        <f t="shared" si="36"/>
        <v/>
      </c>
      <c r="AX103" s="185">
        <f t="shared" ref="AX103" si="315">SUMPRODUCT(($K$23:$AL$23=$AR$8)*(K103:AL103&lt;&gt;"")*(K105:AL105))</f>
        <v>0</v>
      </c>
      <c r="AY103" s="186">
        <f t="shared" ref="AY103" si="316">SUMPRODUCT(($K$23:$AL$23=$AR$8)*(K103:AL103="a")*(K105:AL105))</f>
        <v>0</v>
      </c>
      <c r="AZ103" s="186">
        <f t="shared" ref="AZ103" si="317">SUMPRODUCT(($K$23:$AL$23=$AR$8)*(K103:AL103="e")*(K105:AL105))</f>
        <v>0</v>
      </c>
      <c r="BA103" s="187">
        <f t="shared" ref="BA103" si="318">IF(AX103=0,0,ROUND(AY103/AX103,4))</f>
        <v>0</v>
      </c>
      <c r="BB103" s="218" t="str">
        <f t="shared" ref="BB103" si="319">IF(SUMPRODUCT((K103:AL103="a")*(K104:AL104="")*($K$23:$AL$23&lt;&gt;0))&gt;0,"ja",
IF(SUMPRODUCT((K103:AL103="e")*(K104:AL104="")*($K$23:$AL$23&lt;&gt;0))&gt;0,"ja","nein"))</f>
        <v>nein</v>
      </c>
      <c r="BF103" s="196"/>
      <c r="BG103" s="153">
        <f t="shared" ref="BG103:CH103" si="320">IF(OR(BG$24="",BG$24="Datum eintragen!"),0,SUMPRODUCT(($K103:$AL103&lt;&gt;"")*($K105:$AL105)*($K$24:$AL$30=BG$24)))</f>
        <v>0</v>
      </c>
      <c r="BH103" s="153">
        <f t="shared" si="320"/>
        <v>0</v>
      </c>
      <c r="BI103" s="153">
        <f t="shared" si="320"/>
        <v>0</v>
      </c>
      <c r="BJ103" s="153">
        <f t="shared" si="320"/>
        <v>0</v>
      </c>
      <c r="BK103" s="153">
        <f t="shared" si="320"/>
        <v>0</v>
      </c>
      <c r="BL103" s="153">
        <f t="shared" si="320"/>
        <v>0</v>
      </c>
      <c r="BM103" s="153">
        <f t="shared" si="320"/>
        <v>0</v>
      </c>
      <c r="BN103" s="153">
        <f t="shared" si="320"/>
        <v>0</v>
      </c>
      <c r="BO103" s="153">
        <f t="shared" si="320"/>
        <v>0</v>
      </c>
      <c r="BP103" s="153">
        <f t="shared" si="320"/>
        <v>0</v>
      </c>
      <c r="BQ103" s="153">
        <f t="shared" si="320"/>
        <v>0</v>
      </c>
      <c r="BR103" s="153">
        <f t="shared" si="320"/>
        <v>0</v>
      </c>
      <c r="BS103" s="153">
        <f t="shared" si="320"/>
        <v>0</v>
      </c>
      <c r="BT103" s="153">
        <f t="shared" si="320"/>
        <v>0</v>
      </c>
      <c r="BU103" s="153">
        <f t="shared" si="320"/>
        <v>0</v>
      </c>
      <c r="BV103" s="153">
        <f t="shared" si="320"/>
        <v>0</v>
      </c>
      <c r="BW103" s="153">
        <f t="shared" si="320"/>
        <v>0</v>
      </c>
      <c r="BX103" s="153">
        <f t="shared" si="320"/>
        <v>0</v>
      </c>
      <c r="BY103" s="153">
        <f t="shared" si="320"/>
        <v>0</v>
      </c>
      <c r="BZ103" s="153">
        <f t="shared" si="320"/>
        <v>0</v>
      </c>
      <c r="CA103" s="153">
        <f t="shared" si="320"/>
        <v>0</v>
      </c>
      <c r="CB103" s="153">
        <f t="shared" si="320"/>
        <v>0</v>
      </c>
      <c r="CC103" s="153">
        <f t="shared" si="320"/>
        <v>0</v>
      </c>
      <c r="CD103" s="153">
        <f t="shared" si="320"/>
        <v>0</v>
      </c>
      <c r="CE103" s="153">
        <f t="shared" si="320"/>
        <v>0</v>
      </c>
      <c r="CF103" s="153">
        <f t="shared" si="320"/>
        <v>0</v>
      </c>
      <c r="CG103" s="153">
        <f t="shared" si="320"/>
        <v>0</v>
      </c>
      <c r="CH103" s="153">
        <f t="shared" si="320"/>
        <v>0</v>
      </c>
      <c r="CJ103" s="206" t="str">
        <f>IF(CK103=FALSE,"",COUNTIFS($CK$31:CK103,"&lt;&gt;",$CK$31:CK103,"&lt;&gt;falsch"))</f>
        <v/>
      </c>
      <c r="CK103" s="207" t="b">
        <f t="shared" ref="CK103" si="321">IF(AS103="",FALSE,IF(AS103&gt;0,B103,FALSE))</f>
        <v>0</v>
      </c>
      <c r="CL103" s="207" t="str">
        <f t="shared" ref="CL103" si="322">IF(AND($S$8="2.2.2 Berufsorientierung MINT",B103&lt;&gt;""),"TN MINT",IF(AND($S$8="2.2.1 Berufsorientierung Ausbildung",I103&lt;&gt;"",J103="",B103&lt;&gt;""),"TN mit Förderbedarf",IF(AND($S$8="2.2.1 Berufsorientierung Ausbildung",I103="",J103&lt;&gt;"",B103&lt;&gt;""),"TN ohne Förderbedarf","")))</f>
        <v/>
      </c>
      <c r="CO103" s="209" t="str">
        <f t="shared" si="279"/>
        <v/>
      </c>
    </row>
    <row r="104" spans="1:93" ht="18" customHeight="1" x14ac:dyDescent="0.2">
      <c r="A104" s="329"/>
      <c r="B104" s="322"/>
      <c r="C104" s="323"/>
      <c r="D104" s="323"/>
      <c r="E104" s="323"/>
      <c r="F104" s="323"/>
      <c r="G104" s="323"/>
      <c r="H104" s="324"/>
      <c r="I104" s="317"/>
      <c r="J104" s="314"/>
      <c r="K104" s="106"/>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8"/>
      <c r="AM104" s="294"/>
      <c r="AN104" s="295"/>
      <c r="AO104" s="299"/>
      <c r="AP104" s="295"/>
      <c r="AQ104" s="303"/>
      <c r="AR104" s="304"/>
      <c r="AS104" s="309"/>
      <c r="AT104" s="310"/>
      <c r="AU104" s="288"/>
      <c r="AV104" s="285"/>
      <c r="AW104" s="245"/>
      <c r="AX104" s="185"/>
      <c r="AY104" s="186"/>
      <c r="AZ104" s="186"/>
      <c r="BA104" s="187"/>
      <c r="BB104" s="215"/>
      <c r="BF104" s="198">
        <f t="shared" ref="BF104" si="323">IF($Y$14=0,0,IF(SUM(BG104:CH104)&gt;0,1,IF(AND(AX103&gt;0,$Y$14&lt;AX103),1,0)))</f>
        <v>0</v>
      </c>
      <c r="BG104" s="154" t="str">
        <f t="shared" ref="BG104:BV104" si="324">IF(BG103=0,"",IF(BG103&gt;$S$14,1,0))</f>
        <v/>
      </c>
      <c r="BH104" s="154" t="str">
        <f t="shared" si="324"/>
        <v/>
      </c>
      <c r="BI104" s="154" t="str">
        <f t="shared" si="324"/>
        <v/>
      </c>
      <c r="BJ104" s="154" t="str">
        <f t="shared" si="324"/>
        <v/>
      </c>
      <c r="BK104" s="154" t="str">
        <f t="shared" si="324"/>
        <v/>
      </c>
      <c r="BL104" s="154" t="str">
        <f t="shared" si="324"/>
        <v/>
      </c>
      <c r="BM104" s="154" t="str">
        <f t="shared" si="324"/>
        <v/>
      </c>
      <c r="BN104" s="154" t="str">
        <f t="shared" si="324"/>
        <v/>
      </c>
      <c r="BO104" s="154" t="str">
        <f t="shared" si="324"/>
        <v/>
      </c>
      <c r="BP104" s="154" t="str">
        <f t="shared" si="324"/>
        <v/>
      </c>
      <c r="BQ104" s="154" t="str">
        <f t="shared" si="324"/>
        <v/>
      </c>
      <c r="BR104" s="154" t="str">
        <f t="shared" si="324"/>
        <v/>
      </c>
      <c r="BS104" s="154" t="str">
        <f t="shared" si="324"/>
        <v/>
      </c>
      <c r="BT104" s="154" t="str">
        <f t="shared" si="324"/>
        <v/>
      </c>
      <c r="BU104" s="154" t="str">
        <f t="shared" si="324"/>
        <v/>
      </c>
      <c r="BV104" s="154" t="str">
        <f t="shared" si="324"/>
        <v/>
      </c>
      <c r="BW104" s="154" t="str">
        <f t="shared" ref="BW104:CH104" si="325">IF(BW103=0,"",IF(BW103&gt;$S$14,1,0))</f>
        <v/>
      </c>
      <c r="BX104" s="154" t="str">
        <f t="shared" si="325"/>
        <v/>
      </c>
      <c r="BY104" s="154" t="str">
        <f t="shared" si="325"/>
        <v/>
      </c>
      <c r="BZ104" s="154" t="str">
        <f t="shared" si="325"/>
        <v/>
      </c>
      <c r="CA104" s="154" t="str">
        <f t="shared" si="325"/>
        <v/>
      </c>
      <c r="CB104" s="154" t="str">
        <f t="shared" si="325"/>
        <v/>
      </c>
      <c r="CC104" s="154" t="str">
        <f t="shared" si="325"/>
        <v/>
      </c>
      <c r="CD104" s="154" t="str">
        <f t="shared" si="325"/>
        <v/>
      </c>
      <c r="CE104" s="154" t="str">
        <f t="shared" si="325"/>
        <v/>
      </c>
      <c r="CF104" s="154" t="str">
        <f t="shared" si="325"/>
        <v/>
      </c>
      <c r="CG104" s="154" t="str">
        <f t="shared" si="325"/>
        <v/>
      </c>
      <c r="CH104" s="154" t="str">
        <f t="shared" si="325"/>
        <v/>
      </c>
      <c r="CJ104" s="206" t="str">
        <f>IF(CK104=FALSE,"",COUNTIFS($CK$31:CK104,"&lt;&gt;",$CK$31:CK104,"&lt;&gt;falsch"))</f>
        <v/>
      </c>
      <c r="CK104" s="207"/>
      <c r="CL104" s="207"/>
      <c r="CO104" s="209" t="str">
        <f t="shared" si="279"/>
        <v/>
      </c>
    </row>
    <row r="105" spans="1:93" ht="18" customHeight="1" x14ac:dyDescent="0.2">
      <c r="A105" s="330"/>
      <c r="B105" s="325"/>
      <c r="C105" s="326"/>
      <c r="D105" s="326"/>
      <c r="E105" s="326"/>
      <c r="F105" s="326"/>
      <c r="G105" s="326"/>
      <c r="H105" s="327"/>
      <c r="I105" s="318"/>
      <c r="J105" s="315"/>
      <c r="K105" s="128"/>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30"/>
      <c r="AM105" s="296"/>
      <c r="AN105" s="297"/>
      <c r="AO105" s="300"/>
      <c r="AP105" s="297"/>
      <c r="AQ105" s="305"/>
      <c r="AR105" s="306"/>
      <c r="AS105" s="311"/>
      <c r="AT105" s="312"/>
      <c r="AU105" s="289"/>
      <c r="AV105" s="286"/>
      <c r="AW105" s="245"/>
      <c r="AX105" s="185"/>
      <c r="AY105" s="186"/>
      <c r="AZ105" s="186"/>
      <c r="BA105" s="187"/>
      <c r="BB105" s="215"/>
      <c r="BF105" s="200">
        <f t="shared" ref="BF105" si="326">IF($Y$14=0,0,IF(SUM(BG105:CH105)&gt;0,1,IF(AND(AX103&gt;0,$Y$14&gt;AX103),1,0)))</f>
        <v>0</v>
      </c>
      <c r="BG105" s="155" t="str">
        <f t="shared" ref="BG105:CH105" si="327">IF(BG103=0,"",IF(BG103&lt;$S$14,1,0))</f>
        <v/>
      </c>
      <c r="BH105" s="155" t="str">
        <f t="shared" si="327"/>
        <v/>
      </c>
      <c r="BI105" s="155" t="str">
        <f t="shared" si="327"/>
        <v/>
      </c>
      <c r="BJ105" s="155" t="str">
        <f t="shared" si="327"/>
        <v/>
      </c>
      <c r="BK105" s="155" t="str">
        <f t="shared" si="327"/>
        <v/>
      </c>
      <c r="BL105" s="155" t="str">
        <f t="shared" si="327"/>
        <v/>
      </c>
      <c r="BM105" s="155" t="str">
        <f t="shared" si="327"/>
        <v/>
      </c>
      <c r="BN105" s="155" t="str">
        <f t="shared" si="327"/>
        <v/>
      </c>
      <c r="BO105" s="155" t="str">
        <f t="shared" si="327"/>
        <v/>
      </c>
      <c r="BP105" s="155" t="str">
        <f t="shared" si="327"/>
        <v/>
      </c>
      <c r="BQ105" s="155" t="str">
        <f t="shared" si="327"/>
        <v/>
      </c>
      <c r="BR105" s="155" t="str">
        <f t="shared" si="327"/>
        <v/>
      </c>
      <c r="BS105" s="155" t="str">
        <f t="shared" si="327"/>
        <v/>
      </c>
      <c r="BT105" s="155" t="str">
        <f t="shared" si="327"/>
        <v/>
      </c>
      <c r="BU105" s="155" t="str">
        <f t="shared" si="327"/>
        <v/>
      </c>
      <c r="BV105" s="155" t="str">
        <f t="shared" si="327"/>
        <v/>
      </c>
      <c r="BW105" s="155" t="str">
        <f t="shared" si="327"/>
        <v/>
      </c>
      <c r="BX105" s="155" t="str">
        <f t="shared" si="327"/>
        <v/>
      </c>
      <c r="BY105" s="155" t="str">
        <f t="shared" si="327"/>
        <v/>
      </c>
      <c r="BZ105" s="155" t="str">
        <f t="shared" si="327"/>
        <v/>
      </c>
      <c r="CA105" s="155" t="str">
        <f t="shared" si="327"/>
        <v/>
      </c>
      <c r="CB105" s="155" t="str">
        <f t="shared" si="327"/>
        <v/>
      </c>
      <c r="CC105" s="155" t="str">
        <f t="shared" si="327"/>
        <v/>
      </c>
      <c r="CD105" s="155" t="str">
        <f t="shared" si="327"/>
        <v/>
      </c>
      <c r="CE105" s="155" t="str">
        <f t="shared" si="327"/>
        <v/>
      </c>
      <c r="CF105" s="155" t="str">
        <f t="shared" si="327"/>
        <v/>
      </c>
      <c r="CG105" s="155" t="str">
        <f t="shared" si="327"/>
        <v/>
      </c>
      <c r="CH105" s="155" t="str">
        <f t="shared" si="327"/>
        <v/>
      </c>
      <c r="CJ105" s="206" t="str">
        <f>IF(CK105=FALSE,"",COUNTIFS($CK$31:CK105,"&lt;&gt;",$CK$31:CK105,"&lt;&gt;falsch"))</f>
        <v/>
      </c>
      <c r="CK105" s="207"/>
      <c r="CL105" s="207"/>
      <c r="CO105" s="209" t="str">
        <f t="shared" si="279"/>
        <v/>
      </c>
    </row>
    <row r="106" spans="1:93" ht="18" customHeight="1" x14ac:dyDescent="0.2">
      <c r="A106" s="328">
        <v>26</v>
      </c>
      <c r="B106" s="319" t="str">
        <f>'Kopierhilfe TN-Daten'!D27</f>
        <v/>
      </c>
      <c r="C106" s="320"/>
      <c r="D106" s="320"/>
      <c r="E106" s="320"/>
      <c r="F106" s="320"/>
      <c r="G106" s="320"/>
      <c r="H106" s="321"/>
      <c r="I106" s="316"/>
      <c r="J106" s="313"/>
      <c r="K106" s="38"/>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40"/>
      <c r="AM106" s="292" t="str">
        <f t="shared" ref="AM106" si="328">IF(OR($Y$14=0,SUM($K$23:$AL$23)=0),"",AX106)</f>
        <v/>
      </c>
      <c r="AN106" s="293"/>
      <c r="AO106" s="298" t="str">
        <f t="shared" ref="AO106" si="329">IF(OR($Y$14=0,SUM($K$23:$AL$23)=0),"",AY106)</f>
        <v/>
      </c>
      <c r="AP106" s="293"/>
      <c r="AQ106" s="301" t="str">
        <f>IF(AM106="","",IF(AM106=0,0,BA106))</f>
        <v/>
      </c>
      <c r="AR106" s="302"/>
      <c r="AS106" s="307" t="str">
        <f t="shared" ref="AS106" si="330">IF(AM106="","",IF(BB106="ja",0,IF(AND($Y$14=0,SUMPRODUCT(($K$23:$AL$23=$AR$8)*(K106:AL106&lt;&gt;""))=0),"",IF(BA106&gt;=60%,AY106+AZ106,AY106))))</f>
        <v/>
      </c>
      <c r="AT106" s="308"/>
      <c r="AU106" s="287" t="str">
        <f>IF(B106="","",$AZ$26)</f>
        <v/>
      </c>
      <c r="AV106" s="284" t="str">
        <f>IF(B106="","",$AZ$27)</f>
        <v/>
      </c>
      <c r="AW106" s="245" t="str">
        <f t="shared" ref="AW106:AW118" si="331">IF(AND(B106="",AX106&gt;0),"Bitte den Name der Schülerin/des Schülers in die »Kopierhilfe TN-Daten« eingeben!",IF(BB106="ja","Es fehlt die Angabe des Berufsfeldes!",IF(AND(BF107=1,BF108=0),"Bitte die maximale Anzahl an Geamtstunden bzw. Stunden pro Tag beachten!",IF(AND(BF107=0,BF108=1),"Bitte erfassen Sie alle Stunden mit dem entsprechenden Kennzeichen »a«, »e« oder »u«! (Es fehlen Kursstunden!)",IF(AND(BF107=1,BF108=1),"Bitte die maximale Anzahl an Stunden pro Tag beachten!","")))))</f>
        <v/>
      </c>
      <c r="AX106" s="185">
        <f t="shared" ref="AX106" si="332">SUMPRODUCT(($K$23:$AL$23=$AR$8)*(K106:AL106&lt;&gt;"")*(K108:AL108))</f>
        <v>0</v>
      </c>
      <c r="AY106" s="186">
        <f t="shared" ref="AY106" si="333">SUMPRODUCT(($K$23:$AL$23=$AR$8)*(K106:AL106="a")*(K108:AL108))</f>
        <v>0</v>
      </c>
      <c r="AZ106" s="186">
        <f t="shared" ref="AZ106" si="334">SUMPRODUCT(($K$23:$AL$23=$AR$8)*(K106:AL106="e")*(K108:AL108))</f>
        <v>0</v>
      </c>
      <c r="BA106" s="187">
        <f t="shared" ref="BA106" si="335">IF(AX106=0,0,ROUND(AY106/AX106,4))</f>
        <v>0</v>
      </c>
      <c r="BB106" s="218" t="str">
        <f t="shared" ref="BB106" si="336">IF(SUMPRODUCT((K106:AL106="a")*(K107:AL107="")*($K$23:$AL$23&lt;&gt;0))&gt;0,"ja",
IF(SUMPRODUCT((K106:AL106="e")*(K107:AL107="")*($K$23:$AL$23&lt;&gt;0))&gt;0,"ja","nein"))</f>
        <v>nein</v>
      </c>
      <c r="BF106" s="196"/>
      <c r="BG106" s="153">
        <f t="shared" ref="BG106:CH106" si="337">IF(OR(BG$24="",BG$24="Datum eintragen!"),0,SUMPRODUCT(($K106:$AL106&lt;&gt;"")*($K108:$AL108)*($K$24:$AL$30=BG$24)))</f>
        <v>0</v>
      </c>
      <c r="BH106" s="153">
        <f t="shared" si="337"/>
        <v>0</v>
      </c>
      <c r="BI106" s="153">
        <f t="shared" si="337"/>
        <v>0</v>
      </c>
      <c r="BJ106" s="153">
        <f t="shared" si="337"/>
        <v>0</v>
      </c>
      <c r="BK106" s="153">
        <f t="shared" si="337"/>
        <v>0</v>
      </c>
      <c r="BL106" s="153">
        <f t="shared" si="337"/>
        <v>0</v>
      </c>
      <c r="BM106" s="153">
        <f t="shared" si="337"/>
        <v>0</v>
      </c>
      <c r="BN106" s="153">
        <f t="shared" si="337"/>
        <v>0</v>
      </c>
      <c r="BO106" s="153">
        <f t="shared" si="337"/>
        <v>0</v>
      </c>
      <c r="BP106" s="153">
        <f t="shared" si="337"/>
        <v>0</v>
      </c>
      <c r="BQ106" s="153">
        <f t="shared" si="337"/>
        <v>0</v>
      </c>
      <c r="BR106" s="153">
        <f t="shared" si="337"/>
        <v>0</v>
      </c>
      <c r="BS106" s="153">
        <f t="shared" si="337"/>
        <v>0</v>
      </c>
      <c r="BT106" s="153">
        <f t="shared" si="337"/>
        <v>0</v>
      </c>
      <c r="BU106" s="153">
        <f t="shared" si="337"/>
        <v>0</v>
      </c>
      <c r="BV106" s="153">
        <f t="shared" si="337"/>
        <v>0</v>
      </c>
      <c r="BW106" s="153">
        <f t="shared" si="337"/>
        <v>0</v>
      </c>
      <c r="BX106" s="153">
        <f t="shared" si="337"/>
        <v>0</v>
      </c>
      <c r="BY106" s="153">
        <f t="shared" si="337"/>
        <v>0</v>
      </c>
      <c r="BZ106" s="153">
        <f t="shared" si="337"/>
        <v>0</v>
      </c>
      <c r="CA106" s="153">
        <f t="shared" si="337"/>
        <v>0</v>
      </c>
      <c r="CB106" s="153">
        <f t="shared" si="337"/>
        <v>0</v>
      </c>
      <c r="CC106" s="153">
        <f t="shared" si="337"/>
        <v>0</v>
      </c>
      <c r="CD106" s="153">
        <f t="shared" si="337"/>
        <v>0</v>
      </c>
      <c r="CE106" s="153">
        <f t="shared" si="337"/>
        <v>0</v>
      </c>
      <c r="CF106" s="153">
        <f t="shared" si="337"/>
        <v>0</v>
      </c>
      <c r="CG106" s="153">
        <f t="shared" si="337"/>
        <v>0</v>
      </c>
      <c r="CH106" s="153">
        <f t="shared" si="337"/>
        <v>0</v>
      </c>
      <c r="CJ106" s="206" t="str">
        <f>IF(CK106=FALSE,"",COUNTIFS($CK$31:CK106,"&lt;&gt;",$CK$31:CK106,"&lt;&gt;falsch"))</f>
        <v/>
      </c>
      <c r="CK106" s="207" t="b">
        <f t="shared" ref="CK106" si="338">IF(AS106="",FALSE,IF(AS106&gt;0,B106,FALSE))</f>
        <v>0</v>
      </c>
      <c r="CL106" s="207" t="str">
        <f t="shared" ref="CL106" si="339">IF(AND($S$8="2.2.2 Berufsorientierung MINT",B106&lt;&gt;""),"TN MINT",IF(AND($S$8="2.2.1 Berufsorientierung Ausbildung",I106&lt;&gt;"",J106="",B106&lt;&gt;""),"TN mit Förderbedarf",IF(AND($S$8="2.2.1 Berufsorientierung Ausbildung",I106="",J106&lt;&gt;"",B106&lt;&gt;""),"TN ohne Förderbedarf","")))</f>
        <v/>
      </c>
      <c r="CO106" s="209" t="str">
        <f t="shared" si="279"/>
        <v/>
      </c>
    </row>
    <row r="107" spans="1:93" ht="18" customHeight="1" x14ac:dyDescent="0.2">
      <c r="A107" s="329"/>
      <c r="B107" s="322"/>
      <c r="C107" s="323"/>
      <c r="D107" s="323"/>
      <c r="E107" s="323"/>
      <c r="F107" s="323"/>
      <c r="G107" s="323"/>
      <c r="H107" s="324"/>
      <c r="I107" s="317"/>
      <c r="J107" s="314"/>
      <c r="K107" s="106"/>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8"/>
      <c r="AM107" s="294"/>
      <c r="AN107" s="295"/>
      <c r="AO107" s="299"/>
      <c r="AP107" s="295"/>
      <c r="AQ107" s="303"/>
      <c r="AR107" s="304"/>
      <c r="AS107" s="309"/>
      <c r="AT107" s="310"/>
      <c r="AU107" s="288"/>
      <c r="AV107" s="285"/>
      <c r="AW107" s="245"/>
      <c r="AX107" s="185"/>
      <c r="AY107" s="186"/>
      <c r="AZ107" s="186"/>
      <c r="BA107" s="187"/>
      <c r="BB107" s="215"/>
      <c r="BF107" s="198">
        <f t="shared" ref="BF107" si="340">IF($Y$14=0,0,IF(SUM(BG107:CH107)&gt;0,1,IF(AND(AX106&gt;0,$Y$14&lt;AX106),1,0)))</f>
        <v>0</v>
      </c>
      <c r="BG107" s="154" t="str">
        <f t="shared" ref="BG107:BV107" si="341">IF(BG106=0,"",IF(BG106&gt;$S$14,1,0))</f>
        <v/>
      </c>
      <c r="BH107" s="154" t="str">
        <f t="shared" si="341"/>
        <v/>
      </c>
      <c r="BI107" s="154" t="str">
        <f t="shared" si="341"/>
        <v/>
      </c>
      <c r="BJ107" s="154" t="str">
        <f t="shared" si="341"/>
        <v/>
      </c>
      <c r="BK107" s="154" t="str">
        <f t="shared" si="341"/>
        <v/>
      </c>
      <c r="BL107" s="154" t="str">
        <f t="shared" si="341"/>
        <v/>
      </c>
      <c r="BM107" s="154" t="str">
        <f t="shared" si="341"/>
        <v/>
      </c>
      <c r="BN107" s="154" t="str">
        <f t="shared" si="341"/>
        <v/>
      </c>
      <c r="BO107" s="154" t="str">
        <f t="shared" si="341"/>
        <v/>
      </c>
      <c r="BP107" s="154" t="str">
        <f t="shared" si="341"/>
        <v/>
      </c>
      <c r="BQ107" s="154" t="str">
        <f t="shared" si="341"/>
        <v/>
      </c>
      <c r="BR107" s="154" t="str">
        <f t="shared" si="341"/>
        <v/>
      </c>
      <c r="BS107" s="154" t="str">
        <f t="shared" si="341"/>
        <v/>
      </c>
      <c r="BT107" s="154" t="str">
        <f t="shared" si="341"/>
        <v/>
      </c>
      <c r="BU107" s="154" t="str">
        <f t="shared" si="341"/>
        <v/>
      </c>
      <c r="BV107" s="154" t="str">
        <f t="shared" si="341"/>
        <v/>
      </c>
      <c r="BW107" s="154" t="str">
        <f t="shared" ref="BW107:CH107" si="342">IF(BW106=0,"",IF(BW106&gt;$S$14,1,0))</f>
        <v/>
      </c>
      <c r="BX107" s="154" t="str">
        <f t="shared" si="342"/>
        <v/>
      </c>
      <c r="BY107" s="154" t="str">
        <f t="shared" si="342"/>
        <v/>
      </c>
      <c r="BZ107" s="154" t="str">
        <f t="shared" si="342"/>
        <v/>
      </c>
      <c r="CA107" s="154" t="str">
        <f t="shared" si="342"/>
        <v/>
      </c>
      <c r="CB107" s="154" t="str">
        <f t="shared" si="342"/>
        <v/>
      </c>
      <c r="CC107" s="154" t="str">
        <f t="shared" si="342"/>
        <v/>
      </c>
      <c r="CD107" s="154" t="str">
        <f t="shared" si="342"/>
        <v/>
      </c>
      <c r="CE107" s="154" t="str">
        <f t="shared" si="342"/>
        <v/>
      </c>
      <c r="CF107" s="154" t="str">
        <f t="shared" si="342"/>
        <v/>
      </c>
      <c r="CG107" s="154" t="str">
        <f t="shared" si="342"/>
        <v/>
      </c>
      <c r="CH107" s="154" t="str">
        <f t="shared" si="342"/>
        <v/>
      </c>
      <c r="CJ107" s="206" t="str">
        <f>IF(CK107=FALSE,"",COUNTIFS($CK$31:CK107,"&lt;&gt;",$CK$31:CK107,"&lt;&gt;falsch"))</f>
        <v/>
      </c>
      <c r="CK107" s="207"/>
      <c r="CL107" s="207"/>
      <c r="CO107" s="209" t="str">
        <f t="shared" si="279"/>
        <v/>
      </c>
    </row>
    <row r="108" spans="1:93" ht="18" customHeight="1" x14ac:dyDescent="0.2">
      <c r="A108" s="330"/>
      <c r="B108" s="325"/>
      <c r="C108" s="326"/>
      <c r="D108" s="326"/>
      <c r="E108" s="326"/>
      <c r="F108" s="326"/>
      <c r="G108" s="326"/>
      <c r="H108" s="327"/>
      <c r="I108" s="318"/>
      <c r="J108" s="315"/>
      <c r="K108" s="128"/>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30"/>
      <c r="AM108" s="296"/>
      <c r="AN108" s="297"/>
      <c r="AO108" s="300"/>
      <c r="AP108" s="297"/>
      <c r="AQ108" s="305"/>
      <c r="AR108" s="306"/>
      <c r="AS108" s="311"/>
      <c r="AT108" s="312"/>
      <c r="AU108" s="289"/>
      <c r="AV108" s="286"/>
      <c r="AW108" s="245"/>
      <c r="AX108" s="185"/>
      <c r="AY108" s="186"/>
      <c r="AZ108" s="186"/>
      <c r="BA108" s="187"/>
      <c r="BB108" s="215"/>
      <c r="BF108" s="200">
        <f t="shared" ref="BF108" si="343">IF($Y$14=0,0,IF(SUM(BG108:CH108)&gt;0,1,IF(AND(AX106&gt;0,$Y$14&gt;AX106),1,0)))</f>
        <v>0</v>
      </c>
      <c r="BG108" s="155" t="str">
        <f t="shared" ref="BG108:CH108" si="344">IF(BG106=0,"",IF(BG106&lt;$S$14,1,0))</f>
        <v/>
      </c>
      <c r="BH108" s="155" t="str">
        <f t="shared" si="344"/>
        <v/>
      </c>
      <c r="BI108" s="155" t="str">
        <f t="shared" si="344"/>
        <v/>
      </c>
      <c r="BJ108" s="155" t="str">
        <f t="shared" si="344"/>
        <v/>
      </c>
      <c r="BK108" s="155" t="str">
        <f t="shared" si="344"/>
        <v/>
      </c>
      <c r="BL108" s="155" t="str">
        <f t="shared" si="344"/>
        <v/>
      </c>
      <c r="BM108" s="155" t="str">
        <f t="shared" si="344"/>
        <v/>
      </c>
      <c r="BN108" s="155" t="str">
        <f t="shared" si="344"/>
        <v/>
      </c>
      <c r="BO108" s="155" t="str">
        <f t="shared" si="344"/>
        <v/>
      </c>
      <c r="BP108" s="155" t="str">
        <f t="shared" si="344"/>
        <v/>
      </c>
      <c r="BQ108" s="155" t="str">
        <f t="shared" si="344"/>
        <v/>
      </c>
      <c r="BR108" s="155" t="str">
        <f t="shared" si="344"/>
        <v/>
      </c>
      <c r="BS108" s="155" t="str">
        <f t="shared" si="344"/>
        <v/>
      </c>
      <c r="BT108" s="155" t="str">
        <f t="shared" si="344"/>
        <v/>
      </c>
      <c r="BU108" s="155" t="str">
        <f t="shared" si="344"/>
        <v/>
      </c>
      <c r="BV108" s="155" t="str">
        <f t="shared" si="344"/>
        <v/>
      </c>
      <c r="BW108" s="155" t="str">
        <f t="shared" si="344"/>
        <v/>
      </c>
      <c r="BX108" s="155" t="str">
        <f t="shared" si="344"/>
        <v/>
      </c>
      <c r="BY108" s="155" t="str">
        <f t="shared" si="344"/>
        <v/>
      </c>
      <c r="BZ108" s="155" t="str">
        <f t="shared" si="344"/>
        <v/>
      </c>
      <c r="CA108" s="155" t="str">
        <f t="shared" si="344"/>
        <v/>
      </c>
      <c r="CB108" s="155" t="str">
        <f t="shared" si="344"/>
        <v/>
      </c>
      <c r="CC108" s="155" t="str">
        <f t="shared" si="344"/>
        <v/>
      </c>
      <c r="CD108" s="155" t="str">
        <f t="shared" si="344"/>
        <v/>
      </c>
      <c r="CE108" s="155" t="str">
        <f t="shared" si="344"/>
        <v/>
      </c>
      <c r="CF108" s="155" t="str">
        <f t="shared" si="344"/>
        <v/>
      </c>
      <c r="CG108" s="155" t="str">
        <f t="shared" si="344"/>
        <v/>
      </c>
      <c r="CH108" s="155" t="str">
        <f t="shared" si="344"/>
        <v/>
      </c>
      <c r="CJ108" s="206" t="str">
        <f>IF(CK108=FALSE,"",COUNTIFS($CK$31:CK108,"&lt;&gt;",$CK$31:CK108,"&lt;&gt;falsch"))</f>
        <v/>
      </c>
      <c r="CK108" s="207"/>
      <c r="CL108" s="207"/>
      <c r="CO108" s="209" t="str">
        <f t="shared" si="279"/>
        <v/>
      </c>
    </row>
    <row r="109" spans="1:93" ht="18" customHeight="1" x14ac:dyDescent="0.2">
      <c r="A109" s="328">
        <v>27</v>
      </c>
      <c r="B109" s="319" t="str">
        <f>'Kopierhilfe TN-Daten'!D28</f>
        <v/>
      </c>
      <c r="C109" s="320"/>
      <c r="D109" s="320"/>
      <c r="E109" s="320"/>
      <c r="F109" s="320"/>
      <c r="G109" s="320"/>
      <c r="H109" s="321"/>
      <c r="I109" s="316"/>
      <c r="J109" s="313"/>
      <c r="K109" s="38"/>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40"/>
      <c r="AM109" s="292" t="str">
        <f t="shared" ref="AM109" si="345">IF(OR($Y$14=0,SUM($K$23:$AL$23)=0),"",AX109)</f>
        <v/>
      </c>
      <c r="AN109" s="293"/>
      <c r="AO109" s="298" t="str">
        <f t="shared" ref="AO109" si="346">IF(OR($Y$14=0,SUM($K$23:$AL$23)=0),"",AY109)</f>
        <v/>
      </c>
      <c r="AP109" s="293"/>
      <c r="AQ109" s="301" t="str">
        <f>IF(AM109="","",IF(AM109=0,0,BA109))</f>
        <v/>
      </c>
      <c r="AR109" s="302"/>
      <c r="AS109" s="307" t="str">
        <f t="shared" ref="AS109" si="347">IF(AM109="","",IF(BB109="ja",0,IF(AND($Y$14=0,SUMPRODUCT(($K$23:$AL$23=$AR$8)*(K109:AL109&lt;&gt;""))=0),"",IF(BA109&gt;=60%,AY109+AZ109,AY109))))</f>
        <v/>
      </c>
      <c r="AT109" s="308"/>
      <c r="AU109" s="287" t="str">
        <f>IF(B109="","",$AZ$26)</f>
        <v/>
      </c>
      <c r="AV109" s="284" t="str">
        <f>IF(B109="","",$AZ$27)</f>
        <v/>
      </c>
      <c r="AW109" s="245" t="str">
        <f t="shared" si="331"/>
        <v/>
      </c>
      <c r="AX109" s="185">
        <f t="shared" ref="AX109" si="348">SUMPRODUCT(($K$23:$AL$23=$AR$8)*(K109:AL109&lt;&gt;"")*(K111:AL111))</f>
        <v>0</v>
      </c>
      <c r="AY109" s="186">
        <f t="shared" ref="AY109" si="349">SUMPRODUCT(($K$23:$AL$23=$AR$8)*(K109:AL109="a")*(K111:AL111))</f>
        <v>0</v>
      </c>
      <c r="AZ109" s="186">
        <f t="shared" ref="AZ109" si="350">SUMPRODUCT(($K$23:$AL$23=$AR$8)*(K109:AL109="e")*(K111:AL111))</f>
        <v>0</v>
      </c>
      <c r="BA109" s="187">
        <f t="shared" ref="BA109" si="351">IF(AX109=0,0,ROUND(AY109/AX109,4))</f>
        <v>0</v>
      </c>
      <c r="BB109" s="218" t="str">
        <f t="shared" ref="BB109" si="352">IF(SUMPRODUCT((K109:AL109="a")*(K110:AL110="")*($K$23:$AL$23&lt;&gt;0))&gt;0,"ja",
IF(SUMPRODUCT((K109:AL109="e")*(K110:AL110="")*($K$23:$AL$23&lt;&gt;0))&gt;0,"ja","nein"))</f>
        <v>nein</v>
      </c>
      <c r="BF109" s="196"/>
      <c r="BG109" s="153">
        <f t="shared" ref="BG109:CH109" si="353">IF(OR(BG$24="",BG$24="Datum eintragen!"),0,SUMPRODUCT(($K109:$AL109&lt;&gt;"")*($K111:$AL111)*($K$24:$AL$30=BG$24)))</f>
        <v>0</v>
      </c>
      <c r="BH109" s="153">
        <f t="shared" si="353"/>
        <v>0</v>
      </c>
      <c r="BI109" s="153">
        <f t="shared" si="353"/>
        <v>0</v>
      </c>
      <c r="BJ109" s="153">
        <f t="shared" si="353"/>
        <v>0</v>
      </c>
      <c r="BK109" s="153">
        <f t="shared" si="353"/>
        <v>0</v>
      </c>
      <c r="BL109" s="153">
        <f t="shared" si="353"/>
        <v>0</v>
      </c>
      <c r="BM109" s="153">
        <f t="shared" si="353"/>
        <v>0</v>
      </c>
      <c r="BN109" s="153">
        <f t="shared" si="353"/>
        <v>0</v>
      </c>
      <c r="BO109" s="153">
        <f t="shared" si="353"/>
        <v>0</v>
      </c>
      <c r="BP109" s="153">
        <f t="shared" si="353"/>
        <v>0</v>
      </c>
      <c r="BQ109" s="153">
        <f t="shared" si="353"/>
        <v>0</v>
      </c>
      <c r="BR109" s="153">
        <f t="shared" si="353"/>
        <v>0</v>
      </c>
      <c r="BS109" s="153">
        <f t="shared" si="353"/>
        <v>0</v>
      </c>
      <c r="BT109" s="153">
        <f t="shared" si="353"/>
        <v>0</v>
      </c>
      <c r="BU109" s="153">
        <f t="shared" si="353"/>
        <v>0</v>
      </c>
      <c r="BV109" s="153">
        <f t="shared" si="353"/>
        <v>0</v>
      </c>
      <c r="BW109" s="153">
        <f t="shared" si="353"/>
        <v>0</v>
      </c>
      <c r="BX109" s="153">
        <f t="shared" si="353"/>
        <v>0</v>
      </c>
      <c r="BY109" s="153">
        <f t="shared" si="353"/>
        <v>0</v>
      </c>
      <c r="BZ109" s="153">
        <f t="shared" si="353"/>
        <v>0</v>
      </c>
      <c r="CA109" s="153">
        <f t="shared" si="353"/>
        <v>0</v>
      </c>
      <c r="CB109" s="153">
        <f t="shared" si="353"/>
        <v>0</v>
      </c>
      <c r="CC109" s="153">
        <f t="shared" si="353"/>
        <v>0</v>
      </c>
      <c r="CD109" s="153">
        <f t="shared" si="353"/>
        <v>0</v>
      </c>
      <c r="CE109" s="153">
        <f t="shared" si="353"/>
        <v>0</v>
      </c>
      <c r="CF109" s="153">
        <f t="shared" si="353"/>
        <v>0</v>
      </c>
      <c r="CG109" s="153">
        <f t="shared" si="353"/>
        <v>0</v>
      </c>
      <c r="CH109" s="153">
        <f t="shared" si="353"/>
        <v>0</v>
      </c>
      <c r="CJ109" s="206" t="str">
        <f>IF(CK109=FALSE,"",COUNTIFS($CK$31:CK109,"&lt;&gt;",$CK$31:CK109,"&lt;&gt;falsch"))</f>
        <v/>
      </c>
      <c r="CK109" s="207" t="b">
        <f t="shared" ref="CK109" si="354">IF(AS109="",FALSE,IF(AS109&gt;0,B109,FALSE))</f>
        <v>0</v>
      </c>
      <c r="CL109" s="207" t="str">
        <f t="shared" ref="CL109" si="355">IF(AND($S$8="2.2.2 Berufsorientierung MINT",B109&lt;&gt;""),"TN MINT",IF(AND($S$8="2.2.1 Berufsorientierung Ausbildung",I109&lt;&gt;"",J109="",B109&lt;&gt;""),"TN mit Förderbedarf",IF(AND($S$8="2.2.1 Berufsorientierung Ausbildung",I109="",J109&lt;&gt;"",B109&lt;&gt;""),"TN ohne Förderbedarf","")))</f>
        <v/>
      </c>
      <c r="CO109" s="209" t="str">
        <f t="shared" si="279"/>
        <v/>
      </c>
    </row>
    <row r="110" spans="1:93" ht="18" customHeight="1" x14ac:dyDescent="0.2">
      <c r="A110" s="329"/>
      <c r="B110" s="322"/>
      <c r="C110" s="323"/>
      <c r="D110" s="323"/>
      <c r="E110" s="323"/>
      <c r="F110" s="323"/>
      <c r="G110" s="323"/>
      <c r="H110" s="324"/>
      <c r="I110" s="317"/>
      <c r="J110" s="314"/>
      <c r="K110" s="106"/>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8"/>
      <c r="AM110" s="294"/>
      <c r="AN110" s="295"/>
      <c r="AO110" s="299"/>
      <c r="AP110" s="295"/>
      <c r="AQ110" s="303"/>
      <c r="AR110" s="304"/>
      <c r="AS110" s="309"/>
      <c r="AT110" s="310"/>
      <c r="AU110" s="288"/>
      <c r="AV110" s="285"/>
      <c r="AW110" s="245"/>
      <c r="AX110" s="185"/>
      <c r="AY110" s="186"/>
      <c r="AZ110" s="186"/>
      <c r="BA110" s="187"/>
      <c r="BB110" s="215"/>
      <c r="BF110" s="198">
        <f t="shared" ref="BF110" si="356">IF($Y$14=0,0,IF(SUM(BG110:CH110)&gt;0,1,IF(AND(AX109&gt;0,$Y$14&lt;AX109),1,0)))</f>
        <v>0</v>
      </c>
      <c r="BG110" s="154" t="str">
        <f t="shared" ref="BG110:BV110" si="357">IF(BG109=0,"",IF(BG109&gt;$S$14,1,0))</f>
        <v/>
      </c>
      <c r="BH110" s="154" t="str">
        <f t="shared" si="357"/>
        <v/>
      </c>
      <c r="BI110" s="154" t="str">
        <f t="shared" si="357"/>
        <v/>
      </c>
      <c r="BJ110" s="154" t="str">
        <f t="shared" si="357"/>
        <v/>
      </c>
      <c r="BK110" s="154" t="str">
        <f t="shared" si="357"/>
        <v/>
      </c>
      <c r="BL110" s="154" t="str">
        <f t="shared" si="357"/>
        <v/>
      </c>
      <c r="BM110" s="154" t="str">
        <f t="shared" si="357"/>
        <v/>
      </c>
      <c r="BN110" s="154" t="str">
        <f t="shared" si="357"/>
        <v/>
      </c>
      <c r="BO110" s="154" t="str">
        <f t="shared" si="357"/>
        <v/>
      </c>
      <c r="BP110" s="154" t="str">
        <f t="shared" si="357"/>
        <v/>
      </c>
      <c r="BQ110" s="154" t="str">
        <f t="shared" si="357"/>
        <v/>
      </c>
      <c r="BR110" s="154" t="str">
        <f t="shared" si="357"/>
        <v/>
      </c>
      <c r="BS110" s="154" t="str">
        <f t="shared" si="357"/>
        <v/>
      </c>
      <c r="BT110" s="154" t="str">
        <f t="shared" si="357"/>
        <v/>
      </c>
      <c r="BU110" s="154" t="str">
        <f t="shared" si="357"/>
        <v/>
      </c>
      <c r="BV110" s="154" t="str">
        <f t="shared" si="357"/>
        <v/>
      </c>
      <c r="BW110" s="154" t="str">
        <f t="shared" ref="BW110:CH110" si="358">IF(BW109=0,"",IF(BW109&gt;$S$14,1,0))</f>
        <v/>
      </c>
      <c r="BX110" s="154" t="str">
        <f t="shared" si="358"/>
        <v/>
      </c>
      <c r="BY110" s="154" t="str">
        <f t="shared" si="358"/>
        <v/>
      </c>
      <c r="BZ110" s="154" t="str">
        <f t="shared" si="358"/>
        <v/>
      </c>
      <c r="CA110" s="154" t="str">
        <f t="shared" si="358"/>
        <v/>
      </c>
      <c r="CB110" s="154" t="str">
        <f t="shared" si="358"/>
        <v/>
      </c>
      <c r="CC110" s="154" t="str">
        <f t="shared" si="358"/>
        <v/>
      </c>
      <c r="CD110" s="154" t="str">
        <f t="shared" si="358"/>
        <v/>
      </c>
      <c r="CE110" s="154" t="str">
        <f t="shared" si="358"/>
        <v/>
      </c>
      <c r="CF110" s="154" t="str">
        <f t="shared" si="358"/>
        <v/>
      </c>
      <c r="CG110" s="154" t="str">
        <f t="shared" si="358"/>
        <v/>
      </c>
      <c r="CH110" s="154" t="str">
        <f t="shared" si="358"/>
        <v/>
      </c>
      <c r="CJ110" s="206" t="str">
        <f>IF(CK110=FALSE,"",COUNTIFS($CK$31:CK110,"&lt;&gt;",$CK$31:CK110,"&lt;&gt;falsch"))</f>
        <v/>
      </c>
      <c r="CK110" s="207"/>
      <c r="CL110" s="207"/>
      <c r="CO110" s="209" t="str">
        <f t="shared" si="279"/>
        <v/>
      </c>
    </row>
    <row r="111" spans="1:93" ht="18" customHeight="1" x14ac:dyDescent="0.2">
      <c r="A111" s="330"/>
      <c r="B111" s="325"/>
      <c r="C111" s="326"/>
      <c r="D111" s="326"/>
      <c r="E111" s="326"/>
      <c r="F111" s="326"/>
      <c r="G111" s="326"/>
      <c r="H111" s="327"/>
      <c r="I111" s="318"/>
      <c r="J111" s="315"/>
      <c r="K111" s="128"/>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30"/>
      <c r="AM111" s="296"/>
      <c r="AN111" s="297"/>
      <c r="AO111" s="300"/>
      <c r="AP111" s="297"/>
      <c r="AQ111" s="305"/>
      <c r="AR111" s="306"/>
      <c r="AS111" s="311"/>
      <c r="AT111" s="312"/>
      <c r="AU111" s="289"/>
      <c r="AV111" s="286"/>
      <c r="AW111" s="245"/>
      <c r="AX111" s="185"/>
      <c r="AY111" s="186"/>
      <c r="AZ111" s="186"/>
      <c r="BA111" s="187"/>
      <c r="BB111" s="215"/>
      <c r="BF111" s="200">
        <f t="shared" ref="BF111" si="359">IF($Y$14=0,0,IF(SUM(BG111:CH111)&gt;0,1,IF(AND(AX109&gt;0,$Y$14&gt;AX109),1,0)))</f>
        <v>0</v>
      </c>
      <c r="BG111" s="155" t="str">
        <f t="shared" ref="BG111:CH111" si="360">IF(BG109=0,"",IF(BG109&lt;$S$14,1,0))</f>
        <v/>
      </c>
      <c r="BH111" s="155" t="str">
        <f t="shared" si="360"/>
        <v/>
      </c>
      <c r="BI111" s="155" t="str">
        <f t="shared" si="360"/>
        <v/>
      </c>
      <c r="BJ111" s="155" t="str">
        <f t="shared" si="360"/>
        <v/>
      </c>
      <c r="BK111" s="155" t="str">
        <f t="shared" si="360"/>
        <v/>
      </c>
      <c r="BL111" s="155" t="str">
        <f t="shared" si="360"/>
        <v/>
      </c>
      <c r="BM111" s="155" t="str">
        <f t="shared" si="360"/>
        <v/>
      </c>
      <c r="BN111" s="155" t="str">
        <f t="shared" si="360"/>
        <v/>
      </c>
      <c r="BO111" s="155" t="str">
        <f t="shared" si="360"/>
        <v/>
      </c>
      <c r="BP111" s="155" t="str">
        <f t="shared" si="360"/>
        <v/>
      </c>
      <c r="BQ111" s="155" t="str">
        <f t="shared" si="360"/>
        <v/>
      </c>
      <c r="BR111" s="155" t="str">
        <f t="shared" si="360"/>
        <v/>
      </c>
      <c r="BS111" s="155" t="str">
        <f t="shared" si="360"/>
        <v/>
      </c>
      <c r="BT111" s="155" t="str">
        <f t="shared" si="360"/>
        <v/>
      </c>
      <c r="BU111" s="155" t="str">
        <f t="shared" si="360"/>
        <v/>
      </c>
      <c r="BV111" s="155" t="str">
        <f t="shared" si="360"/>
        <v/>
      </c>
      <c r="BW111" s="155" t="str">
        <f t="shared" si="360"/>
        <v/>
      </c>
      <c r="BX111" s="155" t="str">
        <f t="shared" si="360"/>
        <v/>
      </c>
      <c r="BY111" s="155" t="str">
        <f t="shared" si="360"/>
        <v/>
      </c>
      <c r="BZ111" s="155" t="str">
        <f t="shared" si="360"/>
        <v/>
      </c>
      <c r="CA111" s="155" t="str">
        <f t="shared" si="360"/>
        <v/>
      </c>
      <c r="CB111" s="155" t="str">
        <f t="shared" si="360"/>
        <v/>
      </c>
      <c r="CC111" s="155" t="str">
        <f t="shared" si="360"/>
        <v/>
      </c>
      <c r="CD111" s="155" t="str">
        <f t="shared" si="360"/>
        <v/>
      </c>
      <c r="CE111" s="155" t="str">
        <f t="shared" si="360"/>
        <v/>
      </c>
      <c r="CF111" s="155" t="str">
        <f t="shared" si="360"/>
        <v/>
      </c>
      <c r="CG111" s="155" t="str">
        <f t="shared" si="360"/>
        <v/>
      </c>
      <c r="CH111" s="155" t="str">
        <f t="shared" si="360"/>
        <v/>
      </c>
      <c r="CJ111" s="206" t="str">
        <f>IF(CK111=FALSE,"",COUNTIFS($CK$31:CK111,"&lt;&gt;",$CK$31:CK111,"&lt;&gt;falsch"))</f>
        <v/>
      </c>
      <c r="CK111" s="207"/>
      <c r="CL111" s="207"/>
      <c r="CO111" s="209" t="str">
        <f t="shared" si="279"/>
        <v/>
      </c>
    </row>
    <row r="112" spans="1:93" ht="18" customHeight="1" x14ac:dyDescent="0.2">
      <c r="A112" s="328">
        <v>28</v>
      </c>
      <c r="B112" s="319" t="str">
        <f>'Kopierhilfe TN-Daten'!D29</f>
        <v/>
      </c>
      <c r="C112" s="320"/>
      <c r="D112" s="320"/>
      <c r="E112" s="320"/>
      <c r="F112" s="320"/>
      <c r="G112" s="320"/>
      <c r="H112" s="321"/>
      <c r="I112" s="316"/>
      <c r="J112" s="313"/>
      <c r="K112" s="38"/>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40"/>
      <c r="AM112" s="292" t="str">
        <f t="shared" ref="AM112" si="361">IF(OR($Y$14=0,SUM($K$23:$AL$23)=0),"",AX112)</f>
        <v/>
      </c>
      <c r="AN112" s="293"/>
      <c r="AO112" s="298" t="str">
        <f t="shared" ref="AO112" si="362">IF(OR($Y$14=0,SUM($K$23:$AL$23)=0),"",AY112)</f>
        <v/>
      </c>
      <c r="AP112" s="293"/>
      <c r="AQ112" s="301" t="str">
        <f>IF(AM112="","",IF(AM112=0,0,BA112))</f>
        <v/>
      </c>
      <c r="AR112" s="302"/>
      <c r="AS112" s="307" t="str">
        <f t="shared" ref="AS112" si="363">IF(AM112="","",IF(BB112="ja",0,IF(AND($Y$14=0,SUMPRODUCT(($K$23:$AL$23=$AR$8)*(K112:AL112&lt;&gt;""))=0),"",IF(BA112&gt;=60%,AY112+AZ112,AY112))))</f>
        <v/>
      </c>
      <c r="AT112" s="308"/>
      <c r="AU112" s="287" t="str">
        <f>IF(B112="","",$AZ$26)</f>
        <v/>
      </c>
      <c r="AV112" s="284" t="str">
        <f>IF(B112="","",$AZ$27)</f>
        <v/>
      </c>
      <c r="AW112" s="245" t="str">
        <f t="shared" si="331"/>
        <v/>
      </c>
      <c r="AX112" s="185">
        <f t="shared" ref="AX112" si="364">SUMPRODUCT(($K$23:$AL$23=$AR$8)*(K112:AL112&lt;&gt;"")*(K114:AL114))</f>
        <v>0</v>
      </c>
      <c r="AY112" s="186">
        <f t="shared" ref="AY112" si="365">SUMPRODUCT(($K$23:$AL$23=$AR$8)*(K112:AL112="a")*(K114:AL114))</f>
        <v>0</v>
      </c>
      <c r="AZ112" s="186">
        <f t="shared" ref="AZ112" si="366">SUMPRODUCT(($K$23:$AL$23=$AR$8)*(K112:AL112="e")*(K114:AL114))</f>
        <v>0</v>
      </c>
      <c r="BA112" s="187">
        <f t="shared" ref="BA112" si="367">IF(AX112=0,0,ROUND(AY112/AX112,4))</f>
        <v>0</v>
      </c>
      <c r="BB112" s="218" t="str">
        <f t="shared" ref="BB112" si="368">IF(SUMPRODUCT((K112:AL112="a")*(K113:AL113="")*($K$23:$AL$23&lt;&gt;0))&gt;0,"ja",
IF(SUMPRODUCT((K112:AL112="e")*(K113:AL113="")*($K$23:$AL$23&lt;&gt;0))&gt;0,"ja","nein"))</f>
        <v>nein</v>
      </c>
      <c r="BF112" s="196"/>
      <c r="BG112" s="153">
        <f t="shared" ref="BG112:CH112" si="369">IF(OR(BG$24="",BG$24="Datum eintragen!"),0,SUMPRODUCT(($K112:$AL112&lt;&gt;"")*($K114:$AL114)*($K$24:$AL$30=BG$24)))</f>
        <v>0</v>
      </c>
      <c r="BH112" s="153">
        <f t="shared" si="369"/>
        <v>0</v>
      </c>
      <c r="BI112" s="153">
        <f t="shared" si="369"/>
        <v>0</v>
      </c>
      <c r="BJ112" s="153">
        <f t="shared" si="369"/>
        <v>0</v>
      </c>
      <c r="BK112" s="153">
        <f t="shared" si="369"/>
        <v>0</v>
      </c>
      <c r="BL112" s="153">
        <f t="shared" si="369"/>
        <v>0</v>
      </c>
      <c r="BM112" s="153">
        <f t="shared" si="369"/>
        <v>0</v>
      </c>
      <c r="BN112" s="153">
        <f t="shared" si="369"/>
        <v>0</v>
      </c>
      <c r="BO112" s="153">
        <f t="shared" si="369"/>
        <v>0</v>
      </c>
      <c r="BP112" s="153">
        <f t="shared" si="369"/>
        <v>0</v>
      </c>
      <c r="BQ112" s="153">
        <f t="shared" si="369"/>
        <v>0</v>
      </c>
      <c r="BR112" s="153">
        <f t="shared" si="369"/>
        <v>0</v>
      </c>
      <c r="BS112" s="153">
        <f t="shared" si="369"/>
        <v>0</v>
      </c>
      <c r="BT112" s="153">
        <f t="shared" si="369"/>
        <v>0</v>
      </c>
      <c r="BU112" s="153">
        <f t="shared" si="369"/>
        <v>0</v>
      </c>
      <c r="BV112" s="153">
        <f t="shared" si="369"/>
        <v>0</v>
      </c>
      <c r="BW112" s="153">
        <f t="shared" si="369"/>
        <v>0</v>
      </c>
      <c r="BX112" s="153">
        <f t="shared" si="369"/>
        <v>0</v>
      </c>
      <c r="BY112" s="153">
        <f t="shared" si="369"/>
        <v>0</v>
      </c>
      <c r="BZ112" s="153">
        <f t="shared" si="369"/>
        <v>0</v>
      </c>
      <c r="CA112" s="153">
        <f t="shared" si="369"/>
        <v>0</v>
      </c>
      <c r="CB112" s="153">
        <f t="shared" si="369"/>
        <v>0</v>
      </c>
      <c r="CC112" s="153">
        <f t="shared" si="369"/>
        <v>0</v>
      </c>
      <c r="CD112" s="153">
        <f t="shared" si="369"/>
        <v>0</v>
      </c>
      <c r="CE112" s="153">
        <f t="shared" si="369"/>
        <v>0</v>
      </c>
      <c r="CF112" s="153">
        <f t="shared" si="369"/>
        <v>0</v>
      </c>
      <c r="CG112" s="153">
        <f t="shared" si="369"/>
        <v>0</v>
      </c>
      <c r="CH112" s="153">
        <f t="shared" si="369"/>
        <v>0</v>
      </c>
      <c r="CJ112" s="206" t="str">
        <f>IF(CK112=FALSE,"",COUNTIFS($CK$31:CK112,"&lt;&gt;",$CK$31:CK112,"&lt;&gt;falsch"))</f>
        <v/>
      </c>
      <c r="CK112" s="207" t="b">
        <f t="shared" ref="CK112" si="370">IF(AS112="",FALSE,IF(AS112&gt;0,B112,FALSE))</f>
        <v>0</v>
      </c>
      <c r="CL112" s="207" t="str">
        <f t="shared" ref="CL112" si="371">IF(AND($S$8="2.2.2 Berufsorientierung MINT",B112&lt;&gt;""),"TN MINT",IF(AND($S$8="2.2.1 Berufsorientierung Ausbildung",I112&lt;&gt;"",J112="",B112&lt;&gt;""),"TN mit Förderbedarf",IF(AND($S$8="2.2.1 Berufsorientierung Ausbildung",I112="",J112&lt;&gt;"",B112&lt;&gt;""),"TN ohne Förderbedarf","")))</f>
        <v/>
      </c>
      <c r="CO112" s="209" t="str">
        <f t="shared" si="279"/>
        <v/>
      </c>
    </row>
    <row r="113" spans="1:93" ht="18" customHeight="1" x14ac:dyDescent="0.2">
      <c r="A113" s="329"/>
      <c r="B113" s="322"/>
      <c r="C113" s="323"/>
      <c r="D113" s="323"/>
      <c r="E113" s="323"/>
      <c r="F113" s="323"/>
      <c r="G113" s="323"/>
      <c r="H113" s="324"/>
      <c r="I113" s="317"/>
      <c r="J113" s="314"/>
      <c r="K113" s="106"/>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8"/>
      <c r="AM113" s="294"/>
      <c r="AN113" s="295"/>
      <c r="AO113" s="299"/>
      <c r="AP113" s="295"/>
      <c r="AQ113" s="303"/>
      <c r="AR113" s="304"/>
      <c r="AS113" s="309"/>
      <c r="AT113" s="310"/>
      <c r="AU113" s="288"/>
      <c r="AV113" s="285"/>
      <c r="AW113" s="245"/>
      <c r="AX113" s="185"/>
      <c r="AY113" s="186"/>
      <c r="AZ113" s="186"/>
      <c r="BA113" s="187"/>
      <c r="BB113" s="215"/>
      <c r="BF113" s="198">
        <f t="shared" ref="BF113" si="372">IF($Y$14=0,0,IF(SUM(BG113:CH113)&gt;0,1,IF(AND(AX112&gt;0,$Y$14&lt;AX112),1,0)))</f>
        <v>0</v>
      </c>
      <c r="BG113" s="154" t="str">
        <f t="shared" ref="BG113:BV113" si="373">IF(BG112=0,"",IF(BG112&gt;$S$14,1,0))</f>
        <v/>
      </c>
      <c r="BH113" s="154" t="str">
        <f t="shared" si="373"/>
        <v/>
      </c>
      <c r="BI113" s="154" t="str">
        <f t="shared" si="373"/>
        <v/>
      </c>
      <c r="BJ113" s="154" t="str">
        <f t="shared" si="373"/>
        <v/>
      </c>
      <c r="BK113" s="154" t="str">
        <f t="shared" si="373"/>
        <v/>
      </c>
      <c r="BL113" s="154" t="str">
        <f t="shared" si="373"/>
        <v/>
      </c>
      <c r="BM113" s="154" t="str">
        <f t="shared" si="373"/>
        <v/>
      </c>
      <c r="BN113" s="154" t="str">
        <f t="shared" si="373"/>
        <v/>
      </c>
      <c r="BO113" s="154" t="str">
        <f t="shared" si="373"/>
        <v/>
      </c>
      <c r="BP113" s="154" t="str">
        <f t="shared" si="373"/>
        <v/>
      </c>
      <c r="BQ113" s="154" t="str">
        <f t="shared" si="373"/>
        <v/>
      </c>
      <c r="BR113" s="154" t="str">
        <f t="shared" si="373"/>
        <v/>
      </c>
      <c r="BS113" s="154" t="str">
        <f t="shared" si="373"/>
        <v/>
      </c>
      <c r="BT113" s="154" t="str">
        <f t="shared" si="373"/>
        <v/>
      </c>
      <c r="BU113" s="154" t="str">
        <f t="shared" si="373"/>
        <v/>
      </c>
      <c r="BV113" s="154" t="str">
        <f t="shared" si="373"/>
        <v/>
      </c>
      <c r="BW113" s="154" t="str">
        <f t="shared" ref="BW113:CH113" si="374">IF(BW112=0,"",IF(BW112&gt;$S$14,1,0))</f>
        <v/>
      </c>
      <c r="BX113" s="154" t="str">
        <f t="shared" si="374"/>
        <v/>
      </c>
      <c r="BY113" s="154" t="str">
        <f t="shared" si="374"/>
        <v/>
      </c>
      <c r="BZ113" s="154" t="str">
        <f t="shared" si="374"/>
        <v/>
      </c>
      <c r="CA113" s="154" t="str">
        <f t="shared" si="374"/>
        <v/>
      </c>
      <c r="CB113" s="154" t="str">
        <f t="shared" si="374"/>
        <v/>
      </c>
      <c r="CC113" s="154" t="str">
        <f t="shared" si="374"/>
        <v/>
      </c>
      <c r="CD113" s="154" t="str">
        <f t="shared" si="374"/>
        <v/>
      </c>
      <c r="CE113" s="154" t="str">
        <f t="shared" si="374"/>
        <v/>
      </c>
      <c r="CF113" s="154" t="str">
        <f t="shared" si="374"/>
        <v/>
      </c>
      <c r="CG113" s="154" t="str">
        <f t="shared" si="374"/>
        <v/>
      </c>
      <c r="CH113" s="154" t="str">
        <f t="shared" si="374"/>
        <v/>
      </c>
      <c r="CJ113" s="206" t="str">
        <f>IF(CK113=FALSE,"",COUNTIFS($CK$31:CK113,"&lt;&gt;",$CK$31:CK113,"&lt;&gt;falsch"))</f>
        <v/>
      </c>
      <c r="CK113" s="207"/>
      <c r="CL113" s="207"/>
      <c r="CO113" s="209" t="str">
        <f t="shared" si="279"/>
        <v/>
      </c>
    </row>
    <row r="114" spans="1:93" ht="18" customHeight="1" x14ac:dyDescent="0.2">
      <c r="A114" s="330"/>
      <c r="B114" s="325"/>
      <c r="C114" s="326"/>
      <c r="D114" s="326"/>
      <c r="E114" s="326"/>
      <c r="F114" s="326"/>
      <c r="G114" s="326"/>
      <c r="H114" s="327"/>
      <c r="I114" s="318"/>
      <c r="J114" s="315"/>
      <c r="K114" s="128"/>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30"/>
      <c r="AM114" s="296"/>
      <c r="AN114" s="297"/>
      <c r="AO114" s="300"/>
      <c r="AP114" s="297"/>
      <c r="AQ114" s="305"/>
      <c r="AR114" s="306"/>
      <c r="AS114" s="311"/>
      <c r="AT114" s="312"/>
      <c r="AU114" s="289"/>
      <c r="AV114" s="286"/>
      <c r="AW114" s="245"/>
      <c r="AX114" s="185"/>
      <c r="AY114" s="186"/>
      <c r="AZ114" s="186"/>
      <c r="BA114" s="187"/>
      <c r="BB114" s="215"/>
      <c r="BF114" s="200">
        <f t="shared" ref="BF114" si="375">IF($Y$14=0,0,IF(SUM(BG114:CH114)&gt;0,1,IF(AND(AX112&gt;0,$Y$14&gt;AX112),1,0)))</f>
        <v>0</v>
      </c>
      <c r="BG114" s="155" t="str">
        <f t="shared" ref="BG114:CH114" si="376">IF(BG112=0,"",IF(BG112&lt;$S$14,1,0))</f>
        <v/>
      </c>
      <c r="BH114" s="155" t="str">
        <f t="shared" si="376"/>
        <v/>
      </c>
      <c r="BI114" s="155" t="str">
        <f t="shared" si="376"/>
        <v/>
      </c>
      <c r="BJ114" s="155" t="str">
        <f t="shared" si="376"/>
        <v/>
      </c>
      <c r="BK114" s="155" t="str">
        <f t="shared" si="376"/>
        <v/>
      </c>
      <c r="BL114" s="155" t="str">
        <f t="shared" si="376"/>
        <v/>
      </c>
      <c r="BM114" s="155" t="str">
        <f t="shared" si="376"/>
        <v/>
      </c>
      <c r="BN114" s="155" t="str">
        <f t="shared" si="376"/>
        <v/>
      </c>
      <c r="BO114" s="155" t="str">
        <f t="shared" si="376"/>
        <v/>
      </c>
      <c r="BP114" s="155" t="str">
        <f t="shared" si="376"/>
        <v/>
      </c>
      <c r="BQ114" s="155" t="str">
        <f t="shared" si="376"/>
        <v/>
      </c>
      <c r="BR114" s="155" t="str">
        <f t="shared" si="376"/>
        <v/>
      </c>
      <c r="BS114" s="155" t="str">
        <f t="shared" si="376"/>
        <v/>
      </c>
      <c r="BT114" s="155" t="str">
        <f t="shared" si="376"/>
        <v/>
      </c>
      <c r="BU114" s="155" t="str">
        <f t="shared" si="376"/>
        <v/>
      </c>
      <c r="BV114" s="155" t="str">
        <f t="shared" si="376"/>
        <v/>
      </c>
      <c r="BW114" s="155" t="str">
        <f t="shared" si="376"/>
        <v/>
      </c>
      <c r="BX114" s="155" t="str">
        <f t="shared" si="376"/>
        <v/>
      </c>
      <c r="BY114" s="155" t="str">
        <f t="shared" si="376"/>
        <v/>
      </c>
      <c r="BZ114" s="155" t="str">
        <f t="shared" si="376"/>
        <v/>
      </c>
      <c r="CA114" s="155" t="str">
        <f t="shared" si="376"/>
        <v/>
      </c>
      <c r="CB114" s="155" t="str">
        <f t="shared" si="376"/>
        <v/>
      </c>
      <c r="CC114" s="155" t="str">
        <f t="shared" si="376"/>
        <v/>
      </c>
      <c r="CD114" s="155" t="str">
        <f t="shared" si="376"/>
        <v/>
      </c>
      <c r="CE114" s="155" t="str">
        <f t="shared" si="376"/>
        <v/>
      </c>
      <c r="CF114" s="155" t="str">
        <f t="shared" si="376"/>
        <v/>
      </c>
      <c r="CG114" s="155" t="str">
        <f t="shared" si="376"/>
        <v/>
      </c>
      <c r="CH114" s="155" t="str">
        <f t="shared" si="376"/>
        <v/>
      </c>
      <c r="CJ114" s="206" t="str">
        <f>IF(CK114=FALSE,"",COUNTIFS($CK$31:CK114,"&lt;&gt;",$CK$31:CK114,"&lt;&gt;falsch"))</f>
        <v/>
      </c>
      <c r="CK114" s="207"/>
      <c r="CL114" s="207"/>
      <c r="CO114" s="209" t="str">
        <f t="shared" si="279"/>
        <v/>
      </c>
    </row>
    <row r="115" spans="1:93" ht="18" customHeight="1" x14ac:dyDescent="0.2">
      <c r="A115" s="328">
        <v>29</v>
      </c>
      <c r="B115" s="319" t="str">
        <f>'Kopierhilfe TN-Daten'!D30</f>
        <v/>
      </c>
      <c r="C115" s="320"/>
      <c r="D115" s="320"/>
      <c r="E115" s="320"/>
      <c r="F115" s="320"/>
      <c r="G115" s="320"/>
      <c r="H115" s="321"/>
      <c r="I115" s="316"/>
      <c r="J115" s="313"/>
      <c r="K115" s="38"/>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40"/>
      <c r="AM115" s="292" t="str">
        <f t="shared" ref="AM115" si="377">IF(OR($Y$14=0,SUM($K$23:$AL$23)=0),"",AX115)</f>
        <v/>
      </c>
      <c r="AN115" s="293"/>
      <c r="AO115" s="298" t="str">
        <f t="shared" ref="AO115" si="378">IF(OR($Y$14=0,SUM($K$23:$AL$23)=0),"",AY115)</f>
        <v/>
      </c>
      <c r="AP115" s="293"/>
      <c r="AQ115" s="301" t="str">
        <f>IF(AM115="","",IF(AM115=0,0,BA115))</f>
        <v/>
      </c>
      <c r="AR115" s="302"/>
      <c r="AS115" s="307" t="str">
        <f t="shared" ref="AS115" si="379">IF(AM115="","",IF(BB115="ja",0,IF(AND($Y$14=0,SUMPRODUCT(($K$23:$AL$23=$AR$8)*(K115:AL115&lt;&gt;""))=0),"",IF(BA115&gt;=60%,AY115+AZ115,AY115))))</f>
        <v/>
      </c>
      <c r="AT115" s="308"/>
      <c r="AU115" s="287" t="str">
        <f>IF(B115="","",$AZ$26)</f>
        <v/>
      </c>
      <c r="AV115" s="284" t="str">
        <f>IF(B115="","",$AZ$27)</f>
        <v/>
      </c>
      <c r="AW115" s="245" t="str">
        <f t="shared" si="331"/>
        <v/>
      </c>
      <c r="AX115" s="185">
        <f t="shared" ref="AX115" si="380">SUMPRODUCT(($K$23:$AL$23=$AR$8)*(K115:AL115&lt;&gt;"")*(K117:AL117))</f>
        <v>0</v>
      </c>
      <c r="AY115" s="186">
        <f t="shared" ref="AY115" si="381">SUMPRODUCT(($K$23:$AL$23=$AR$8)*(K115:AL115="a")*(K117:AL117))</f>
        <v>0</v>
      </c>
      <c r="AZ115" s="186">
        <f t="shared" ref="AZ115" si="382">SUMPRODUCT(($K$23:$AL$23=$AR$8)*(K115:AL115="e")*(K117:AL117))</f>
        <v>0</v>
      </c>
      <c r="BA115" s="187">
        <f t="shared" ref="BA115" si="383">IF(AX115=0,0,ROUND(AY115/AX115,4))</f>
        <v>0</v>
      </c>
      <c r="BB115" s="218" t="str">
        <f t="shared" ref="BB115" si="384">IF(SUMPRODUCT((K115:AL115="a")*(K116:AL116="")*($K$23:$AL$23&lt;&gt;0))&gt;0,"ja",
IF(SUMPRODUCT((K115:AL115="e")*(K116:AL116="")*($K$23:$AL$23&lt;&gt;0))&gt;0,"ja","nein"))</f>
        <v>nein</v>
      </c>
      <c r="BF115" s="196"/>
      <c r="BG115" s="153">
        <f t="shared" ref="BG115:CH115" si="385">IF(OR(BG$24="",BG$24="Datum eintragen!"),0,SUMPRODUCT(($K115:$AL115&lt;&gt;"")*($K117:$AL117)*($K$24:$AL$30=BG$24)))</f>
        <v>0</v>
      </c>
      <c r="BH115" s="153">
        <f t="shared" si="385"/>
        <v>0</v>
      </c>
      <c r="BI115" s="153">
        <f t="shared" si="385"/>
        <v>0</v>
      </c>
      <c r="BJ115" s="153">
        <f t="shared" si="385"/>
        <v>0</v>
      </c>
      <c r="BK115" s="153">
        <f t="shared" si="385"/>
        <v>0</v>
      </c>
      <c r="BL115" s="153">
        <f t="shared" si="385"/>
        <v>0</v>
      </c>
      <c r="BM115" s="153">
        <f t="shared" si="385"/>
        <v>0</v>
      </c>
      <c r="BN115" s="153">
        <f t="shared" si="385"/>
        <v>0</v>
      </c>
      <c r="BO115" s="153">
        <f t="shared" si="385"/>
        <v>0</v>
      </c>
      <c r="BP115" s="153">
        <f t="shared" si="385"/>
        <v>0</v>
      </c>
      <c r="BQ115" s="153">
        <f t="shared" si="385"/>
        <v>0</v>
      </c>
      <c r="BR115" s="153">
        <f t="shared" si="385"/>
        <v>0</v>
      </c>
      <c r="BS115" s="153">
        <f t="shared" si="385"/>
        <v>0</v>
      </c>
      <c r="BT115" s="153">
        <f t="shared" si="385"/>
        <v>0</v>
      </c>
      <c r="BU115" s="153">
        <f t="shared" si="385"/>
        <v>0</v>
      </c>
      <c r="BV115" s="153">
        <f t="shared" si="385"/>
        <v>0</v>
      </c>
      <c r="BW115" s="153">
        <f t="shared" si="385"/>
        <v>0</v>
      </c>
      <c r="BX115" s="153">
        <f t="shared" si="385"/>
        <v>0</v>
      </c>
      <c r="BY115" s="153">
        <f t="shared" si="385"/>
        <v>0</v>
      </c>
      <c r="BZ115" s="153">
        <f t="shared" si="385"/>
        <v>0</v>
      </c>
      <c r="CA115" s="153">
        <f t="shared" si="385"/>
        <v>0</v>
      </c>
      <c r="CB115" s="153">
        <f t="shared" si="385"/>
        <v>0</v>
      </c>
      <c r="CC115" s="153">
        <f t="shared" si="385"/>
        <v>0</v>
      </c>
      <c r="CD115" s="153">
        <f t="shared" si="385"/>
        <v>0</v>
      </c>
      <c r="CE115" s="153">
        <f t="shared" si="385"/>
        <v>0</v>
      </c>
      <c r="CF115" s="153">
        <f t="shared" si="385"/>
        <v>0</v>
      </c>
      <c r="CG115" s="153">
        <f t="shared" si="385"/>
        <v>0</v>
      </c>
      <c r="CH115" s="153">
        <f t="shared" si="385"/>
        <v>0</v>
      </c>
      <c r="CJ115" s="206" t="str">
        <f>IF(CK115=FALSE,"",COUNTIFS($CK$31:CK115,"&lt;&gt;",$CK$31:CK115,"&lt;&gt;falsch"))</f>
        <v/>
      </c>
      <c r="CK115" s="207" t="b">
        <f t="shared" ref="CK115" si="386">IF(AS115="",FALSE,IF(AS115&gt;0,B115,FALSE))</f>
        <v>0</v>
      </c>
      <c r="CL115" s="207" t="str">
        <f t="shared" ref="CL115" si="387">IF(AND($S$8="2.2.2 Berufsorientierung MINT",B115&lt;&gt;""),"TN MINT",IF(AND($S$8="2.2.1 Berufsorientierung Ausbildung",I115&lt;&gt;"",J115="",B115&lt;&gt;""),"TN mit Förderbedarf",IF(AND($S$8="2.2.1 Berufsorientierung Ausbildung",I115="",J115&lt;&gt;"",B115&lt;&gt;""),"TN ohne Förderbedarf","")))</f>
        <v/>
      </c>
      <c r="CO115" s="209" t="str">
        <f t="shared" si="279"/>
        <v/>
      </c>
    </row>
    <row r="116" spans="1:93" ht="18" customHeight="1" x14ac:dyDescent="0.2">
      <c r="A116" s="329"/>
      <c r="B116" s="322"/>
      <c r="C116" s="323"/>
      <c r="D116" s="323"/>
      <c r="E116" s="323"/>
      <c r="F116" s="323"/>
      <c r="G116" s="323"/>
      <c r="H116" s="324"/>
      <c r="I116" s="317"/>
      <c r="J116" s="314"/>
      <c r="K116" s="106"/>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8"/>
      <c r="AM116" s="294"/>
      <c r="AN116" s="295"/>
      <c r="AO116" s="299"/>
      <c r="AP116" s="295"/>
      <c r="AQ116" s="303"/>
      <c r="AR116" s="304"/>
      <c r="AS116" s="309"/>
      <c r="AT116" s="310"/>
      <c r="AU116" s="288"/>
      <c r="AV116" s="285"/>
      <c r="AW116" s="245"/>
      <c r="AX116" s="185"/>
      <c r="AY116" s="186"/>
      <c r="AZ116" s="186"/>
      <c r="BA116" s="187"/>
      <c r="BB116" s="215"/>
      <c r="BF116" s="198">
        <f t="shared" ref="BF116" si="388">IF($Y$14=0,0,IF(SUM(BG116:CH116)&gt;0,1,IF(AND(AX115&gt;0,$Y$14&lt;AX115),1,0)))</f>
        <v>0</v>
      </c>
      <c r="BG116" s="154" t="str">
        <f t="shared" ref="BG116:BV116" si="389">IF(BG115=0,"",IF(BG115&gt;$S$14,1,0))</f>
        <v/>
      </c>
      <c r="BH116" s="154" t="str">
        <f t="shared" si="389"/>
        <v/>
      </c>
      <c r="BI116" s="154" t="str">
        <f t="shared" si="389"/>
        <v/>
      </c>
      <c r="BJ116" s="154" t="str">
        <f t="shared" si="389"/>
        <v/>
      </c>
      <c r="BK116" s="154" t="str">
        <f t="shared" si="389"/>
        <v/>
      </c>
      <c r="BL116" s="154" t="str">
        <f t="shared" si="389"/>
        <v/>
      </c>
      <c r="BM116" s="154" t="str">
        <f t="shared" si="389"/>
        <v/>
      </c>
      <c r="BN116" s="154" t="str">
        <f t="shared" si="389"/>
        <v/>
      </c>
      <c r="BO116" s="154" t="str">
        <f t="shared" si="389"/>
        <v/>
      </c>
      <c r="BP116" s="154" t="str">
        <f t="shared" si="389"/>
        <v/>
      </c>
      <c r="BQ116" s="154" t="str">
        <f t="shared" si="389"/>
        <v/>
      </c>
      <c r="BR116" s="154" t="str">
        <f t="shared" si="389"/>
        <v/>
      </c>
      <c r="BS116" s="154" t="str">
        <f t="shared" si="389"/>
        <v/>
      </c>
      <c r="BT116" s="154" t="str">
        <f t="shared" si="389"/>
        <v/>
      </c>
      <c r="BU116" s="154" t="str">
        <f t="shared" si="389"/>
        <v/>
      </c>
      <c r="BV116" s="154" t="str">
        <f t="shared" si="389"/>
        <v/>
      </c>
      <c r="BW116" s="154" t="str">
        <f t="shared" ref="BW116:CH116" si="390">IF(BW115=0,"",IF(BW115&gt;$S$14,1,0))</f>
        <v/>
      </c>
      <c r="BX116" s="154" t="str">
        <f t="shared" si="390"/>
        <v/>
      </c>
      <c r="BY116" s="154" t="str">
        <f t="shared" si="390"/>
        <v/>
      </c>
      <c r="BZ116" s="154" t="str">
        <f t="shared" si="390"/>
        <v/>
      </c>
      <c r="CA116" s="154" t="str">
        <f t="shared" si="390"/>
        <v/>
      </c>
      <c r="CB116" s="154" t="str">
        <f t="shared" si="390"/>
        <v/>
      </c>
      <c r="CC116" s="154" t="str">
        <f t="shared" si="390"/>
        <v/>
      </c>
      <c r="CD116" s="154" t="str">
        <f t="shared" si="390"/>
        <v/>
      </c>
      <c r="CE116" s="154" t="str">
        <f t="shared" si="390"/>
        <v/>
      </c>
      <c r="CF116" s="154" t="str">
        <f t="shared" si="390"/>
        <v/>
      </c>
      <c r="CG116" s="154" t="str">
        <f t="shared" si="390"/>
        <v/>
      </c>
      <c r="CH116" s="154" t="str">
        <f t="shared" si="390"/>
        <v/>
      </c>
      <c r="CJ116" s="206" t="str">
        <f>IF(CK116=FALSE,"",COUNTIFS($CK$31:CK116,"&lt;&gt;",$CK$31:CK116,"&lt;&gt;falsch"))</f>
        <v/>
      </c>
      <c r="CK116" s="207"/>
      <c r="CL116" s="207"/>
      <c r="CO116" s="209" t="str">
        <f t="shared" si="279"/>
        <v/>
      </c>
    </row>
    <row r="117" spans="1:93" ht="18" customHeight="1" x14ac:dyDescent="0.2">
      <c r="A117" s="330"/>
      <c r="B117" s="325"/>
      <c r="C117" s="326"/>
      <c r="D117" s="326"/>
      <c r="E117" s="326"/>
      <c r="F117" s="326"/>
      <c r="G117" s="326"/>
      <c r="H117" s="327"/>
      <c r="I117" s="318"/>
      <c r="J117" s="315"/>
      <c r="K117" s="128"/>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30"/>
      <c r="AM117" s="296"/>
      <c r="AN117" s="297"/>
      <c r="AO117" s="300"/>
      <c r="AP117" s="297"/>
      <c r="AQ117" s="305"/>
      <c r="AR117" s="306"/>
      <c r="AS117" s="311"/>
      <c r="AT117" s="312"/>
      <c r="AU117" s="289"/>
      <c r="AV117" s="286"/>
      <c r="AW117" s="245"/>
      <c r="AX117" s="185"/>
      <c r="AY117" s="186"/>
      <c r="AZ117" s="186"/>
      <c r="BA117" s="187"/>
      <c r="BB117" s="215"/>
      <c r="BF117" s="200">
        <f t="shared" ref="BF117" si="391">IF($Y$14=0,0,IF(SUM(BG117:CH117)&gt;0,1,IF(AND(AX115&gt;0,$Y$14&gt;AX115),1,0)))</f>
        <v>0</v>
      </c>
      <c r="BG117" s="155" t="str">
        <f t="shared" ref="BG117:CH117" si="392">IF(BG115=0,"",IF(BG115&lt;$S$14,1,0))</f>
        <v/>
      </c>
      <c r="BH117" s="155" t="str">
        <f t="shared" si="392"/>
        <v/>
      </c>
      <c r="BI117" s="155" t="str">
        <f t="shared" si="392"/>
        <v/>
      </c>
      <c r="BJ117" s="155" t="str">
        <f t="shared" si="392"/>
        <v/>
      </c>
      <c r="BK117" s="155" t="str">
        <f t="shared" si="392"/>
        <v/>
      </c>
      <c r="BL117" s="155" t="str">
        <f t="shared" si="392"/>
        <v/>
      </c>
      <c r="BM117" s="155" t="str">
        <f t="shared" si="392"/>
        <v/>
      </c>
      <c r="BN117" s="155" t="str">
        <f t="shared" si="392"/>
        <v/>
      </c>
      <c r="BO117" s="155" t="str">
        <f t="shared" si="392"/>
        <v/>
      </c>
      <c r="BP117" s="155" t="str">
        <f t="shared" si="392"/>
        <v/>
      </c>
      <c r="BQ117" s="155" t="str">
        <f t="shared" si="392"/>
        <v/>
      </c>
      <c r="BR117" s="155" t="str">
        <f t="shared" si="392"/>
        <v/>
      </c>
      <c r="BS117" s="155" t="str">
        <f t="shared" si="392"/>
        <v/>
      </c>
      <c r="BT117" s="155" t="str">
        <f t="shared" si="392"/>
        <v/>
      </c>
      <c r="BU117" s="155" t="str">
        <f t="shared" si="392"/>
        <v/>
      </c>
      <c r="BV117" s="155" t="str">
        <f t="shared" si="392"/>
        <v/>
      </c>
      <c r="BW117" s="155" t="str">
        <f t="shared" si="392"/>
        <v/>
      </c>
      <c r="BX117" s="155" t="str">
        <f t="shared" si="392"/>
        <v/>
      </c>
      <c r="BY117" s="155" t="str">
        <f t="shared" si="392"/>
        <v/>
      </c>
      <c r="BZ117" s="155" t="str">
        <f t="shared" si="392"/>
        <v/>
      </c>
      <c r="CA117" s="155" t="str">
        <f t="shared" si="392"/>
        <v/>
      </c>
      <c r="CB117" s="155" t="str">
        <f t="shared" si="392"/>
        <v/>
      </c>
      <c r="CC117" s="155" t="str">
        <f t="shared" si="392"/>
        <v/>
      </c>
      <c r="CD117" s="155" t="str">
        <f t="shared" si="392"/>
        <v/>
      </c>
      <c r="CE117" s="155" t="str">
        <f t="shared" si="392"/>
        <v/>
      </c>
      <c r="CF117" s="155" t="str">
        <f t="shared" si="392"/>
        <v/>
      </c>
      <c r="CG117" s="155" t="str">
        <f t="shared" si="392"/>
        <v/>
      </c>
      <c r="CH117" s="155" t="str">
        <f t="shared" si="392"/>
        <v/>
      </c>
      <c r="CJ117" s="206" t="str">
        <f>IF(CK117=FALSE,"",COUNTIFS($CK$31:CK117,"&lt;&gt;",$CK$31:CK117,"&lt;&gt;falsch"))</f>
        <v/>
      </c>
      <c r="CK117" s="207"/>
      <c r="CL117" s="207"/>
      <c r="CO117" s="209" t="str">
        <f t="shared" si="279"/>
        <v/>
      </c>
    </row>
    <row r="118" spans="1:93" ht="18" customHeight="1" x14ac:dyDescent="0.2">
      <c r="A118" s="328">
        <v>30</v>
      </c>
      <c r="B118" s="319" t="str">
        <f>'Kopierhilfe TN-Daten'!D31</f>
        <v/>
      </c>
      <c r="C118" s="320"/>
      <c r="D118" s="320"/>
      <c r="E118" s="320"/>
      <c r="F118" s="320"/>
      <c r="G118" s="320"/>
      <c r="H118" s="321"/>
      <c r="I118" s="316"/>
      <c r="J118" s="313"/>
      <c r="K118" s="38"/>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40"/>
      <c r="AM118" s="292" t="str">
        <f t="shared" ref="AM118" si="393">IF(OR($Y$14=0,SUM($K$23:$AL$23)=0),"",AX118)</f>
        <v/>
      </c>
      <c r="AN118" s="293"/>
      <c r="AO118" s="298" t="str">
        <f t="shared" ref="AO118" si="394">IF(OR($Y$14=0,SUM($K$23:$AL$23)=0),"",AY118)</f>
        <v/>
      </c>
      <c r="AP118" s="293"/>
      <c r="AQ118" s="301" t="str">
        <f>IF(AM118="","",IF(AM118=0,0,BA118))</f>
        <v/>
      </c>
      <c r="AR118" s="302"/>
      <c r="AS118" s="307" t="str">
        <f t="shared" ref="AS118" si="395">IF(AM118="","",IF(BB118="ja",0,IF(AND($Y$14=0,SUMPRODUCT(($K$23:$AL$23=$AR$8)*(K118:AL118&lt;&gt;""))=0),"",IF(BA118&gt;=60%,AY118+AZ118,AY118))))</f>
        <v/>
      </c>
      <c r="AT118" s="308"/>
      <c r="AU118" s="287" t="str">
        <f>IF(B118="","",$AZ$26)</f>
        <v/>
      </c>
      <c r="AV118" s="284" t="str">
        <f>IF(B118="","",$AZ$27)</f>
        <v/>
      </c>
      <c r="AW118" s="245" t="str">
        <f t="shared" si="331"/>
        <v/>
      </c>
      <c r="AX118" s="185">
        <f t="shared" ref="AX118" si="396">SUMPRODUCT(($K$23:$AL$23=$AR$8)*(K118:AL118&lt;&gt;"")*(K120:AL120))</f>
        <v>0</v>
      </c>
      <c r="AY118" s="186">
        <f t="shared" ref="AY118" si="397">SUMPRODUCT(($K$23:$AL$23=$AR$8)*(K118:AL118="a")*(K120:AL120))</f>
        <v>0</v>
      </c>
      <c r="AZ118" s="186">
        <f t="shared" ref="AZ118" si="398">SUMPRODUCT(($K$23:$AL$23=$AR$8)*(K118:AL118="e")*(K120:AL120))</f>
        <v>0</v>
      </c>
      <c r="BA118" s="187">
        <f t="shared" ref="BA118" si="399">IF(AX118=0,0,ROUND(AY118/AX118,4))</f>
        <v>0</v>
      </c>
      <c r="BB118" s="218" t="str">
        <f t="shared" ref="BB118" si="400">IF(SUMPRODUCT((K118:AL118="a")*(K119:AL119="")*($K$23:$AL$23&lt;&gt;0))&gt;0,"ja",
IF(SUMPRODUCT((K118:AL118="e")*(K119:AL119="")*($K$23:$AL$23&lt;&gt;0))&gt;0,"ja","nein"))</f>
        <v>nein</v>
      </c>
      <c r="BF118" s="196"/>
      <c r="BG118" s="153">
        <f t="shared" ref="BG118:CH118" si="401">IF(OR(BG$24="",BG$24="Datum eintragen!"),0,SUMPRODUCT(($K118:$AL118&lt;&gt;"")*($K120:$AL120)*($K$24:$AL$30=BG$24)))</f>
        <v>0</v>
      </c>
      <c r="BH118" s="153">
        <f t="shared" si="401"/>
        <v>0</v>
      </c>
      <c r="BI118" s="153">
        <f t="shared" si="401"/>
        <v>0</v>
      </c>
      <c r="BJ118" s="153">
        <f t="shared" si="401"/>
        <v>0</v>
      </c>
      <c r="BK118" s="153">
        <f t="shared" si="401"/>
        <v>0</v>
      </c>
      <c r="BL118" s="153">
        <f t="shared" si="401"/>
        <v>0</v>
      </c>
      <c r="BM118" s="153">
        <f t="shared" si="401"/>
        <v>0</v>
      </c>
      <c r="BN118" s="153">
        <f t="shared" si="401"/>
        <v>0</v>
      </c>
      <c r="BO118" s="153">
        <f t="shared" si="401"/>
        <v>0</v>
      </c>
      <c r="BP118" s="153">
        <f t="shared" si="401"/>
        <v>0</v>
      </c>
      <c r="BQ118" s="153">
        <f t="shared" si="401"/>
        <v>0</v>
      </c>
      <c r="BR118" s="153">
        <f t="shared" si="401"/>
        <v>0</v>
      </c>
      <c r="BS118" s="153">
        <f t="shared" si="401"/>
        <v>0</v>
      </c>
      <c r="BT118" s="153">
        <f t="shared" si="401"/>
        <v>0</v>
      </c>
      <c r="BU118" s="153">
        <f t="shared" si="401"/>
        <v>0</v>
      </c>
      <c r="BV118" s="153">
        <f t="shared" si="401"/>
        <v>0</v>
      </c>
      <c r="BW118" s="153">
        <f t="shared" si="401"/>
        <v>0</v>
      </c>
      <c r="BX118" s="153">
        <f t="shared" si="401"/>
        <v>0</v>
      </c>
      <c r="BY118" s="153">
        <f t="shared" si="401"/>
        <v>0</v>
      </c>
      <c r="BZ118" s="153">
        <f t="shared" si="401"/>
        <v>0</v>
      </c>
      <c r="CA118" s="153">
        <f t="shared" si="401"/>
        <v>0</v>
      </c>
      <c r="CB118" s="153">
        <f t="shared" si="401"/>
        <v>0</v>
      </c>
      <c r="CC118" s="153">
        <f t="shared" si="401"/>
        <v>0</v>
      </c>
      <c r="CD118" s="153">
        <f t="shared" si="401"/>
        <v>0</v>
      </c>
      <c r="CE118" s="153">
        <f t="shared" si="401"/>
        <v>0</v>
      </c>
      <c r="CF118" s="153">
        <f t="shared" si="401"/>
        <v>0</v>
      </c>
      <c r="CG118" s="153">
        <f t="shared" si="401"/>
        <v>0</v>
      </c>
      <c r="CH118" s="153">
        <f t="shared" si="401"/>
        <v>0</v>
      </c>
      <c r="CJ118" s="206" t="str">
        <f>IF(CK118=FALSE,"",COUNTIFS($CK$31:CK118,"&lt;&gt;",$CK$31:CK118,"&lt;&gt;falsch"))</f>
        <v/>
      </c>
      <c r="CK118" s="207" t="b">
        <f>IF(AS118="",FALSE,IF(AS118&gt;0,B118,FALSE))</f>
        <v>0</v>
      </c>
      <c r="CL118" s="207" t="str">
        <f t="shared" ref="CL118" si="402">IF(AND($S$8="2.2.2 Berufsorientierung MINT",B118&lt;&gt;""),"TN MINT",IF(AND($S$8="2.2.1 Berufsorientierung Ausbildung",I118&lt;&gt;"",J118="",B118&lt;&gt;""),"TN mit Förderbedarf",IF(AND($S$8="2.2.1 Berufsorientierung Ausbildung",I118="",J118&lt;&gt;"",B118&lt;&gt;""),"TN ohne Förderbedarf","")))</f>
        <v/>
      </c>
      <c r="CO118" s="209" t="str">
        <f t="shared" si="279"/>
        <v/>
      </c>
    </row>
    <row r="119" spans="1:93" ht="18" customHeight="1" x14ac:dyDescent="0.2">
      <c r="A119" s="329"/>
      <c r="B119" s="322"/>
      <c r="C119" s="323"/>
      <c r="D119" s="323"/>
      <c r="E119" s="323"/>
      <c r="F119" s="323"/>
      <c r="G119" s="323"/>
      <c r="H119" s="324"/>
      <c r="I119" s="317"/>
      <c r="J119" s="314"/>
      <c r="K119" s="106"/>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8"/>
      <c r="AM119" s="294"/>
      <c r="AN119" s="295"/>
      <c r="AO119" s="299"/>
      <c r="AP119" s="295"/>
      <c r="AQ119" s="303"/>
      <c r="AR119" s="304"/>
      <c r="AS119" s="309"/>
      <c r="AT119" s="310"/>
      <c r="AU119" s="288"/>
      <c r="AV119" s="285"/>
      <c r="AW119" s="245"/>
      <c r="AX119" s="185"/>
      <c r="AY119" s="186"/>
      <c r="AZ119" s="186"/>
      <c r="BA119" s="187"/>
      <c r="BB119" s="215"/>
      <c r="BF119" s="198">
        <f t="shared" ref="BF119" si="403">IF($Y$14=0,0,IF(SUM(BG119:CH119)&gt;0,1,IF(AND(AX118&gt;0,$Y$14&lt;AX118),1,0)))</f>
        <v>0</v>
      </c>
      <c r="BG119" s="154" t="str">
        <f t="shared" ref="BG119:BV119" si="404">IF(BG118=0,"",IF(BG118&gt;$S$14,1,0))</f>
        <v/>
      </c>
      <c r="BH119" s="154" t="str">
        <f t="shared" si="404"/>
        <v/>
      </c>
      <c r="BI119" s="154" t="str">
        <f t="shared" si="404"/>
        <v/>
      </c>
      <c r="BJ119" s="154" t="str">
        <f t="shared" si="404"/>
        <v/>
      </c>
      <c r="BK119" s="154" t="str">
        <f t="shared" si="404"/>
        <v/>
      </c>
      <c r="BL119" s="154" t="str">
        <f t="shared" si="404"/>
        <v/>
      </c>
      <c r="BM119" s="154" t="str">
        <f t="shared" si="404"/>
        <v/>
      </c>
      <c r="BN119" s="154" t="str">
        <f t="shared" si="404"/>
        <v/>
      </c>
      <c r="BO119" s="154" t="str">
        <f t="shared" si="404"/>
        <v/>
      </c>
      <c r="BP119" s="154" t="str">
        <f t="shared" si="404"/>
        <v/>
      </c>
      <c r="BQ119" s="154" t="str">
        <f t="shared" si="404"/>
        <v/>
      </c>
      <c r="BR119" s="154" t="str">
        <f t="shared" si="404"/>
        <v/>
      </c>
      <c r="BS119" s="154" t="str">
        <f t="shared" si="404"/>
        <v/>
      </c>
      <c r="BT119" s="154" t="str">
        <f t="shared" si="404"/>
        <v/>
      </c>
      <c r="BU119" s="154" t="str">
        <f t="shared" si="404"/>
        <v/>
      </c>
      <c r="BV119" s="154" t="str">
        <f t="shared" si="404"/>
        <v/>
      </c>
      <c r="BW119" s="154" t="str">
        <f t="shared" ref="BW119:CH119" si="405">IF(BW118=0,"",IF(BW118&gt;$S$14,1,0))</f>
        <v/>
      </c>
      <c r="BX119" s="154" t="str">
        <f t="shared" si="405"/>
        <v/>
      </c>
      <c r="BY119" s="154" t="str">
        <f t="shared" si="405"/>
        <v/>
      </c>
      <c r="BZ119" s="154" t="str">
        <f t="shared" si="405"/>
        <v/>
      </c>
      <c r="CA119" s="154" t="str">
        <f t="shared" si="405"/>
        <v/>
      </c>
      <c r="CB119" s="154" t="str">
        <f t="shared" si="405"/>
        <v/>
      </c>
      <c r="CC119" s="154" t="str">
        <f t="shared" si="405"/>
        <v/>
      </c>
      <c r="CD119" s="154" t="str">
        <f t="shared" si="405"/>
        <v/>
      </c>
      <c r="CE119" s="154" t="str">
        <f t="shared" si="405"/>
        <v/>
      </c>
      <c r="CF119" s="154" t="str">
        <f t="shared" si="405"/>
        <v/>
      </c>
      <c r="CG119" s="154" t="str">
        <f t="shared" si="405"/>
        <v/>
      </c>
      <c r="CH119" s="154" t="str">
        <f t="shared" si="405"/>
        <v/>
      </c>
      <c r="CJ119" s="206" t="str">
        <f>IF(CK119=FALSE,"",COUNTIFS($CK$31:CK119,"&lt;&gt;",$CK$31:CK119,"&lt;&gt;falsch"))</f>
        <v/>
      </c>
      <c r="CK119" s="207"/>
      <c r="CL119" s="207"/>
      <c r="CO119" s="209" t="str">
        <f t="shared" si="279"/>
        <v/>
      </c>
    </row>
    <row r="120" spans="1:93" ht="18" customHeight="1" x14ac:dyDescent="0.2">
      <c r="A120" s="330"/>
      <c r="B120" s="325"/>
      <c r="C120" s="326"/>
      <c r="D120" s="326"/>
      <c r="E120" s="326"/>
      <c r="F120" s="326"/>
      <c r="G120" s="326"/>
      <c r="H120" s="327"/>
      <c r="I120" s="318"/>
      <c r="J120" s="315"/>
      <c r="K120" s="128"/>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30"/>
      <c r="AM120" s="296"/>
      <c r="AN120" s="297"/>
      <c r="AO120" s="300"/>
      <c r="AP120" s="297"/>
      <c r="AQ120" s="305"/>
      <c r="AR120" s="306"/>
      <c r="AS120" s="311"/>
      <c r="AT120" s="312"/>
      <c r="AU120" s="289"/>
      <c r="AV120" s="286"/>
      <c r="AW120" s="245"/>
      <c r="AX120" s="188"/>
      <c r="AY120" s="189"/>
      <c r="AZ120" s="189"/>
      <c r="BA120" s="190"/>
      <c r="BB120" s="216"/>
      <c r="BF120" s="200">
        <f t="shared" ref="BF120" si="406">IF($Y$14=0,0,IF(SUM(BG120:CH120)&gt;0,1,IF(AND(AX118&gt;0,$Y$14&gt;AX118),1,0)))</f>
        <v>0</v>
      </c>
      <c r="BG120" s="155" t="str">
        <f t="shared" ref="BG120:CH120" si="407">IF(BG118=0,"",IF(BG118&lt;$S$14,1,0))</f>
        <v/>
      </c>
      <c r="BH120" s="155" t="str">
        <f t="shared" si="407"/>
        <v/>
      </c>
      <c r="BI120" s="155" t="str">
        <f t="shared" si="407"/>
        <v/>
      </c>
      <c r="BJ120" s="155" t="str">
        <f t="shared" si="407"/>
        <v/>
      </c>
      <c r="BK120" s="155" t="str">
        <f t="shared" si="407"/>
        <v/>
      </c>
      <c r="BL120" s="155" t="str">
        <f t="shared" si="407"/>
        <v/>
      </c>
      <c r="BM120" s="155" t="str">
        <f t="shared" si="407"/>
        <v/>
      </c>
      <c r="BN120" s="155" t="str">
        <f t="shared" si="407"/>
        <v/>
      </c>
      <c r="BO120" s="155" t="str">
        <f t="shared" si="407"/>
        <v/>
      </c>
      <c r="BP120" s="155" t="str">
        <f t="shared" si="407"/>
        <v/>
      </c>
      <c r="BQ120" s="155" t="str">
        <f t="shared" si="407"/>
        <v/>
      </c>
      <c r="BR120" s="155" t="str">
        <f t="shared" si="407"/>
        <v/>
      </c>
      <c r="BS120" s="155" t="str">
        <f t="shared" si="407"/>
        <v/>
      </c>
      <c r="BT120" s="155" t="str">
        <f t="shared" si="407"/>
        <v/>
      </c>
      <c r="BU120" s="155" t="str">
        <f t="shared" si="407"/>
        <v/>
      </c>
      <c r="BV120" s="155" t="str">
        <f t="shared" si="407"/>
        <v/>
      </c>
      <c r="BW120" s="155" t="str">
        <f t="shared" si="407"/>
        <v/>
      </c>
      <c r="BX120" s="155" t="str">
        <f t="shared" si="407"/>
        <v/>
      </c>
      <c r="BY120" s="155" t="str">
        <f t="shared" si="407"/>
        <v/>
      </c>
      <c r="BZ120" s="155" t="str">
        <f t="shared" si="407"/>
        <v/>
      </c>
      <c r="CA120" s="155" t="str">
        <f t="shared" si="407"/>
        <v/>
      </c>
      <c r="CB120" s="155" t="str">
        <f t="shared" si="407"/>
        <v/>
      </c>
      <c r="CC120" s="155" t="str">
        <f t="shared" si="407"/>
        <v/>
      </c>
      <c r="CD120" s="155" t="str">
        <f t="shared" si="407"/>
        <v/>
      </c>
      <c r="CE120" s="155" t="str">
        <f t="shared" si="407"/>
        <v/>
      </c>
      <c r="CF120" s="155" t="str">
        <f t="shared" si="407"/>
        <v/>
      </c>
      <c r="CG120" s="155" t="str">
        <f t="shared" si="407"/>
        <v/>
      </c>
      <c r="CH120" s="155" t="str">
        <f t="shared" si="407"/>
        <v/>
      </c>
      <c r="CJ120" s="206" t="str">
        <f>IF(CK120=FALSE,"",COUNTIFS($CK$31:CK120,"&lt;&gt;",$CK$31:CK120,"&lt;&gt;falsch"))</f>
        <v/>
      </c>
      <c r="CK120" s="207"/>
      <c r="CL120" s="207"/>
      <c r="CO120" s="209" t="str">
        <f t="shared" si="279"/>
        <v/>
      </c>
    </row>
  </sheetData>
  <sheetProtection password="8067" sheet="1" objects="1" scenarios="1" autoFilter="0"/>
  <mergeCells count="424">
    <mergeCell ref="CJ27:CO30"/>
    <mergeCell ref="AX5:CO15"/>
    <mergeCell ref="AR8:AU8"/>
    <mergeCell ref="J109:J111"/>
    <mergeCell ref="J112:J114"/>
    <mergeCell ref="I115:I117"/>
    <mergeCell ref="J115:J117"/>
    <mergeCell ref="I118:I120"/>
    <mergeCell ref="J118:J120"/>
    <mergeCell ref="AM118:AN120"/>
    <mergeCell ref="AO118:AP120"/>
    <mergeCell ref="J100:J102"/>
    <mergeCell ref="J103:J105"/>
    <mergeCell ref="AM100:AN102"/>
    <mergeCell ref="AM103:AN105"/>
    <mergeCell ref="J106:J108"/>
    <mergeCell ref="AO100:AP102"/>
    <mergeCell ref="AQ100:AR102"/>
    <mergeCell ref="AS100:AT102"/>
    <mergeCell ref="AO103:AP105"/>
    <mergeCell ref="AQ103:AR105"/>
    <mergeCell ref="AS103:AT105"/>
    <mergeCell ref="AM106:AN108"/>
    <mergeCell ref="AQ82:AR84"/>
    <mergeCell ref="AQ118:AR120"/>
    <mergeCell ref="AS118:AT120"/>
    <mergeCell ref="A17:A30"/>
    <mergeCell ref="B17:H30"/>
    <mergeCell ref="AI24:AI30"/>
    <mergeCell ref="AK24:AK30"/>
    <mergeCell ref="AB24:AB30"/>
    <mergeCell ref="AD24:AD30"/>
    <mergeCell ref="AL24:AL30"/>
    <mergeCell ref="P24:P30"/>
    <mergeCell ref="Q24:Q30"/>
    <mergeCell ref="Y24:Y30"/>
    <mergeCell ref="R24:R30"/>
    <mergeCell ref="X24:X30"/>
    <mergeCell ref="AA24:AA30"/>
    <mergeCell ref="AM24:AR26"/>
    <mergeCell ref="AM27:AN30"/>
    <mergeCell ref="AO27:AP30"/>
    <mergeCell ref="AQ27:AR30"/>
    <mergeCell ref="J97:J99"/>
    <mergeCell ref="A58:A60"/>
    <mergeCell ref="B58:H60"/>
    <mergeCell ref="J73:J75"/>
    <mergeCell ref="J79:J81"/>
    <mergeCell ref="AE2:AK2"/>
    <mergeCell ref="I29:I30"/>
    <mergeCell ref="S24:S30"/>
    <mergeCell ref="T24:T30"/>
    <mergeCell ref="Z24:Z30"/>
    <mergeCell ref="I17:J28"/>
    <mergeCell ref="J29:J30"/>
    <mergeCell ref="K24:K30"/>
    <mergeCell ref="M24:M30"/>
    <mergeCell ref="O24:O30"/>
    <mergeCell ref="T17:AL18"/>
    <mergeCell ref="T19:AL20"/>
    <mergeCell ref="I6:AU6"/>
    <mergeCell ref="O17:S18"/>
    <mergeCell ref="O19:S20"/>
    <mergeCell ref="V24:V30"/>
    <mergeCell ref="U24:U30"/>
    <mergeCell ref="AS29:AT29"/>
    <mergeCell ref="AS24:AT28"/>
    <mergeCell ref="AE24:AE30"/>
    <mergeCell ref="AF24:AF30"/>
    <mergeCell ref="AG24:AG30"/>
    <mergeCell ref="AH24:AH30"/>
    <mergeCell ref="L24:L30"/>
    <mergeCell ref="AV100:AV102"/>
    <mergeCell ref="AU103:AU105"/>
    <mergeCell ref="AV103:AV105"/>
    <mergeCell ref="AU106:AU108"/>
    <mergeCell ref="AV106:AV108"/>
    <mergeCell ref="AU109:AU111"/>
    <mergeCell ref="AV109:AV111"/>
    <mergeCell ref="AQ64:AR66"/>
    <mergeCell ref="AS64:AT66"/>
    <mergeCell ref="AQ67:AR69"/>
    <mergeCell ref="AS67:AT69"/>
    <mergeCell ref="AQ79:AR81"/>
    <mergeCell ref="AU94:AU96"/>
    <mergeCell ref="AV94:AV96"/>
    <mergeCell ref="AU97:AU99"/>
    <mergeCell ref="AV97:AV99"/>
    <mergeCell ref="AV73:AV75"/>
    <mergeCell ref="AV76:AV78"/>
    <mergeCell ref="AQ106:AR108"/>
    <mergeCell ref="AS106:AT108"/>
    <mergeCell ref="AQ85:AR87"/>
    <mergeCell ref="AU73:AU75"/>
    <mergeCell ref="AU76:AU78"/>
    <mergeCell ref="AS82:AT84"/>
    <mergeCell ref="AU31:AU33"/>
    <mergeCell ref="AV31:AV33"/>
    <mergeCell ref="A34:A36"/>
    <mergeCell ref="B34:H36"/>
    <mergeCell ref="A37:A39"/>
    <mergeCell ref="B37:H39"/>
    <mergeCell ref="A40:A42"/>
    <mergeCell ref="B40:H42"/>
    <mergeCell ref="J34:J36"/>
    <mergeCell ref="J37:J39"/>
    <mergeCell ref="J40:J42"/>
    <mergeCell ref="AM34:AN36"/>
    <mergeCell ref="AO34:AP36"/>
    <mergeCell ref="AQ34:AR36"/>
    <mergeCell ref="AS34:AT36"/>
    <mergeCell ref="AM37:AN39"/>
    <mergeCell ref="A31:A33"/>
    <mergeCell ref="B31:H33"/>
    <mergeCell ref="I31:I33"/>
    <mergeCell ref="J31:J33"/>
    <mergeCell ref="AM31:AN33"/>
    <mergeCell ref="AO31:AP33"/>
    <mergeCell ref="AQ31:AR33"/>
    <mergeCell ref="AS31:AT33"/>
    <mergeCell ref="J49:J51"/>
    <mergeCell ref="J52:J54"/>
    <mergeCell ref="AS88:AT90"/>
    <mergeCell ref="AM64:AN66"/>
    <mergeCell ref="AO64:AP66"/>
    <mergeCell ref="AM67:AN69"/>
    <mergeCell ref="B64:H66"/>
    <mergeCell ref="A67:A69"/>
    <mergeCell ref="B67:H69"/>
    <mergeCell ref="A70:A72"/>
    <mergeCell ref="B70:H72"/>
    <mergeCell ref="A73:A75"/>
    <mergeCell ref="B73:H75"/>
    <mergeCell ref="A76:A78"/>
    <mergeCell ref="B76:H78"/>
    <mergeCell ref="J58:J60"/>
    <mergeCell ref="I61:I63"/>
    <mergeCell ref="J61:J63"/>
    <mergeCell ref="I64:I66"/>
    <mergeCell ref="J64:J66"/>
    <mergeCell ref="I67:I69"/>
    <mergeCell ref="J67:J69"/>
    <mergeCell ref="I70:I72"/>
    <mergeCell ref="J70:J72"/>
    <mergeCell ref="A43:A45"/>
    <mergeCell ref="B43:H45"/>
    <mergeCell ref="A46:A48"/>
    <mergeCell ref="B46:H48"/>
    <mergeCell ref="J46:J48"/>
    <mergeCell ref="AO37:AP39"/>
    <mergeCell ref="AQ37:AR39"/>
    <mergeCell ref="J43:J45"/>
    <mergeCell ref="J55:J57"/>
    <mergeCell ref="I49:I51"/>
    <mergeCell ref="I52:I54"/>
    <mergeCell ref="I55:I57"/>
    <mergeCell ref="AM46:AN48"/>
    <mergeCell ref="AO46:AP48"/>
    <mergeCell ref="AQ46:AR48"/>
    <mergeCell ref="AM55:AN57"/>
    <mergeCell ref="AO55:AP57"/>
    <mergeCell ref="AQ55:AR57"/>
    <mergeCell ref="A49:A51"/>
    <mergeCell ref="B49:H51"/>
    <mergeCell ref="A52:A54"/>
    <mergeCell ref="B52:H54"/>
    <mergeCell ref="A55:A57"/>
    <mergeCell ref="B55:H57"/>
    <mergeCell ref="J76:J78"/>
    <mergeCell ref="A61:A63"/>
    <mergeCell ref="B61:H63"/>
    <mergeCell ref="A64:A66"/>
    <mergeCell ref="A112:A114"/>
    <mergeCell ref="B112:H114"/>
    <mergeCell ref="A115:A117"/>
    <mergeCell ref="B115:H117"/>
    <mergeCell ref="A118:A120"/>
    <mergeCell ref="B118:H120"/>
    <mergeCell ref="I82:I84"/>
    <mergeCell ref="I97:I99"/>
    <mergeCell ref="I100:I102"/>
    <mergeCell ref="I103:I105"/>
    <mergeCell ref="I106:I108"/>
    <mergeCell ref="I109:I111"/>
    <mergeCell ref="I112:I114"/>
    <mergeCell ref="A94:A96"/>
    <mergeCell ref="B94:H96"/>
    <mergeCell ref="A109:A111"/>
    <mergeCell ref="B109:H111"/>
    <mergeCell ref="A97:A99"/>
    <mergeCell ref="B97:H99"/>
    <mergeCell ref="A100:A102"/>
    <mergeCell ref="I34:I36"/>
    <mergeCell ref="I37:I39"/>
    <mergeCell ref="I40:I42"/>
    <mergeCell ref="I43:I45"/>
    <mergeCell ref="I46:I48"/>
    <mergeCell ref="I58:I60"/>
    <mergeCell ref="I73:I75"/>
    <mergeCell ref="I76:I78"/>
    <mergeCell ref="I79:I81"/>
    <mergeCell ref="B100:H102"/>
    <mergeCell ref="A103:A105"/>
    <mergeCell ref="B103:H105"/>
    <mergeCell ref="A106:A108"/>
    <mergeCell ref="B106:H108"/>
    <mergeCell ref="A79:A81"/>
    <mergeCell ref="B79:H81"/>
    <mergeCell ref="A82:A84"/>
    <mergeCell ref="B82:H84"/>
    <mergeCell ref="A85:A87"/>
    <mergeCell ref="B85:H87"/>
    <mergeCell ref="A88:A90"/>
    <mergeCell ref="B88:H90"/>
    <mergeCell ref="A91:A93"/>
    <mergeCell ref="B91:H93"/>
    <mergeCell ref="J82:J84"/>
    <mergeCell ref="I85:I87"/>
    <mergeCell ref="J85:J87"/>
    <mergeCell ref="I88:I90"/>
    <mergeCell ref="J88:J90"/>
    <mergeCell ref="I91:I93"/>
    <mergeCell ref="J91:J93"/>
    <mergeCell ref="I94:I96"/>
    <mergeCell ref="J94:J96"/>
    <mergeCell ref="AS37:AT39"/>
    <mergeCell ref="AM40:AN42"/>
    <mergeCell ref="AO40:AP42"/>
    <mergeCell ref="AQ40:AR42"/>
    <mergeCell ref="AS40:AT42"/>
    <mergeCell ref="AM43:AN45"/>
    <mergeCell ref="AO43:AP45"/>
    <mergeCell ref="AQ43:AR45"/>
    <mergeCell ref="AS43:AT45"/>
    <mergeCell ref="AS46:AT48"/>
    <mergeCell ref="AM49:AN51"/>
    <mergeCell ref="AO49:AP51"/>
    <mergeCell ref="AQ49:AR51"/>
    <mergeCell ref="AS49:AT51"/>
    <mergeCell ref="AM52:AN54"/>
    <mergeCell ref="AO52:AP54"/>
    <mergeCell ref="AQ52:AR54"/>
    <mergeCell ref="AS52:AT54"/>
    <mergeCell ref="AS55:AT57"/>
    <mergeCell ref="AM58:AN60"/>
    <mergeCell ref="AO58:AP60"/>
    <mergeCell ref="AQ58:AR60"/>
    <mergeCell ref="AS58:AT60"/>
    <mergeCell ref="AM61:AN63"/>
    <mergeCell ref="AO61:AP63"/>
    <mergeCell ref="AQ61:AR63"/>
    <mergeCell ref="AS61:AT63"/>
    <mergeCell ref="AO67:AP69"/>
    <mergeCell ref="AS109:AT111"/>
    <mergeCell ref="AM73:AN75"/>
    <mergeCell ref="AO73:AP75"/>
    <mergeCell ref="AQ73:AR75"/>
    <mergeCell ref="AS73:AT75"/>
    <mergeCell ref="AM76:AN78"/>
    <mergeCell ref="AO76:AP78"/>
    <mergeCell ref="AQ76:AR78"/>
    <mergeCell ref="AS76:AT78"/>
    <mergeCell ref="AQ91:AR93"/>
    <mergeCell ref="AS91:AT93"/>
    <mergeCell ref="AO79:AP81"/>
    <mergeCell ref="AM91:AN93"/>
    <mergeCell ref="AO91:AP93"/>
    <mergeCell ref="AO106:AP108"/>
    <mergeCell ref="AM85:AN87"/>
    <mergeCell ref="AO85:AP87"/>
    <mergeCell ref="AM88:AN90"/>
    <mergeCell ref="AO88:AP90"/>
    <mergeCell ref="AS85:AT87"/>
    <mergeCell ref="AQ88:AR90"/>
    <mergeCell ref="AM82:AN84"/>
    <mergeCell ref="AO82:AP84"/>
    <mergeCell ref="AM79:AN81"/>
    <mergeCell ref="AS79:AT81"/>
    <mergeCell ref="AM112:AN114"/>
    <mergeCell ref="AO112:AP114"/>
    <mergeCell ref="AQ112:AR114"/>
    <mergeCell ref="AS112:AT114"/>
    <mergeCell ref="AM70:AN72"/>
    <mergeCell ref="AM115:AN117"/>
    <mergeCell ref="AO115:AP117"/>
    <mergeCell ref="AQ115:AR117"/>
    <mergeCell ref="AS115:AT117"/>
    <mergeCell ref="AO70:AP72"/>
    <mergeCell ref="AQ70:AR72"/>
    <mergeCell ref="AS70:AT72"/>
    <mergeCell ref="AU112:AU114"/>
    <mergeCell ref="AM94:AN96"/>
    <mergeCell ref="AO94:AP96"/>
    <mergeCell ref="AQ94:AR96"/>
    <mergeCell ref="AS94:AT96"/>
    <mergeCell ref="AM97:AN99"/>
    <mergeCell ref="AO97:AP99"/>
    <mergeCell ref="AQ97:AR99"/>
    <mergeCell ref="AS97:AT99"/>
    <mergeCell ref="AM109:AN111"/>
    <mergeCell ref="AO109:AP111"/>
    <mergeCell ref="AQ109:AR111"/>
    <mergeCell ref="AU100:AU102"/>
    <mergeCell ref="AV34:AV36"/>
    <mergeCell ref="AU37:AU39"/>
    <mergeCell ref="AV37:AV39"/>
    <mergeCell ref="AU40:AU42"/>
    <mergeCell ref="AV40:AV42"/>
    <mergeCell ref="AU43:AU45"/>
    <mergeCell ref="AV43:AV45"/>
    <mergeCell ref="AU46:AU48"/>
    <mergeCell ref="AV46:AV48"/>
    <mergeCell ref="AU34:AU36"/>
    <mergeCell ref="AV52:AV54"/>
    <mergeCell ref="AU55:AU57"/>
    <mergeCell ref="AV55:AV57"/>
    <mergeCell ref="AU58:AU60"/>
    <mergeCell ref="AV58:AV60"/>
    <mergeCell ref="AU61:AU63"/>
    <mergeCell ref="AV61:AV63"/>
    <mergeCell ref="AU49:AU51"/>
    <mergeCell ref="AU52:AU54"/>
    <mergeCell ref="AV112:AV114"/>
    <mergeCell ref="AU115:AU117"/>
    <mergeCell ref="AV115:AV117"/>
    <mergeCell ref="AU118:AU120"/>
    <mergeCell ref="AV118:AV120"/>
    <mergeCell ref="I12:Z12"/>
    <mergeCell ref="Y14:Z14"/>
    <mergeCell ref="AU79:AU81"/>
    <mergeCell ref="AV79:AV81"/>
    <mergeCell ref="AU82:AU84"/>
    <mergeCell ref="AV82:AV84"/>
    <mergeCell ref="AU85:AU87"/>
    <mergeCell ref="AV85:AV87"/>
    <mergeCell ref="AU88:AU90"/>
    <mergeCell ref="AV88:AV90"/>
    <mergeCell ref="AU91:AU93"/>
    <mergeCell ref="AV91:AV93"/>
    <mergeCell ref="AU64:AU66"/>
    <mergeCell ref="AV64:AV66"/>
    <mergeCell ref="AU67:AU69"/>
    <mergeCell ref="AV67:AV69"/>
    <mergeCell ref="AU70:AU72"/>
    <mergeCell ref="AV70:AV72"/>
    <mergeCell ref="AV49:AV51"/>
    <mergeCell ref="I8:M8"/>
    <mergeCell ref="N24:N30"/>
    <mergeCell ref="W24:W30"/>
    <mergeCell ref="BG24:BG30"/>
    <mergeCell ref="BH24:BH30"/>
    <mergeCell ref="BI24:BI30"/>
    <mergeCell ref="BJ24:BJ30"/>
    <mergeCell ref="AF12:AK12"/>
    <mergeCell ref="AF8:AK8"/>
    <mergeCell ref="AF10:AK10"/>
    <mergeCell ref="AU17:AU30"/>
    <mergeCell ref="AV17:AV30"/>
    <mergeCell ref="AR12:AU12"/>
    <mergeCell ref="O21:S22"/>
    <mergeCell ref="T21:AL22"/>
    <mergeCell ref="AM17:AT22"/>
    <mergeCell ref="S8:Z8"/>
    <mergeCell ref="I10:Z10"/>
    <mergeCell ref="AC24:AC30"/>
    <mergeCell ref="AJ24:AJ30"/>
    <mergeCell ref="AS30:AT30"/>
    <mergeCell ref="AL14:AV14"/>
    <mergeCell ref="AB14:AK14"/>
    <mergeCell ref="AW37:AW39"/>
    <mergeCell ref="BQ24:BQ30"/>
    <mergeCell ref="BR24:BR30"/>
    <mergeCell ref="BS24:BS30"/>
    <mergeCell ref="BT24:BT30"/>
    <mergeCell ref="BU24:BU30"/>
    <mergeCell ref="BV24:BV30"/>
    <mergeCell ref="BF24:BF30"/>
    <mergeCell ref="BW24:BW30"/>
    <mergeCell ref="BK24:BK30"/>
    <mergeCell ref="BL24:BL30"/>
    <mergeCell ref="BM24:BM30"/>
    <mergeCell ref="BN24:BN30"/>
    <mergeCell ref="BO24:BO30"/>
    <mergeCell ref="BP24:BP30"/>
    <mergeCell ref="AW100:AW102"/>
    <mergeCell ref="AW103:AW105"/>
    <mergeCell ref="AW106:AW108"/>
    <mergeCell ref="AW109:AW111"/>
    <mergeCell ref="AW112:AW114"/>
    <mergeCell ref="AW115:AW117"/>
    <mergeCell ref="AW118:AW120"/>
    <mergeCell ref="AW67:AW69"/>
    <mergeCell ref="AW70:AW72"/>
    <mergeCell ref="AW73:AW75"/>
    <mergeCell ref="AW76:AW78"/>
    <mergeCell ref="AW79:AW81"/>
    <mergeCell ref="AW82:AW84"/>
    <mergeCell ref="AW85:AW87"/>
    <mergeCell ref="AW88:AW90"/>
    <mergeCell ref="AW91:AW93"/>
    <mergeCell ref="CD24:CD30"/>
    <mergeCell ref="CE24:CE30"/>
    <mergeCell ref="CF24:CF30"/>
    <mergeCell ref="CG24:CG30"/>
    <mergeCell ref="CH24:CH30"/>
    <mergeCell ref="AW94:AW96"/>
    <mergeCell ref="AW97:AW99"/>
    <mergeCell ref="AW40:AW42"/>
    <mergeCell ref="AW43:AW45"/>
    <mergeCell ref="AW46:AW48"/>
    <mergeCell ref="AW49:AW51"/>
    <mergeCell ref="AW52:AW54"/>
    <mergeCell ref="AW55:AW57"/>
    <mergeCell ref="AW58:AW60"/>
    <mergeCell ref="AW61:AW63"/>
    <mergeCell ref="AW64:AW66"/>
    <mergeCell ref="BX24:BX30"/>
    <mergeCell ref="BY24:BY30"/>
    <mergeCell ref="BZ24:BZ30"/>
    <mergeCell ref="CA24:CA30"/>
    <mergeCell ref="CB24:CB30"/>
    <mergeCell ref="CC24:CC30"/>
    <mergeCell ref="AW31:AW33"/>
    <mergeCell ref="AW34:AW36"/>
  </mergeCells>
  <conditionalFormatting sqref="K24:AL30">
    <cfRule type="cellIs" dxfId="62" priority="127" stopIfTrue="1" operator="equal">
      <formula>"Datum eintragen!"</formula>
    </cfRule>
  </conditionalFormatting>
  <conditionalFormatting sqref="K31:AL31">
    <cfRule type="cellIs" dxfId="61" priority="61" stopIfTrue="1" operator="equal">
      <formula>"a"</formula>
    </cfRule>
    <cfRule type="cellIs" dxfId="60" priority="123" stopIfTrue="1" operator="equal">
      <formula>"u"</formula>
    </cfRule>
  </conditionalFormatting>
  <conditionalFormatting sqref="AM31:AN120">
    <cfRule type="expression" dxfId="59" priority="126" stopIfTrue="1">
      <formula>AW31&lt;&gt;""</formula>
    </cfRule>
  </conditionalFormatting>
  <conditionalFormatting sqref="K34:AL34">
    <cfRule type="cellIs" dxfId="58" priority="59" stopIfTrue="1" operator="equal">
      <formula>"a"</formula>
    </cfRule>
    <cfRule type="cellIs" dxfId="57" priority="60" stopIfTrue="1" operator="equal">
      <formula>"u"</formula>
    </cfRule>
  </conditionalFormatting>
  <conditionalFormatting sqref="K37:AL37">
    <cfRule type="cellIs" dxfId="56" priority="57" stopIfTrue="1" operator="equal">
      <formula>"a"</formula>
    </cfRule>
    <cfRule type="cellIs" dxfId="55" priority="58" stopIfTrue="1" operator="equal">
      <formula>"u"</formula>
    </cfRule>
  </conditionalFormatting>
  <conditionalFormatting sqref="K40:AL40">
    <cfRule type="cellIs" dxfId="54" priority="55" stopIfTrue="1" operator="equal">
      <formula>"a"</formula>
    </cfRule>
    <cfRule type="cellIs" dxfId="53" priority="56" stopIfTrue="1" operator="equal">
      <formula>"u"</formula>
    </cfRule>
  </conditionalFormatting>
  <conditionalFormatting sqref="K43:AL43">
    <cfRule type="cellIs" dxfId="52" priority="53" stopIfTrue="1" operator="equal">
      <formula>"a"</formula>
    </cfRule>
    <cfRule type="cellIs" dxfId="51" priority="54" stopIfTrue="1" operator="equal">
      <formula>"u"</formula>
    </cfRule>
  </conditionalFormatting>
  <conditionalFormatting sqref="K46:AL46">
    <cfRule type="cellIs" dxfId="50" priority="51" stopIfTrue="1" operator="equal">
      <formula>"a"</formula>
    </cfRule>
    <cfRule type="cellIs" dxfId="49" priority="52" stopIfTrue="1" operator="equal">
      <formula>"u"</formula>
    </cfRule>
  </conditionalFormatting>
  <conditionalFormatting sqref="K49:AL49">
    <cfRule type="cellIs" dxfId="48" priority="49" stopIfTrue="1" operator="equal">
      <formula>"a"</formula>
    </cfRule>
    <cfRule type="cellIs" dxfId="47" priority="50" stopIfTrue="1" operator="equal">
      <formula>"u"</formula>
    </cfRule>
  </conditionalFormatting>
  <conditionalFormatting sqref="K52:AL52">
    <cfRule type="cellIs" dxfId="46" priority="47" stopIfTrue="1" operator="equal">
      <formula>"a"</formula>
    </cfRule>
    <cfRule type="cellIs" dxfId="45" priority="48" stopIfTrue="1" operator="equal">
      <formula>"u"</formula>
    </cfRule>
  </conditionalFormatting>
  <conditionalFormatting sqref="K55:AL55">
    <cfRule type="cellIs" dxfId="44" priority="45" stopIfTrue="1" operator="equal">
      <formula>"a"</formula>
    </cfRule>
    <cfRule type="cellIs" dxfId="43" priority="46" stopIfTrue="1" operator="equal">
      <formula>"u"</formula>
    </cfRule>
  </conditionalFormatting>
  <conditionalFormatting sqref="K58:AL58">
    <cfRule type="cellIs" dxfId="42" priority="43" stopIfTrue="1" operator="equal">
      <formula>"a"</formula>
    </cfRule>
    <cfRule type="cellIs" dxfId="41" priority="44" stopIfTrue="1" operator="equal">
      <formula>"u"</formula>
    </cfRule>
  </conditionalFormatting>
  <conditionalFormatting sqref="K61:AL61">
    <cfRule type="cellIs" dxfId="40" priority="41" stopIfTrue="1" operator="equal">
      <formula>"a"</formula>
    </cfRule>
    <cfRule type="cellIs" dxfId="39" priority="42" stopIfTrue="1" operator="equal">
      <formula>"u"</formula>
    </cfRule>
  </conditionalFormatting>
  <conditionalFormatting sqref="K64:AL64">
    <cfRule type="cellIs" dxfId="38" priority="39" stopIfTrue="1" operator="equal">
      <formula>"a"</formula>
    </cfRule>
    <cfRule type="cellIs" dxfId="37" priority="40" stopIfTrue="1" operator="equal">
      <formula>"u"</formula>
    </cfRule>
  </conditionalFormatting>
  <conditionalFormatting sqref="K67:AL67">
    <cfRule type="cellIs" dxfId="36" priority="37" stopIfTrue="1" operator="equal">
      <formula>"a"</formula>
    </cfRule>
    <cfRule type="cellIs" dxfId="35" priority="38" stopIfTrue="1" operator="equal">
      <formula>"u"</formula>
    </cfRule>
  </conditionalFormatting>
  <conditionalFormatting sqref="K70:AL70">
    <cfRule type="cellIs" dxfId="34" priority="35" stopIfTrue="1" operator="equal">
      <formula>"a"</formula>
    </cfRule>
    <cfRule type="cellIs" dxfId="33" priority="36" stopIfTrue="1" operator="equal">
      <formula>"u"</formula>
    </cfRule>
  </conditionalFormatting>
  <conditionalFormatting sqref="K73:AL73">
    <cfRule type="cellIs" dxfId="32" priority="33" stopIfTrue="1" operator="equal">
      <formula>"a"</formula>
    </cfRule>
    <cfRule type="cellIs" dxfId="31" priority="34" stopIfTrue="1" operator="equal">
      <formula>"u"</formula>
    </cfRule>
  </conditionalFormatting>
  <conditionalFormatting sqref="K76:AL76">
    <cfRule type="cellIs" dxfId="30" priority="31" stopIfTrue="1" operator="equal">
      <formula>"a"</formula>
    </cfRule>
    <cfRule type="cellIs" dxfId="29" priority="32" stopIfTrue="1" operator="equal">
      <formula>"u"</formula>
    </cfRule>
  </conditionalFormatting>
  <conditionalFormatting sqref="K79:AL79">
    <cfRule type="cellIs" dxfId="28" priority="29" stopIfTrue="1" operator="equal">
      <formula>"a"</formula>
    </cfRule>
    <cfRule type="cellIs" dxfId="27" priority="30" stopIfTrue="1" operator="equal">
      <formula>"u"</formula>
    </cfRule>
  </conditionalFormatting>
  <conditionalFormatting sqref="K82:AL82">
    <cfRule type="cellIs" dxfId="26" priority="27" stopIfTrue="1" operator="equal">
      <formula>"a"</formula>
    </cfRule>
    <cfRule type="cellIs" dxfId="25" priority="28" stopIfTrue="1" operator="equal">
      <formula>"u"</formula>
    </cfRule>
  </conditionalFormatting>
  <conditionalFormatting sqref="K85:AL85">
    <cfRule type="cellIs" dxfId="24" priority="25" stopIfTrue="1" operator="equal">
      <formula>"a"</formula>
    </cfRule>
    <cfRule type="cellIs" dxfId="23" priority="26" stopIfTrue="1" operator="equal">
      <formula>"u"</formula>
    </cfRule>
  </conditionalFormatting>
  <conditionalFormatting sqref="K88:AL88">
    <cfRule type="cellIs" dxfId="22" priority="23" stopIfTrue="1" operator="equal">
      <formula>"a"</formula>
    </cfRule>
    <cfRule type="cellIs" dxfId="21" priority="24" stopIfTrue="1" operator="equal">
      <formula>"u"</formula>
    </cfRule>
  </conditionalFormatting>
  <conditionalFormatting sqref="K91:AL91">
    <cfRule type="cellIs" dxfId="20" priority="21" stopIfTrue="1" operator="equal">
      <formula>"a"</formula>
    </cfRule>
    <cfRule type="cellIs" dxfId="19" priority="22" stopIfTrue="1" operator="equal">
      <formula>"u"</formula>
    </cfRule>
  </conditionalFormatting>
  <conditionalFormatting sqref="K94:AL94">
    <cfRule type="cellIs" dxfId="18" priority="19" stopIfTrue="1" operator="equal">
      <formula>"a"</formula>
    </cfRule>
    <cfRule type="cellIs" dxfId="17" priority="20" stopIfTrue="1" operator="equal">
      <formula>"u"</formula>
    </cfRule>
  </conditionalFormatting>
  <conditionalFormatting sqref="K97:AL97">
    <cfRule type="cellIs" dxfId="16" priority="17" stopIfTrue="1" operator="equal">
      <formula>"a"</formula>
    </cfRule>
    <cfRule type="cellIs" dxfId="15" priority="18" stopIfTrue="1" operator="equal">
      <formula>"u"</formula>
    </cfRule>
  </conditionalFormatting>
  <conditionalFormatting sqref="K100:AL100">
    <cfRule type="cellIs" dxfId="14" priority="15" stopIfTrue="1" operator="equal">
      <formula>"a"</formula>
    </cfRule>
    <cfRule type="cellIs" dxfId="13" priority="16" stopIfTrue="1" operator="equal">
      <formula>"u"</formula>
    </cfRule>
  </conditionalFormatting>
  <conditionalFormatting sqref="K103:AL103">
    <cfRule type="cellIs" dxfId="12" priority="13" stopIfTrue="1" operator="equal">
      <formula>"a"</formula>
    </cfRule>
    <cfRule type="cellIs" dxfId="11" priority="14" stopIfTrue="1" operator="equal">
      <formula>"u"</formula>
    </cfRule>
  </conditionalFormatting>
  <conditionalFormatting sqref="K106:AL106">
    <cfRule type="cellIs" dxfId="10" priority="11" stopIfTrue="1" operator="equal">
      <formula>"a"</formula>
    </cfRule>
    <cfRule type="cellIs" dxfId="9" priority="12" stopIfTrue="1" operator="equal">
      <formula>"u"</formula>
    </cfRule>
  </conditionalFormatting>
  <conditionalFormatting sqref="K109:AL109">
    <cfRule type="cellIs" dxfId="8" priority="9" stopIfTrue="1" operator="equal">
      <formula>"a"</formula>
    </cfRule>
    <cfRule type="cellIs" dxfId="7" priority="10" stopIfTrue="1" operator="equal">
      <formula>"u"</formula>
    </cfRule>
  </conditionalFormatting>
  <conditionalFormatting sqref="K112:AL112">
    <cfRule type="cellIs" dxfId="6" priority="7" stopIfTrue="1" operator="equal">
      <formula>"a"</formula>
    </cfRule>
    <cfRule type="cellIs" dxfId="5" priority="8" stopIfTrue="1" operator="equal">
      <formula>"u"</formula>
    </cfRule>
  </conditionalFormatting>
  <conditionalFormatting sqref="K115:AL115">
    <cfRule type="cellIs" dxfId="4" priority="5" stopIfTrue="1" operator="equal">
      <formula>"a"</formula>
    </cfRule>
    <cfRule type="cellIs" dxfId="3" priority="6" stopIfTrue="1" operator="equal">
      <formula>"u"</formula>
    </cfRule>
  </conditionalFormatting>
  <conditionalFormatting sqref="K118:AL118">
    <cfRule type="cellIs" dxfId="2" priority="3" stopIfTrue="1" operator="equal">
      <formula>"a"</formula>
    </cfRule>
    <cfRule type="cellIs" dxfId="1" priority="4" stopIfTrue="1" operator="equal">
      <formula>"u"</formula>
    </cfRule>
  </conditionalFormatting>
  <conditionalFormatting sqref="K32:AL32 K35:AL35 K38:AL38 K41:AL41 K44:AL44 K47:AL47 K50:AL50 K53:AL53 K56:AL56 K59:AL59 K62:AL62 K65:AL65 K68:AL68 K71:AL71 K74:AL74 K77:AL77 K80:AL80 K83:AL83 K86:AL86 K89:AL89 K92:AL92 K95:AL95 K98:AL98 K101:AL101 K104:AL104 K107:AL107 K110:AL110 K113:AL113 K116:AL116 K119:AL119">
    <cfRule type="expression" dxfId="0" priority="2" stopIfTrue="1">
      <formula>AND(OR(K31="a",K31="e"),K32="")</formula>
    </cfRule>
  </conditionalFormatting>
  <dataValidations count="12">
    <dataValidation type="list" allowBlank="1" showErrorMessage="1" errorTitle="Erkundung oder Erprobung" error="Bitte auswählen!" sqref="AE2:AK2">
      <formula1>"Bitte auswählen!,Nachholung Berufsfelderkundung,Nachholung Berufsfelderprobung"</formula1>
    </dataValidation>
    <dataValidation type="textLength" operator="equal" allowBlank="1" showErrorMessage="1" errorTitle="Schulnummer" error="Bitte geben Sie fünf Stellen an!" sqref="AF10:AK10">
      <formula1>5</formula1>
    </dataValidation>
    <dataValidation type="list" errorStyle="information" allowBlank="1" showErrorMessage="1" errorTitle="Abrechnung für Haushaltsjahr" error="Bitte auswählen!" sqref="AR8:AU8">
      <formula1>INDIRECT($AX$21)</formula1>
    </dataValidation>
    <dataValidation type="list" allowBlank="1" showErrorMessage="1" errorTitle="Schuljahr" error="Bitte auswählen!" sqref="AF8:AK8">
      <formula1>$AX$17:$BB$17</formula1>
    </dataValidation>
    <dataValidation type="whole" allowBlank="1" showErrorMessage="1" errorTitle="Anzahl Stunden" error="Bitte nur ganze Zahlen bis max. 10 Stunden eingeben!" sqref="S14">
      <formula1>1</formula1>
      <formula2>10</formula2>
    </dataValidation>
    <dataValidation type="whole" allowBlank="1" showErrorMessage="1" errorTitle="Anzahl Stunden" error="Bitte nur ganze Zahlen eingeben und die maximale Stundenanzahl pro Tag beachten!" sqref="K33:AL33 K36:AL36 K39:AL39 K42:AL42 K45:AL45 K48:AL48 K51:AL51 K54:AL54 K57:AL57 K60:AL60 K63:AL63 K66:AL66 K69:AL69 K72:AL72 K75:AL75 K78:AL78 K81:AL81 K84:AL84 K87:AL87 K90:AL90 K93:AL93 K96:AL96 K99:AL99 K102:AL102 K105:AL105 K108:AL108 K111:AL111 K114:AL114 K117:AL117 K120:AL120">
      <formula1>1</formula1>
      <formula2>$S$14</formula2>
    </dataValidation>
    <dataValidation type="whole" allowBlank="1" showErrorMessage="1" errorTitle="Anzahl Kurstage" error="Bitte nur ganze Zahlen bis max. 28 Tage eingeben!" sqref="M14">
      <formula1>1</formula1>
      <formula2>28</formula2>
    </dataValidation>
    <dataValidation type="list" allowBlank="1" showErrorMessage="1" errorTitle="Status der Anwesenheit" error="Bitte auswählen!_x000a_a - anwesend_x000a_e - entschuldigtes Fehlen_x000a_u - vom ZWE zu vertretendes Fehlen" sqref="K31:AL31 K34:AL34 K37:AL37 K40:AL40 K43:AL43 K46:AL46 K49:AL49 K52:AL52 K55:AL55 K58:AL58 K61:AL61 K64:AL64 K67:AL67 K70:AL70 K73:AL73 K76:AL76 K79:AL79 K82:AL82 K85:AL85 K88:AL88 K91:AL91 K94:AL94 K97:AL97 K100:AL100 K103:AL103 K106:AL106 K109:AL109 K112:AL112 K115:AL115 K118:AL118">
      <formula1>$BA$24:$BA$26</formula1>
    </dataValidation>
    <dataValidation type="list" allowBlank="1" showErrorMessage="1" errorTitle="BF-Nummer" error="Bitte auswählen!" sqref="K32:AL32 K119:AL119 K38:AL38 K41:AL41 K44:AL44 K47:AL47 K50:AL50 K53:AL53 K56:AL56 K59:AL59 K62:AL62 K65:AL65 K68:AL68 K71:AL71 K74:AL74 K77:AL77 K80:AL80 K83:AL83 K86:AL86 K89:AL89 K92:AL92 K95:AL95 K98:AL98 K101:AL101 K104:AL104 K107:AL107 K110:AL110 K113:AL113 K116:AL116 K35:AL35">
      <formula1>Berufsfelder</formula1>
    </dataValidation>
    <dataValidation type="list" allowBlank="1" showErrorMessage="1" errorTitle="Klassenstufe" error="Bitte auswählen!" sqref="AF12:AH12">
      <formula1>INDIRECT(VLOOKUP(S8,AY2:AZ4,2,FALSE))</formula1>
    </dataValidation>
    <dataValidation type="list" allowBlank="1" showErrorMessage="1" errorTitle="Klassenstufe" error="Bitte auswählen!" sqref="AI12:AJ12">
      <formula1>INDIRECT(VLOOKUP(V8,BB2:BB4,2,FALSE))</formula1>
    </dataValidation>
    <dataValidation type="list" allowBlank="1" showErrorMessage="1" errorTitle="Klassenstufe" error="Bitte auswählen!" sqref="AK12">
      <formula1>INDIRECT(VLOOKUP(X8,BC2:BC4,2,FALSE))</formula1>
    </dataValidation>
  </dataValidations>
  <printOptions horizontalCentered="1"/>
  <pageMargins left="0.19685039370078741" right="0.19685039370078741" top="0.59055118110236227" bottom="0.98425196850393704" header="0.19685039370078741" footer="0.19685039370078741"/>
  <pageSetup paperSize="9" scale="71" fitToHeight="0" orientation="landscape" r:id="rId1"/>
  <headerFooter>
    <oddFooter>&amp;L________________________________________________________________________________________________________
Datum, Unterschrift Schulleitung                               Datum, rechtsverbindliche Unterschrift/en Zuwendungsempfänger&amp;C
Seite &amp;P von &amp;N&amp;R&amp;G</oddFooter>
  </headerFooter>
  <drawing r:id="rId2"/>
  <legacy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Q80"/>
  <sheetViews>
    <sheetView showGridLines="0" workbookViewId="0">
      <selection activeCell="C14" sqref="C14:I14"/>
    </sheetView>
  </sheetViews>
  <sheetFormatPr baseColWidth="10" defaultRowHeight="12" x14ac:dyDescent="0.2"/>
  <cols>
    <col min="1" max="1" width="5.7109375" style="81" customWidth="1"/>
    <col min="2" max="2" width="2.7109375" style="81" customWidth="1"/>
    <col min="3" max="9" width="4.7109375" style="81" customWidth="1"/>
    <col min="10" max="10" width="2.7109375" style="81" customWidth="1"/>
    <col min="11" max="12" width="10.7109375" style="81" customWidth="1"/>
    <col min="13" max="13" width="40.7109375" style="81" customWidth="1"/>
    <col min="14" max="14" width="2.7109375" style="81" customWidth="1"/>
    <col min="15" max="16" width="10.7109375" style="81" customWidth="1"/>
    <col min="17" max="17" width="11.42578125" style="81" customWidth="1"/>
    <col min="18" max="16384" width="11.42578125" style="81"/>
  </cols>
  <sheetData>
    <row r="1" spans="1:17" x14ac:dyDescent="0.2">
      <c r="Q1" s="94"/>
    </row>
    <row r="2" spans="1:17" ht="15" customHeight="1" x14ac:dyDescent="0.25">
      <c r="A2" s="69" t="str">
        <f>CONCATENATE("Daten für die Belegliste des Verwendungsnachweises für das Jahr ",IF(Anwesenheitsliste!AR8="Bitte auswählen!","____",Anwesenheitsliste!AR8))</f>
        <v>Daten für die Belegliste des Verwendungsnachweises für das Jahr ____</v>
      </c>
      <c r="B2" s="69"/>
      <c r="C2" s="67"/>
      <c r="D2" s="67"/>
      <c r="E2" s="67"/>
      <c r="F2" s="67"/>
      <c r="G2" s="67"/>
      <c r="H2" s="67"/>
      <c r="I2" s="67"/>
      <c r="J2" s="67"/>
      <c r="K2" s="67"/>
      <c r="L2" s="67"/>
      <c r="M2" s="67"/>
      <c r="O2" s="68"/>
      <c r="P2" s="68"/>
      <c r="Q2" s="94"/>
    </row>
    <row r="3" spans="1:17" x14ac:dyDescent="0.2">
      <c r="A3" s="67" t="s">
        <v>92</v>
      </c>
      <c r="B3" s="67"/>
      <c r="C3" s="67"/>
      <c r="D3" s="67"/>
      <c r="E3" s="67"/>
      <c r="F3" s="67"/>
      <c r="G3" s="67"/>
      <c r="H3" s="67"/>
      <c r="I3" s="67"/>
      <c r="J3" s="67"/>
      <c r="K3" s="67"/>
      <c r="L3" s="67"/>
      <c r="M3" s="67"/>
      <c r="O3" s="68"/>
      <c r="P3" s="68"/>
      <c r="Q3" s="94"/>
    </row>
    <row r="4" spans="1:17" x14ac:dyDescent="0.2">
      <c r="A4" s="67"/>
      <c r="B4" s="67"/>
      <c r="C4" s="67"/>
      <c r="D4" s="67"/>
      <c r="E4" s="67"/>
      <c r="F4" s="67"/>
      <c r="G4" s="67"/>
      <c r="H4" s="67"/>
      <c r="I4" s="67"/>
      <c r="J4" s="67"/>
      <c r="K4" s="67"/>
      <c r="L4" s="67"/>
      <c r="M4" s="67"/>
      <c r="O4" s="68"/>
      <c r="P4" s="68"/>
      <c r="Q4" s="94"/>
    </row>
    <row r="5" spans="1:17" x14ac:dyDescent="0.2">
      <c r="A5" s="67"/>
      <c r="B5" s="67"/>
      <c r="C5" s="390" t="s">
        <v>166</v>
      </c>
      <c r="D5" s="391"/>
      <c r="E5" s="391"/>
      <c r="F5" s="391"/>
      <c r="G5" s="391"/>
      <c r="H5" s="391"/>
      <c r="I5" s="391"/>
      <c r="J5" s="391"/>
      <c r="K5" s="391"/>
      <c r="L5" s="391"/>
      <c r="M5" s="391"/>
      <c r="N5" s="391"/>
      <c r="O5" s="391"/>
      <c r="P5" s="392"/>
      <c r="Q5" s="94"/>
    </row>
    <row r="6" spans="1:17" x14ac:dyDescent="0.2">
      <c r="A6" s="67"/>
      <c r="B6" s="67"/>
      <c r="C6" s="393"/>
      <c r="D6" s="394"/>
      <c r="E6" s="394"/>
      <c r="F6" s="394"/>
      <c r="G6" s="394"/>
      <c r="H6" s="394"/>
      <c r="I6" s="394"/>
      <c r="J6" s="394"/>
      <c r="K6" s="394"/>
      <c r="L6" s="394"/>
      <c r="M6" s="394"/>
      <c r="N6" s="394"/>
      <c r="O6" s="394"/>
      <c r="P6" s="395"/>
      <c r="Q6" s="94"/>
    </row>
    <row r="7" spans="1:17" ht="14.25" customHeight="1" x14ac:dyDescent="0.2">
      <c r="A7" s="67"/>
      <c r="B7" s="67"/>
      <c r="C7" s="396"/>
      <c r="D7" s="397"/>
      <c r="E7" s="397"/>
      <c r="F7" s="397"/>
      <c r="G7" s="397"/>
      <c r="H7" s="397"/>
      <c r="I7" s="397"/>
      <c r="J7" s="397"/>
      <c r="K7" s="397"/>
      <c r="L7" s="397"/>
      <c r="M7" s="397"/>
      <c r="N7" s="397"/>
      <c r="O7" s="397"/>
      <c r="P7" s="398"/>
      <c r="Q7" s="94"/>
    </row>
    <row r="8" spans="1:17" x14ac:dyDescent="0.2">
      <c r="A8" s="67"/>
      <c r="B8" s="67"/>
      <c r="C8" s="67"/>
      <c r="D8" s="67"/>
      <c r="E8" s="67"/>
      <c r="F8" s="67"/>
      <c r="G8" s="67"/>
      <c r="H8" s="67"/>
      <c r="I8" s="67"/>
      <c r="J8" s="67"/>
      <c r="K8" s="67"/>
      <c r="L8" s="67"/>
      <c r="M8" s="67"/>
      <c r="O8" s="68"/>
      <c r="P8" s="68"/>
      <c r="Q8" s="94"/>
    </row>
    <row r="9" spans="1:17" x14ac:dyDescent="0.2">
      <c r="A9" s="67"/>
      <c r="B9" s="67"/>
      <c r="C9" s="67"/>
      <c r="D9" s="67"/>
      <c r="E9" s="67"/>
      <c r="F9" s="67"/>
      <c r="G9" s="67"/>
      <c r="H9" s="67"/>
      <c r="I9" s="67"/>
      <c r="J9" s="67"/>
      <c r="K9" s="67"/>
      <c r="L9" s="67"/>
      <c r="M9" s="67"/>
      <c r="O9" s="68"/>
      <c r="P9" s="68"/>
      <c r="Q9" s="94"/>
    </row>
    <row r="10" spans="1:17" ht="12" customHeight="1" x14ac:dyDescent="0.2">
      <c r="A10" s="425" t="s">
        <v>0</v>
      </c>
      <c r="C10" s="413" t="s">
        <v>22</v>
      </c>
      <c r="D10" s="414"/>
      <c r="E10" s="414"/>
      <c r="F10" s="414"/>
      <c r="G10" s="414"/>
      <c r="H10" s="414"/>
      <c r="I10" s="415"/>
      <c r="K10" s="413" t="s">
        <v>89</v>
      </c>
      <c r="L10" s="422" t="s">
        <v>91</v>
      </c>
      <c r="M10" s="422" t="s">
        <v>114</v>
      </c>
      <c r="O10" s="402" t="s">
        <v>90</v>
      </c>
      <c r="P10" s="403"/>
      <c r="Q10" s="94"/>
    </row>
    <row r="11" spans="1:17" x14ac:dyDescent="0.2">
      <c r="A11" s="426"/>
      <c r="C11" s="416"/>
      <c r="D11" s="417"/>
      <c r="E11" s="417"/>
      <c r="F11" s="417"/>
      <c r="G11" s="417"/>
      <c r="H11" s="417"/>
      <c r="I11" s="418"/>
      <c r="K11" s="416"/>
      <c r="L11" s="423"/>
      <c r="M11" s="423"/>
      <c r="O11" s="404"/>
      <c r="P11" s="405"/>
      <c r="Q11" s="94"/>
    </row>
    <row r="12" spans="1:17" x14ac:dyDescent="0.2">
      <c r="A12" s="426"/>
      <c r="C12" s="416"/>
      <c r="D12" s="417"/>
      <c r="E12" s="417"/>
      <c r="F12" s="417"/>
      <c r="G12" s="417"/>
      <c r="H12" s="417"/>
      <c r="I12" s="418"/>
      <c r="K12" s="416"/>
      <c r="L12" s="423"/>
      <c r="M12" s="423"/>
      <c r="O12" s="404"/>
      <c r="P12" s="405"/>
      <c r="Q12" s="94"/>
    </row>
    <row r="13" spans="1:17" ht="12.75" thickBot="1" x14ac:dyDescent="0.25">
      <c r="A13" s="427"/>
      <c r="C13" s="419"/>
      <c r="D13" s="420"/>
      <c r="E13" s="420"/>
      <c r="F13" s="420"/>
      <c r="G13" s="420"/>
      <c r="H13" s="420"/>
      <c r="I13" s="421"/>
      <c r="K13" s="419"/>
      <c r="L13" s="424"/>
      <c r="M13" s="424"/>
      <c r="O13" s="406"/>
      <c r="P13" s="407"/>
      <c r="Q13" s="94"/>
    </row>
    <row r="14" spans="1:17" ht="15" thickTop="1" x14ac:dyDescent="0.2">
      <c r="A14" s="97">
        <v>1</v>
      </c>
      <c r="C14" s="428" t="str">
        <f>IF(Anwesenheitsliste!CN31="","",Anwesenheitsliste!CN31)</f>
        <v/>
      </c>
      <c r="D14" s="429"/>
      <c r="E14" s="429"/>
      <c r="F14" s="429"/>
      <c r="G14" s="429"/>
      <c r="H14" s="429"/>
      <c r="I14" s="430"/>
      <c r="K14" s="210" t="str">
        <f>IF(C14="","",Anwesenheitsliste!$AF$10)</f>
        <v/>
      </c>
      <c r="L14" s="213" t="str">
        <f>IF(C14="","",Anwesenheitsliste!$AR$12)</f>
        <v/>
      </c>
      <c r="M14" s="219" t="str">
        <f>IF(Anwesenheitsliste!CO31="","",Anwesenheitsliste!CO31)</f>
        <v/>
      </c>
      <c r="O14" s="408" t="str">
        <f>IF(C14="","",VLOOKUP(C14,Anwesenheitsliste!$B$31:$AT$119,44,FALSE))</f>
        <v/>
      </c>
      <c r="P14" s="409"/>
      <c r="Q14" s="95"/>
    </row>
    <row r="15" spans="1:17" ht="15" x14ac:dyDescent="0.2">
      <c r="A15" s="98">
        <v>2</v>
      </c>
      <c r="C15" s="399" t="str">
        <f>IF(Anwesenheitsliste!CN32="","",Anwesenheitsliste!CN32)</f>
        <v/>
      </c>
      <c r="D15" s="400"/>
      <c r="E15" s="400"/>
      <c r="F15" s="400"/>
      <c r="G15" s="400"/>
      <c r="H15" s="400"/>
      <c r="I15" s="401"/>
      <c r="K15" s="211" t="str">
        <f>IF(C15="","",Anwesenheitsliste!$AF$10)</f>
        <v/>
      </c>
      <c r="L15" s="213" t="str">
        <f>IF(C15="","",Anwesenheitsliste!$AR$12)</f>
        <v/>
      </c>
      <c r="M15" s="219" t="str">
        <f>IF(Anwesenheitsliste!CO32="","",Anwesenheitsliste!CO32)</f>
        <v/>
      </c>
      <c r="O15" s="386" t="str">
        <f>IF(C15="","",VLOOKUP(C15,Anwesenheitsliste!$B$31:$AT$119,44,FALSE))</f>
        <v/>
      </c>
      <c r="P15" s="387"/>
      <c r="Q15" s="96"/>
    </row>
    <row r="16" spans="1:17" ht="15" x14ac:dyDescent="0.2">
      <c r="A16" s="98">
        <v>3</v>
      </c>
      <c r="C16" s="399" t="str">
        <f>IF(Anwesenheitsliste!CN33="","",Anwesenheitsliste!CN33)</f>
        <v/>
      </c>
      <c r="D16" s="400"/>
      <c r="E16" s="400"/>
      <c r="F16" s="400"/>
      <c r="G16" s="400"/>
      <c r="H16" s="400"/>
      <c r="I16" s="401"/>
      <c r="K16" s="211" t="str">
        <f>IF(C16="","",Anwesenheitsliste!$AF$10)</f>
        <v/>
      </c>
      <c r="L16" s="213" t="str">
        <f>IF(C16="","",Anwesenheitsliste!$AR$12)</f>
        <v/>
      </c>
      <c r="M16" s="219" t="str">
        <f>IF(Anwesenheitsliste!CO33="","",Anwesenheitsliste!CO33)</f>
        <v/>
      </c>
      <c r="O16" s="386" t="str">
        <f>IF(C16="","",VLOOKUP(C16,Anwesenheitsliste!$B$31:$AT$119,44,FALSE))</f>
        <v/>
      </c>
      <c r="P16" s="387"/>
      <c r="Q16" s="96"/>
    </row>
    <row r="17" spans="1:17" ht="15" x14ac:dyDescent="0.2">
      <c r="A17" s="98">
        <v>4</v>
      </c>
      <c r="C17" s="399" t="str">
        <f>IF(Anwesenheitsliste!CN34="","",Anwesenheitsliste!CN34)</f>
        <v/>
      </c>
      <c r="D17" s="400"/>
      <c r="E17" s="400"/>
      <c r="F17" s="400"/>
      <c r="G17" s="400"/>
      <c r="H17" s="400"/>
      <c r="I17" s="401"/>
      <c r="K17" s="211" t="str">
        <f>IF(C17="","",Anwesenheitsliste!$AF$10)</f>
        <v/>
      </c>
      <c r="L17" s="213" t="str">
        <f>IF(C17="","",Anwesenheitsliste!$AR$12)</f>
        <v/>
      </c>
      <c r="M17" s="219" t="str">
        <f>IF(Anwesenheitsliste!CO34="","",Anwesenheitsliste!CO34)</f>
        <v/>
      </c>
      <c r="O17" s="386" t="str">
        <f>IF(C17="","",VLOOKUP(C17,Anwesenheitsliste!$B$31:$AT$119,44,FALSE))</f>
        <v/>
      </c>
      <c r="P17" s="387"/>
      <c r="Q17" s="96"/>
    </row>
    <row r="18" spans="1:17" ht="15" x14ac:dyDescent="0.2">
      <c r="A18" s="98">
        <v>5</v>
      </c>
      <c r="C18" s="399" t="str">
        <f>IF(Anwesenheitsliste!CN35="","",Anwesenheitsliste!CN35)</f>
        <v/>
      </c>
      <c r="D18" s="400"/>
      <c r="E18" s="400"/>
      <c r="F18" s="400"/>
      <c r="G18" s="400"/>
      <c r="H18" s="400"/>
      <c r="I18" s="401"/>
      <c r="K18" s="211" t="str">
        <f>IF(C18="","",Anwesenheitsliste!$AF$10)</f>
        <v/>
      </c>
      <c r="L18" s="213" t="str">
        <f>IF(C18="","",Anwesenheitsliste!$AR$12)</f>
        <v/>
      </c>
      <c r="M18" s="219" t="str">
        <f>IF(Anwesenheitsliste!CO35="","",Anwesenheitsliste!CO35)</f>
        <v/>
      </c>
      <c r="O18" s="386" t="str">
        <f>IF(C18="","",VLOOKUP(C18,Anwesenheitsliste!$B$31:$AT$119,44,FALSE))</f>
        <v/>
      </c>
      <c r="P18" s="387"/>
      <c r="Q18" s="96"/>
    </row>
    <row r="19" spans="1:17" ht="15" x14ac:dyDescent="0.2">
      <c r="A19" s="98">
        <v>6</v>
      </c>
      <c r="C19" s="399" t="str">
        <f>IF(Anwesenheitsliste!CN36="","",Anwesenheitsliste!CN36)</f>
        <v/>
      </c>
      <c r="D19" s="400"/>
      <c r="E19" s="400"/>
      <c r="F19" s="400"/>
      <c r="G19" s="400"/>
      <c r="H19" s="400"/>
      <c r="I19" s="401"/>
      <c r="K19" s="211" t="str">
        <f>IF(C19="","",Anwesenheitsliste!$AF$10)</f>
        <v/>
      </c>
      <c r="L19" s="213" t="str">
        <f>IF(C19="","",Anwesenheitsliste!$AR$12)</f>
        <v/>
      </c>
      <c r="M19" s="219" t="str">
        <f>IF(Anwesenheitsliste!CO36="","",Anwesenheitsliste!CO36)</f>
        <v/>
      </c>
      <c r="O19" s="386" t="str">
        <f>IF(C19="","",VLOOKUP(C19,Anwesenheitsliste!$B$31:$AT$119,44,FALSE))</f>
        <v/>
      </c>
      <c r="P19" s="387"/>
      <c r="Q19" s="96"/>
    </row>
    <row r="20" spans="1:17" ht="15" x14ac:dyDescent="0.2">
      <c r="A20" s="98">
        <v>7</v>
      </c>
      <c r="C20" s="399" t="str">
        <f>IF(Anwesenheitsliste!CN37="","",Anwesenheitsliste!CN37)</f>
        <v/>
      </c>
      <c r="D20" s="400"/>
      <c r="E20" s="400"/>
      <c r="F20" s="400"/>
      <c r="G20" s="400"/>
      <c r="H20" s="400"/>
      <c r="I20" s="401"/>
      <c r="K20" s="211" t="str">
        <f>IF(C20="","",Anwesenheitsliste!$AF$10)</f>
        <v/>
      </c>
      <c r="L20" s="213" t="str">
        <f>IF(C20="","",Anwesenheitsliste!$AR$12)</f>
        <v/>
      </c>
      <c r="M20" s="219" t="str">
        <f>IF(Anwesenheitsliste!CO37="","",Anwesenheitsliste!CO37)</f>
        <v/>
      </c>
      <c r="O20" s="386" t="str">
        <f>IF(C20="","",VLOOKUP(C20,Anwesenheitsliste!$B$31:$AT$119,44,FALSE))</f>
        <v/>
      </c>
      <c r="P20" s="387"/>
      <c r="Q20" s="96"/>
    </row>
    <row r="21" spans="1:17" ht="15" x14ac:dyDescent="0.2">
      <c r="A21" s="98">
        <v>8</v>
      </c>
      <c r="C21" s="399" t="str">
        <f>IF(Anwesenheitsliste!CN38="","",Anwesenheitsliste!CN38)</f>
        <v/>
      </c>
      <c r="D21" s="400"/>
      <c r="E21" s="400"/>
      <c r="F21" s="400"/>
      <c r="G21" s="400"/>
      <c r="H21" s="400"/>
      <c r="I21" s="401"/>
      <c r="K21" s="211" t="str">
        <f>IF(C21="","",Anwesenheitsliste!$AF$10)</f>
        <v/>
      </c>
      <c r="L21" s="213" t="str">
        <f>IF(C21="","",Anwesenheitsliste!$AR$12)</f>
        <v/>
      </c>
      <c r="M21" s="219" t="str">
        <f>IF(Anwesenheitsliste!CO38="","",Anwesenheitsliste!CO38)</f>
        <v/>
      </c>
      <c r="O21" s="386" t="str">
        <f>IF(C21="","",VLOOKUP(C21,Anwesenheitsliste!$B$31:$AT$119,44,FALSE))</f>
        <v/>
      </c>
      <c r="P21" s="387"/>
      <c r="Q21" s="96"/>
    </row>
    <row r="22" spans="1:17" ht="15" x14ac:dyDescent="0.2">
      <c r="A22" s="98">
        <v>9</v>
      </c>
      <c r="C22" s="399" t="str">
        <f>IF(Anwesenheitsliste!CN39="","",Anwesenheitsliste!CN39)</f>
        <v/>
      </c>
      <c r="D22" s="400"/>
      <c r="E22" s="400"/>
      <c r="F22" s="400"/>
      <c r="G22" s="400"/>
      <c r="H22" s="400"/>
      <c r="I22" s="401"/>
      <c r="K22" s="211" t="str">
        <f>IF(C22="","",Anwesenheitsliste!$AF$10)</f>
        <v/>
      </c>
      <c r="L22" s="213" t="str">
        <f>IF(C22="","",Anwesenheitsliste!$AR$12)</f>
        <v/>
      </c>
      <c r="M22" s="219" t="str">
        <f>IF(Anwesenheitsliste!CO39="","",Anwesenheitsliste!CO39)</f>
        <v/>
      </c>
      <c r="O22" s="386" t="str">
        <f>IF(C22="","",VLOOKUP(C22,Anwesenheitsliste!$B$31:$AT$119,44,FALSE))</f>
        <v/>
      </c>
      <c r="P22" s="387"/>
      <c r="Q22" s="96"/>
    </row>
    <row r="23" spans="1:17" ht="15" x14ac:dyDescent="0.2">
      <c r="A23" s="98">
        <v>10</v>
      </c>
      <c r="C23" s="399" t="str">
        <f>IF(Anwesenheitsliste!CN40="","",Anwesenheitsliste!CN40)</f>
        <v/>
      </c>
      <c r="D23" s="400"/>
      <c r="E23" s="400"/>
      <c r="F23" s="400"/>
      <c r="G23" s="400"/>
      <c r="H23" s="400"/>
      <c r="I23" s="401"/>
      <c r="K23" s="211" t="str">
        <f>IF(C23="","",Anwesenheitsliste!$AF$10)</f>
        <v/>
      </c>
      <c r="L23" s="213" t="str">
        <f>IF(C23="","",Anwesenheitsliste!$AR$12)</f>
        <v/>
      </c>
      <c r="M23" s="219" t="str">
        <f>IF(Anwesenheitsliste!CO40="","",Anwesenheitsliste!CO40)</f>
        <v/>
      </c>
      <c r="O23" s="386" t="str">
        <f>IF(C23="","",VLOOKUP(C23,Anwesenheitsliste!$B$31:$AT$119,44,FALSE))</f>
        <v/>
      </c>
      <c r="P23" s="387"/>
      <c r="Q23" s="96"/>
    </row>
    <row r="24" spans="1:17" ht="15" x14ac:dyDescent="0.2">
      <c r="A24" s="98">
        <v>11</v>
      </c>
      <c r="C24" s="399" t="str">
        <f>IF(Anwesenheitsliste!CN41="","",Anwesenheitsliste!CN41)</f>
        <v/>
      </c>
      <c r="D24" s="400"/>
      <c r="E24" s="400"/>
      <c r="F24" s="400"/>
      <c r="G24" s="400"/>
      <c r="H24" s="400"/>
      <c r="I24" s="401"/>
      <c r="K24" s="211" t="str">
        <f>IF(C24="","",Anwesenheitsliste!$AF$10)</f>
        <v/>
      </c>
      <c r="L24" s="213" t="str">
        <f>IF(C24="","",Anwesenheitsliste!$AR$12)</f>
        <v/>
      </c>
      <c r="M24" s="219" t="str">
        <f>IF(Anwesenheitsliste!CO41="","",Anwesenheitsliste!CO41)</f>
        <v/>
      </c>
      <c r="O24" s="386" t="str">
        <f>IF(C24="","",VLOOKUP(C24,Anwesenheitsliste!$B$31:$AT$119,44,FALSE))</f>
        <v/>
      </c>
      <c r="P24" s="387"/>
      <c r="Q24" s="96"/>
    </row>
    <row r="25" spans="1:17" ht="15" x14ac:dyDescent="0.2">
      <c r="A25" s="98">
        <v>12</v>
      </c>
      <c r="C25" s="399" t="str">
        <f>IF(Anwesenheitsliste!CN42="","",Anwesenheitsliste!CN42)</f>
        <v/>
      </c>
      <c r="D25" s="400"/>
      <c r="E25" s="400"/>
      <c r="F25" s="400"/>
      <c r="G25" s="400"/>
      <c r="H25" s="400"/>
      <c r="I25" s="401"/>
      <c r="K25" s="211" t="str">
        <f>IF(C25="","",Anwesenheitsliste!$AF$10)</f>
        <v/>
      </c>
      <c r="L25" s="213" t="str">
        <f>IF(C25="","",Anwesenheitsliste!$AR$12)</f>
        <v/>
      </c>
      <c r="M25" s="219" t="str">
        <f>IF(Anwesenheitsliste!CO42="","",Anwesenheitsliste!CO42)</f>
        <v/>
      </c>
      <c r="O25" s="386" t="str">
        <f>IF(C25="","",VLOOKUP(C25,Anwesenheitsliste!$B$31:$AT$119,44,FALSE))</f>
        <v/>
      </c>
      <c r="P25" s="387"/>
      <c r="Q25" s="96"/>
    </row>
    <row r="26" spans="1:17" ht="15" x14ac:dyDescent="0.2">
      <c r="A26" s="98">
        <v>13</v>
      </c>
      <c r="C26" s="399" t="str">
        <f>IF(Anwesenheitsliste!CN43="","",Anwesenheitsliste!CN43)</f>
        <v/>
      </c>
      <c r="D26" s="400"/>
      <c r="E26" s="400"/>
      <c r="F26" s="400"/>
      <c r="G26" s="400"/>
      <c r="H26" s="400"/>
      <c r="I26" s="401"/>
      <c r="K26" s="211" t="str">
        <f>IF(C26="","",Anwesenheitsliste!$AF$10)</f>
        <v/>
      </c>
      <c r="L26" s="213" t="str">
        <f>IF(C26="","",Anwesenheitsliste!$AR$12)</f>
        <v/>
      </c>
      <c r="M26" s="219" t="str">
        <f>IF(Anwesenheitsliste!CO43="","",Anwesenheitsliste!CO43)</f>
        <v/>
      </c>
      <c r="O26" s="386" t="str">
        <f>IF(C26="","",VLOOKUP(C26,Anwesenheitsliste!$B$31:$AT$119,44,FALSE))</f>
        <v/>
      </c>
      <c r="P26" s="387"/>
      <c r="Q26" s="96"/>
    </row>
    <row r="27" spans="1:17" ht="15" x14ac:dyDescent="0.2">
      <c r="A27" s="98">
        <v>14</v>
      </c>
      <c r="C27" s="399" t="str">
        <f>IF(Anwesenheitsliste!CN44="","",Anwesenheitsliste!CN44)</f>
        <v/>
      </c>
      <c r="D27" s="400"/>
      <c r="E27" s="400"/>
      <c r="F27" s="400"/>
      <c r="G27" s="400"/>
      <c r="H27" s="400"/>
      <c r="I27" s="401"/>
      <c r="K27" s="211" t="str">
        <f>IF(C27="","",Anwesenheitsliste!$AF$10)</f>
        <v/>
      </c>
      <c r="L27" s="213" t="str">
        <f>IF(C27="","",Anwesenheitsliste!$AR$12)</f>
        <v/>
      </c>
      <c r="M27" s="219" t="str">
        <f>IF(Anwesenheitsliste!CO44="","",Anwesenheitsliste!CO44)</f>
        <v/>
      </c>
      <c r="O27" s="386" t="str">
        <f>IF(C27="","",VLOOKUP(C27,Anwesenheitsliste!$B$31:$AT$119,44,FALSE))</f>
        <v/>
      </c>
      <c r="P27" s="387"/>
      <c r="Q27" s="96"/>
    </row>
    <row r="28" spans="1:17" ht="15" x14ac:dyDescent="0.2">
      <c r="A28" s="98">
        <v>15</v>
      </c>
      <c r="C28" s="399" t="str">
        <f>IF(Anwesenheitsliste!CN45="","",Anwesenheitsliste!CN45)</f>
        <v/>
      </c>
      <c r="D28" s="400"/>
      <c r="E28" s="400"/>
      <c r="F28" s="400"/>
      <c r="G28" s="400"/>
      <c r="H28" s="400"/>
      <c r="I28" s="401"/>
      <c r="K28" s="211" t="str">
        <f>IF(C28="","",Anwesenheitsliste!$AF$10)</f>
        <v/>
      </c>
      <c r="L28" s="213" t="str">
        <f>IF(C28="","",Anwesenheitsliste!$AR$12)</f>
        <v/>
      </c>
      <c r="M28" s="219" t="str">
        <f>IF(Anwesenheitsliste!CO45="","",Anwesenheitsliste!CO45)</f>
        <v/>
      </c>
      <c r="O28" s="386" t="str">
        <f>IF(C28="","",VLOOKUP(C28,Anwesenheitsliste!$B$31:$AT$119,44,FALSE))</f>
        <v/>
      </c>
      <c r="P28" s="387"/>
      <c r="Q28" s="96"/>
    </row>
    <row r="29" spans="1:17" ht="15" x14ac:dyDescent="0.2">
      <c r="A29" s="98">
        <v>16</v>
      </c>
      <c r="C29" s="399" t="str">
        <f>IF(Anwesenheitsliste!CN46="","",Anwesenheitsliste!CN46)</f>
        <v/>
      </c>
      <c r="D29" s="400"/>
      <c r="E29" s="400"/>
      <c r="F29" s="400"/>
      <c r="G29" s="400"/>
      <c r="H29" s="400"/>
      <c r="I29" s="401"/>
      <c r="K29" s="211" t="str">
        <f>IF(C29="","",Anwesenheitsliste!$AF$10)</f>
        <v/>
      </c>
      <c r="L29" s="213" t="str">
        <f>IF(C29="","",Anwesenheitsliste!$AR$12)</f>
        <v/>
      </c>
      <c r="M29" s="219" t="str">
        <f>IF(Anwesenheitsliste!CO46="","",Anwesenheitsliste!CO46)</f>
        <v/>
      </c>
      <c r="O29" s="386" t="str">
        <f>IF(C29="","",VLOOKUP(C29,Anwesenheitsliste!$B$31:$AT$119,44,FALSE))</f>
        <v/>
      </c>
      <c r="P29" s="387"/>
      <c r="Q29" s="96"/>
    </row>
    <row r="30" spans="1:17" ht="15" x14ac:dyDescent="0.2">
      <c r="A30" s="98">
        <v>17</v>
      </c>
      <c r="C30" s="399" t="str">
        <f>IF(Anwesenheitsliste!CN47="","",Anwesenheitsliste!CN47)</f>
        <v/>
      </c>
      <c r="D30" s="400"/>
      <c r="E30" s="400"/>
      <c r="F30" s="400"/>
      <c r="G30" s="400"/>
      <c r="H30" s="400"/>
      <c r="I30" s="401"/>
      <c r="K30" s="211" t="str">
        <f>IF(C30="","",Anwesenheitsliste!$AF$10)</f>
        <v/>
      </c>
      <c r="L30" s="213" t="str">
        <f>IF(C30="","",Anwesenheitsliste!$AR$12)</f>
        <v/>
      </c>
      <c r="M30" s="219" t="str">
        <f>IF(Anwesenheitsliste!CO47="","",Anwesenheitsliste!CO47)</f>
        <v/>
      </c>
      <c r="O30" s="386" t="str">
        <f>IF(C30="","",VLOOKUP(C30,Anwesenheitsliste!$B$31:$AT$119,44,FALSE))</f>
        <v/>
      </c>
      <c r="P30" s="387"/>
      <c r="Q30" s="96"/>
    </row>
    <row r="31" spans="1:17" ht="15" x14ac:dyDescent="0.2">
      <c r="A31" s="98">
        <v>18</v>
      </c>
      <c r="C31" s="399" t="str">
        <f>IF(Anwesenheitsliste!CN48="","",Anwesenheitsliste!CN48)</f>
        <v/>
      </c>
      <c r="D31" s="400"/>
      <c r="E31" s="400"/>
      <c r="F31" s="400"/>
      <c r="G31" s="400"/>
      <c r="H31" s="400"/>
      <c r="I31" s="401"/>
      <c r="K31" s="211" t="str">
        <f>IF(C31="","",Anwesenheitsliste!$AF$10)</f>
        <v/>
      </c>
      <c r="L31" s="213" t="str">
        <f>IF(C31="","",Anwesenheitsliste!$AR$12)</f>
        <v/>
      </c>
      <c r="M31" s="219" t="str">
        <f>IF(Anwesenheitsliste!CO48="","",Anwesenheitsliste!CO48)</f>
        <v/>
      </c>
      <c r="O31" s="386" t="str">
        <f>IF(C31="","",VLOOKUP(C31,Anwesenheitsliste!$B$31:$AT$119,44,FALSE))</f>
        <v/>
      </c>
      <c r="P31" s="387"/>
      <c r="Q31" s="96"/>
    </row>
    <row r="32" spans="1:17" ht="15" x14ac:dyDescent="0.2">
      <c r="A32" s="98">
        <v>19</v>
      </c>
      <c r="C32" s="399" t="str">
        <f>IF(Anwesenheitsliste!CN49="","",Anwesenheitsliste!CN49)</f>
        <v/>
      </c>
      <c r="D32" s="400"/>
      <c r="E32" s="400"/>
      <c r="F32" s="400"/>
      <c r="G32" s="400"/>
      <c r="H32" s="400"/>
      <c r="I32" s="401"/>
      <c r="K32" s="211" t="str">
        <f>IF(C32="","",Anwesenheitsliste!$AF$10)</f>
        <v/>
      </c>
      <c r="L32" s="213" t="str">
        <f>IF(C32="","",Anwesenheitsliste!$AR$12)</f>
        <v/>
      </c>
      <c r="M32" s="219" t="str">
        <f>IF(Anwesenheitsliste!CO49="","",Anwesenheitsliste!CO49)</f>
        <v/>
      </c>
      <c r="O32" s="386" t="str">
        <f>IF(C32="","",VLOOKUP(C32,Anwesenheitsliste!$B$31:$AT$119,44,FALSE))</f>
        <v/>
      </c>
      <c r="P32" s="387"/>
      <c r="Q32" s="96"/>
    </row>
    <row r="33" spans="1:17" ht="15" x14ac:dyDescent="0.2">
      <c r="A33" s="98">
        <v>20</v>
      </c>
      <c r="C33" s="399" t="str">
        <f>IF(Anwesenheitsliste!CN50="","",Anwesenheitsliste!CN50)</f>
        <v/>
      </c>
      <c r="D33" s="400"/>
      <c r="E33" s="400"/>
      <c r="F33" s="400"/>
      <c r="G33" s="400"/>
      <c r="H33" s="400"/>
      <c r="I33" s="401"/>
      <c r="K33" s="211" t="str">
        <f>IF(C33="","",Anwesenheitsliste!$AF$10)</f>
        <v/>
      </c>
      <c r="L33" s="213" t="str">
        <f>IF(C33="","",Anwesenheitsliste!$AR$12)</f>
        <v/>
      </c>
      <c r="M33" s="219" t="str">
        <f>IF(Anwesenheitsliste!CO50="","",Anwesenheitsliste!CO50)</f>
        <v/>
      </c>
      <c r="O33" s="386" t="str">
        <f>IF(C33="","",VLOOKUP(C33,Anwesenheitsliste!$B$31:$AT$119,44,FALSE))</f>
        <v/>
      </c>
      <c r="P33" s="387"/>
      <c r="Q33" s="96"/>
    </row>
    <row r="34" spans="1:17" ht="15" x14ac:dyDescent="0.2">
      <c r="A34" s="98">
        <v>21</v>
      </c>
      <c r="C34" s="399" t="str">
        <f>IF(Anwesenheitsliste!CN51="","",Anwesenheitsliste!CN51)</f>
        <v/>
      </c>
      <c r="D34" s="400"/>
      <c r="E34" s="400"/>
      <c r="F34" s="400"/>
      <c r="G34" s="400"/>
      <c r="H34" s="400"/>
      <c r="I34" s="401"/>
      <c r="K34" s="211" t="str">
        <f>IF(C34="","",Anwesenheitsliste!$AF$10)</f>
        <v/>
      </c>
      <c r="L34" s="213" t="str">
        <f>IF(C34="","",Anwesenheitsliste!$AR$12)</f>
        <v/>
      </c>
      <c r="M34" s="219" t="str">
        <f>IF(Anwesenheitsliste!CO51="","",Anwesenheitsliste!CO51)</f>
        <v/>
      </c>
      <c r="O34" s="386" t="str">
        <f>IF(C34="","",VLOOKUP(C34,Anwesenheitsliste!$B$31:$AT$119,44,FALSE))</f>
        <v/>
      </c>
      <c r="P34" s="387"/>
      <c r="Q34" s="96"/>
    </row>
    <row r="35" spans="1:17" ht="15" x14ac:dyDescent="0.2">
      <c r="A35" s="98">
        <v>22</v>
      </c>
      <c r="C35" s="399" t="str">
        <f>IF(Anwesenheitsliste!CN52="","",Anwesenheitsliste!CN52)</f>
        <v/>
      </c>
      <c r="D35" s="400"/>
      <c r="E35" s="400"/>
      <c r="F35" s="400"/>
      <c r="G35" s="400"/>
      <c r="H35" s="400"/>
      <c r="I35" s="401"/>
      <c r="K35" s="211" t="str">
        <f>IF(C35="","",Anwesenheitsliste!$AF$10)</f>
        <v/>
      </c>
      <c r="L35" s="213" t="str">
        <f>IF(C35="","",Anwesenheitsliste!$AR$12)</f>
        <v/>
      </c>
      <c r="M35" s="219" t="str">
        <f>IF(Anwesenheitsliste!CO52="","",Anwesenheitsliste!CO52)</f>
        <v/>
      </c>
      <c r="O35" s="386" t="str">
        <f>IF(C35="","",VLOOKUP(C35,Anwesenheitsliste!$B$31:$AT$119,44,FALSE))</f>
        <v/>
      </c>
      <c r="P35" s="387"/>
      <c r="Q35" s="96"/>
    </row>
    <row r="36" spans="1:17" ht="15" x14ac:dyDescent="0.2">
      <c r="A36" s="98">
        <v>23</v>
      </c>
      <c r="C36" s="399" t="str">
        <f>IF(Anwesenheitsliste!CN53="","",Anwesenheitsliste!CN53)</f>
        <v/>
      </c>
      <c r="D36" s="400"/>
      <c r="E36" s="400"/>
      <c r="F36" s="400"/>
      <c r="G36" s="400"/>
      <c r="H36" s="400"/>
      <c r="I36" s="401"/>
      <c r="K36" s="211" t="str">
        <f>IF(C36="","",Anwesenheitsliste!$AF$10)</f>
        <v/>
      </c>
      <c r="L36" s="213" t="str">
        <f>IF(C36="","",Anwesenheitsliste!$AR$12)</f>
        <v/>
      </c>
      <c r="M36" s="219" t="str">
        <f>IF(Anwesenheitsliste!CO53="","",Anwesenheitsliste!CO53)</f>
        <v/>
      </c>
      <c r="O36" s="386" t="str">
        <f>IF(C36="","",VLOOKUP(C36,Anwesenheitsliste!$B$31:$AT$119,44,FALSE))</f>
        <v/>
      </c>
      <c r="P36" s="387"/>
      <c r="Q36" s="96"/>
    </row>
    <row r="37" spans="1:17" ht="15" x14ac:dyDescent="0.2">
      <c r="A37" s="98">
        <v>24</v>
      </c>
      <c r="C37" s="399" t="str">
        <f>IF(Anwesenheitsliste!CN54="","",Anwesenheitsliste!CN54)</f>
        <v/>
      </c>
      <c r="D37" s="400"/>
      <c r="E37" s="400"/>
      <c r="F37" s="400"/>
      <c r="G37" s="400"/>
      <c r="H37" s="400"/>
      <c r="I37" s="401"/>
      <c r="K37" s="211" t="str">
        <f>IF(C37="","",Anwesenheitsliste!$AF$10)</f>
        <v/>
      </c>
      <c r="L37" s="213" t="str">
        <f>IF(C37="","",Anwesenheitsliste!$AR$12)</f>
        <v/>
      </c>
      <c r="M37" s="219" t="str">
        <f>IF(Anwesenheitsliste!CO54="","",Anwesenheitsliste!CO54)</f>
        <v/>
      </c>
      <c r="O37" s="386" t="str">
        <f>IF(C37="","",VLOOKUP(C37,Anwesenheitsliste!$B$31:$AT$119,44,FALSE))</f>
        <v/>
      </c>
      <c r="P37" s="387"/>
      <c r="Q37" s="96"/>
    </row>
    <row r="38" spans="1:17" ht="15" x14ac:dyDescent="0.2">
      <c r="A38" s="98">
        <v>25</v>
      </c>
      <c r="C38" s="399" t="str">
        <f>IF(Anwesenheitsliste!CN55="","",Anwesenheitsliste!CN55)</f>
        <v/>
      </c>
      <c r="D38" s="400"/>
      <c r="E38" s="400"/>
      <c r="F38" s="400"/>
      <c r="G38" s="400"/>
      <c r="H38" s="400"/>
      <c r="I38" s="401"/>
      <c r="K38" s="211" t="str">
        <f>IF(C38="","",Anwesenheitsliste!$AF$10)</f>
        <v/>
      </c>
      <c r="L38" s="213" t="str">
        <f>IF(C38="","",Anwesenheitsliste!$AR$12)</f>
        <v/>
      </c>
      <c r="M38" s="219" t="str">
        <f>IF(Anwesenheitsliste!CO55="","",Anwesenheitsliste!CO55)</f>
        <v/>
      </c>
      <c r="O38" s="386" t="str">
        <f>IF(C38="","",VLOOKUP(C38,Anwesenheitsliste!$B$31:$AT$119,44,FALSE))</f>
        <v/>
      </c>
      <c r="P38" s="387"/>
      <c r="Q38" s="96"/>
    </row>
    <row r="39" spans="1:17" ht="15" x14ac:dyDescent="0.2">
      <c r="A39" s="98">
        <v>26</v>
      </c>
      <c r="C39" s="399" t="str">
        <f>IF(Anwesenheitsliste!CN56="","",Anwesenheitsliste!CN56)</f>
        <v/>
      </c>
      <c r="D39" s="400"/>
      <c r="E39" s="400"/>
      <c r="F39" s="400"/>
      <c r="G39" s="400"/>
      <c r="H39" s="400"/>
      <c r="I39" s="401"/>
      <c r="K39" s="211" t="str">
        <f>IF(C39="","",Anwesenheitsliste!$AF$10)</f>
        <v/>
      </c>
      <c r="L39" s="213" t="str">
        <f>IF(C39="","",Anwesenheitsliste!$AR$12)</f>
        <v/>
      </c>
      <c r="M39" s="219" t="str">
        <f>IF(Anwesenheitsliste!CO56="","",Anwesenheitsliste!CO56)</f>
        <v/>
      </c>
      <c r="O39" s="386" t="str">
        <f>IF(C39="","",VLOOKUP(C39,Anwesenheitsliste!$B$31:$AT$119,44,FALSE))</f>
        <v/>
      </c>
      <c r="P39" s="387"/>
      <c r="Q39" s="96"/>
    </row>
    <row r="40" spans="1:17" ht="15" x14ac:dyDescent="0.2">
      <c r="A40" s="98">
        <v>27</v>
      </c>
      <c r="C40" s="399" t="str">
        <f>IF(Anwesenheitsliste!CN57="","",Anwesenheitsliste!CN57)</f>
        <v/>
      </c>
      <c r="D40" s="400"/>
      <c r="E40" s="400"/>
      <c r="F40" s="400"/>
      <c r="G40" s="400"/>
      <c r="H40" s="400"/>
      <c r="I40" s="401"/>
      <c r="K40" s="211" t="str">
        <f>IF(C40="","",Anwesenheitsliste!$AF$10)</f>
        <v/>
      </c>
      <c r="L40" s="213" t="str">
        <f>IF(C40="","",Anwesenheitsliste!$AR$12)</f>
        <v/>
      </c>
      <c r="M40" s="219" t="str">
        <f>IF(Anwesenheitsliste!CO57="","",Anwesenheitsliste!CO57)</f>
        <v/>
      </c>
      <c r="O40" s="386" t="str">
        <f>IF(C40="","",VLOOKUP(C40,Anwesenheitsliste!$B$31:$AT$119,44,FALSE))</f>
        <v/>
      </c>
      <c r="P40" s="387"/>
      <c r="Q40" s="96"/>
    </row>
    <row r="41" spans="1:17" ht="15" x14ac:dyDescent="0.2">
      <c r="A41" s="98">
        <v>28</v>
      </c>
      <c r="C41" s="399" t="str">
        <f>IF(Anwesenheitsliste!CN58="","",Anwesenheitsliste!CN58)</f>
        <v/>
      </c>
      <c r="D41" s="400"/>
      <c r="E41" s="400"/>
      <c r="F41" s="400"/>
      <c r="G41" s="400"/>
      <c r="H41" s="400"/>
      <c r="I41" s="401"/>
      <c r="K41" s="211" t="str">
        <f>IF(C41="","",Anwesenheitsliste!$AF$10)</f>
        <v/>
      </c>
      <c r="L41" s="213" t="str">
        <f>IF(C41="","",Anwesenheitsliste!$AR$12)</f>
        <v/>
      </c>
      <c r="M41" s="219" t="str">
        <f>IF(Anwesenheitsliste!CO58="","",Anwesenheitsliste!CO58)</f>
        <v/>
      </c>
      <c r="O41" s="386" t="str">
        <f>IF(C41="","",VLOOKUP(C41,Anwesenheitsliste!$B$31:$AT$119,44,FALSE))</f>
        <v/>
      </c>
      <c r="P41" s="387"/>
      <c r="Q41" s="96"/>
    </row>
    <row r="42" spans="1:17" ht="15" x14ac:dyDescent="0.2">
      <c r="A42" s="98">
        <v>29</v>
      </c>
      <c r="C42" s="399" t="str">
        <f>IF(Anwesenheitsliste!CN59="","",Anwesenheitsliste!CN59)</f>
        <v/>
      </c>
      <c r="D42" s="400"/>
      <c r="E42" s="400"/>
      <c r="F42" s="400"/>
      <c r="G42" s="400"/>
      <c r="H42" s="400"/>
      <c r="I42" s="401"/>
      <c r="K42" s="211" t="str">
        <f>IF(C42="","",Anwesenheitsliste!$AF$10)</f>
        <v/>
      </c>
      <c r="L42" s="213" t="str">
        <f>IF(C42="","",Anwesenheitsliste!$AR$12)</f>
        <v/>
      </c>
      <c r="M42" s="219" t="str">
        <f>IF(Anwesenheitsliste!CO59="","",Anwesenheitsliste!CO59)</f>
        <v/>
      </c>
      <c r="O42" s="386" t="str">
        <f>IF(C42="","",VLOOKUP(C42,Anwesenheitsliste!$B$31:$AT$119,44,FALSE))</f>
        <v/>
      </c>
      <c r="P42" s="387"/>
      <c r="Q42" s="96"/>
    </row>
    <row r="43" spans="1:17" ht="15" x14ac:dyDescent="0.2">
      <c r="A43" s="99">
        <v>30</v>
      </c>
      <c r="C43" s="410" t="str">
        <f>IF(Anwesenheitsliste!CN60="","",Anwesenheitsliste!CN60)</f>
        <v/>
      </c>
      <c r="D43" s="411"/>
      <c r="E43" s="411"/>
      <c r="F43" s="411"/>
      <c r="G43" s="411"/>
      <c r="H43" s="411"/>
      <c r="I43" s="412"/>
      <c r="K43" s="212" t="str">
        <f>IF(C43="","",Anwesenheitsliste!$AF$10)</f>
        <v/>
      </c>
      <c r="L43" s="214" t="str">
        <f>IF(C43="","",Anwesenheitsliste!$AR$12)</f>
        <v/>
      </c>
      <c r="M43" s="220" t="str">
        <f>IF(Anwesenheitsliste!CO60="","",Anwesenheitsliste!CO60)</f>
        <v/>
      </c>
      <c r="O43" s="388" t="str">
        <f>IF(C43="","",VLOOKUP(C43,Anwesenheitsliste!$B$31:$AT$119,44,FALSE))</f>
        <v/>
      </c>
      <c r="P43" s="389"/>
      <c r="Q43" s="96"/>
    </row>
    <row r="79" spans="1:2" x14ac:dyDescent="0.2">
      <c r="A79" s="87" t="str">
        <f>Änderungsdoku!$A$5</f>
        <v>Anwesenheitsliste für die Nachholung der Berufliche Orientierung von Schülerinnen und Schülern (Schulförder-RL, 2.2.1)</v>
      </c>
      <c r="B79" s="87"/>
    </row>
    <row r="80" spans="1:2" x14ac:dyDescent="0.2">
      <c r="A80" s="87" t="str">
        <f>Anwesenheitsliste!$A$3</f>
        <v>Formularversion: V 1.0 vom 11.08.20</v>
      </c>
      <c r="B80" s="87"/>
    </row>
  </sheetData>
  <sheetProtection password="8067" sheet="1" objects="1" scenarios="1" autoFilter="0"/>
  <mergeCells count="67">
    <mergeCell ref="A10:A13"/>
    <mergeCell ref="K10:K13"/>
    <mergeCell ref="L10:L13"/>
    <mergeCell ref="C16:I16"/>
    <mergeCell ref="C17:I17"/>
    <mergeCell ref="C14:I14"/>
    <mergeCell ref="C15:I15"/>
    <mergeCell ref="O10:P13"/>
    <mergeCell ref="O14:P14"/>
    <mergeCell ref="O15:P15"/>
    <mergeCell ref="C42:I42"/>
    <mergeCell ref="C43:I43"/>
    <mergeCell ref="C18:I18"/>
    <mergeCell ref="C19:I19"/>
    <mergeCell ref="C20:I20"/>
    <mergeCell ref="C21:I21"/>
    <mergeCell ref="C22:I22"/>
    <mergeCell ref="C23:I23"/>
    <mergeCell ref="C24:I24"/>
    <mergeCell ref="C25:I25"/>
    <mergeCell ref="C26:I26"/>
    <mergeCell ref="C10:I13"/>
    <mergeCell ref="M10:M13"/>
    <mergeCell ref="C27:I27"/>
    <mergeCell ref="C28:I28"/>
    <mergeCell ref="C29:I29"/>
    <mergeCell ref="C30:I30"/>
    <mergeCell ref="C31:I31"/>
    <mergeCell ref="C32:I32"/>
    <mergeCell ref="C33:I33"/>
    <mergeCell ref="C34:I34"/>
    <mergeCell ref="C35:I35"/>
    <mergeCell ref="O41:P41"/>
    <mergeCell ref="C36:I36"/>
    <mergeCell ref="C37:I37"/>
    <mergeCell ref="C38:I38"/>
    <mergeCell ref="C39:I39"/>
    <mergeCell ref="C40:I40"/>
    <mergeCell ref="O28:P28"/>
    <mergeCell ref="O29:P29"/>
    <mergeCell ref="O30:P30"/>
    <mergeCell ref="O21:P21"/>
    <mergeCell ref="O22:P22"/>
    <mergeCell ref="O23:P23"/>
    <mergeCell ref="O24:P24"/>
    <mergeCell ref="O25:P25"/>
    <mergeCell ref="O16:P16"/>
    <mergeCell ref="O17:P17"/>
    <mergeCell ref="O18:P18"/>
    <mergeCell ref="O19:P19"/>
    <mergeCell ref="O20:P20"/>
    <mergeCell ref="O42:P42"/>
    <mergeCell ref="O43:P43"/>
    <mergeCell ref="C5:P7"/>
    <mergeCell ref="O36:P36"/>
    <mergeCell ref="O37:P37"/>
    <mergeCell ref="O38:P38"/>
    <mergeCell ref="O39:P39"/>
    <mergeCell ref="O40:P40"/>
    <mergeCell ref="O31:P31"/>
    <mergeCell ref="O32:P32"/>
    <mergeCell ref="O33:P33"/>
    <mergeCell ref="O34:P34"/>
    <mergeCell ref="O35:P35"/>
    <mergeCell ref="O26:P26"/>
    <mergeCell ref="O27:P27"/>
    <mergeCell ref="C41:I41"/>
  </mergeCells>
  <printOptions horizontalCentered="1"/>
  <pageMargins left="0.59055118110236227" right="0.39370078740157483" top="0.78740157480314965" bottom="0.78740157480314965" header="0.39370078740157483" footer="0.39370078740157483"/>
  <pageSetup paperSize="9" scale="69" orientation="portrait" useFirstPageNumber="1" r:id="rId1"/>
  <headerFooter>
    <oddFooter>&amp;C&amp;A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workbookViewId="0"/>
  </sheetViews>
  <sheetFormatPr baseColWidth="10" defaultRowHeight="12" x14ac:dyDescent="0.2"/>
  <cols>
    <col min="1" max="1" width="11.42578125" style="110"/>
    <col min="2" max="2" width="45.42578125" style="110" bestFit="1" customWidth="1"/>
    <col min="3" max="3" width="10.7109375" style="109" customWidth="1"/>
    <col min="4" max="5" width="15.7109375" style="110" hidden="1" customWidth="1"/>
    <col min="6" max="6" width="20.7109375" style="110" hidden="1" customWidth="1"/>
    <col min="7" max="7" width="10.7109375" style="109" hidden="1" customWidth="1"/>
    <col min="8" max="9" width="15.7109375" style="110" hidden="1" customWidth="1"/>
    <col min="10" max="10" width="20.7109375" style="109" hidden="1" customWidth="1"/>
    <col min="11" max="16384" width="11.42578125" style="109"/>
  </cols>
  <sheetData>
    <row r="1" spans="1:10" ht="17.100000000000001" customHeight="1" x14ac:dyDescent="0.2">
      <c r="A1" s="88" t="s">
        <v>33</v>
      </c>
      <c r="B1" s="89"/>
      <c r="D1" s="118" t="s">
        <v>131</v>
      </c>
      <c r="E1" s="119"/>
      <c r="F1" s="120"/>
      <c r="H1" s="118" t="s">
        <v>132</v>
      </c>
      <c r="I1" s="119"/>
      <c r="J1" s="120"/>
    </row>
    <row r="2" spans="1:10" ht="17.100000000000001" customHeight="1" x14ac:dyDescent="0.2">
      <c r="A2" s="58" t="s">
        <v>79</v>
      </c>
      <c r="B2" s="64" t="s">
        <v>34</v>
      </c>
      <c r="D2" s="121" t="s">
        <v>130</v>
      </c>
      <c r="E2" s="122" t="s">
        <v>91</v>
      </c>
      <c r="F2" s="123" t="str">
        <f>CONCATENATE(D2,"_",E2)</f>
        <v>Schulnummer_Klasse</v>
      </c>
      <c r="H2" s="121" t="s">
        <v>130</v>
      </c>
      <c r="I2" s="122" t="s">
        <v>91</v>
      </c>
      <c r="J2" s="123" t="str">
        <f>CONCATENATE(H2,"_",I2)</f>
        <v>Schulnummer_Klasse</v>
      </c>
    </row>
    <row r="3" spans="1:10" ht="17.100000000000001" customHeight="1" x14ac:dyDescent="0.2">
      <c r="A3" s="59" t="s">
        <v>35</v>
      </c>
      <c r="B3" s="65" t="s">
        <v>36</v>
      </c>
      <c r="D3" s="131">
        <v>2</v>
      </c>
      <c r="E3" s="116">
        <v>7</v>
      </c>
      <c r="F3" s="117" t="str">
        <f>CONCATENATE(D3,"_",E3)</f>
        <v>2_7</v>
      </c>
      <c r="H3" s="131">
        <v>2</v>
      </c>
      <c r="I3" s="124">
        <v>8</v>
      </c>
      <c r="J3" s="125" t="str">
        <f>CONCATENATE(H3,"_",I3)</f>
        <v>2_8</v>
      </c>
    </row>
    <row r="4" spans="1:10" ht="17.100000000000001" customHeight="1" x14ac:dyDescent="0.2">
      <c r="A4" s="59" t="s">
        <v>37</v>
      </c>
      <c r="B4" s="65" t="s">
        <v>38</v>
      </c>
      <c r="D4" s="132">
        <v>2</v>
      </c>
      <c r="E4" s="112">
        <v>9</v>
      </c>
      <c r="F4" s="113" t="str">
        <f t="shared" ref="F4:F14" si="0">CONCATENATE(D4,"_",E4)</f>
        <v>2_9</v>
      </c>
      <c r="H4" s="132">
        <v>5</v>
      </c>
      <c r="I4" s="112">
        <v>9</v>
      </c>
      <c r="J4" s="113" t="str">
        <f t="shared" ref="J4:J8" si="1">CONCATENATE(H4,"_",I4)</f>
        <v>5_9</v>
      </c>
    </row>
    <row r="5" spans="1:10" ht="17.100000000000001" customHeight="1" x14ac:dyDescent="0.2">
      <c r="A5" s="59" t="s">
        <v>39</v>
      </c>
      <c r="B5" s="65" t="s">
        <v>40</v>
      </c>
      <c r="D5" s="132">
        <v>5</v>
      </c>
      <c r="E5" s="112">
        <v>10</v>
      </c>
      <c r="F5" s="113" t="str">
        <f t="shared" si="0"/>
        <v>5_10</v>
      </c>
      <c r="H5" s="131">
        <v>40101</v>
      </c>
      <c r="I5" s="116">
        <v>9</v>
      </c>
      <c r="J5" s="117" t="str">
        <f t="shared" si="1"/>
        <v>40101_9</v>
      </c>
    </row>
    <row r="6" spans="1:10" ht="17.100000000000001" customHeight="1" x14ac:dyDescent="0.2">
      <c r="A6" s="59" t="s">
        <v>80</v>
      </c>
      <c r="B6" s="65" t="s">
        <v>41</v>
      </c>
      <c r="D6" s="132">
        <v>5</v>
      </c>
      <c r="E6" s="112">
        <v>11</v>
      </c>
      <c r="F6" s="113" t="str">
        <f>CONCATENATE(D6,"_",E6)</f>
        <v>5_11</v>
      </c>
      <c r="H6" s="132">
        <v>40041</v>
      </c>
      <c r="I6" s="112">
        <v>9</v>
      </c>
      <c r="J6" s="113" t="str">
        <f>CONCATENATE(H6,"_",I6)</f>
        <v>40041_9</v>
      </c>
    </row>
    <row r="7" spans="1:10" ht="17.100000000000001" customHeight="1" x14ac:dyDescent="0.2">
      <c r="A7" s="59" t="s">
        <v>81</v>
      </c>
      <c r="B7" s="65" t="s">
        <v>42</v>
      </c>
      <c r="D7" s="132">
        <v>40101</v>
      </c>
      <c r="E7" s="112">
        <v>10</v>
      </c>
      <c r="F7" s="113" t="str">
        <f t="shared" si="0"/>
        <v>40101_10</v>
      </c>
      <c r="H7" s="131">
        <v>40037</v>
      </c>
      <c r="I7" s="116">
        <v>9</v>
      </c>
      <c r="J7" s="117" t="str">
        <f t="shared" si="1"/>
        <v>40037_9</v>
      </c>
    </row>
    <row r="8" spans="1:10" ht="17.100000000000001" customHeight="1" x14ac:dyDescent="0.2">
      <c r="A8" s="59" t="s">
        <v>43</v>
      </c>
      <c r="B8" s="65" t="s">
        <v>44</v>
      </c>
      <c r="D8" s="132">
        <v>40041</v>
      </c>
      <c r="E8" s="112">
        <v>10</v>
      </c>
      <c r="F8" s="113" t="str">
        <f t="shared" si="0"/>
        <v>40041_10</v>
      </c>
      <c r="H8" s="133">
        <v>40024</v>
      </c>
      <c r="I8" s="114">
        <v>9</v>
      </c>
      <c r="J8" s="115" t="str">
        <f t="shared" si="1"/>
        <v>40024_9</v>
      </c>
    </row>
    <row r="9" spans="1:10" ht="17.100000000000001" customHeight="1" x14ac:dyDescent="0.2">
      <c r="A9" s="59" t="s">
        <v>45</v>
      </c>
      <c r="B9" s="65" t="s">
        <v>46</v>
      </c>
      <c r="D9" s="132">
        <v>40037</v>
      </c>
      <c r="E9" s="112">
        <v>10</v>
      </c>
      <c r="F9" s="113" t="str">
        <f t="shared" si="0"/>
        <v>40037_10</v>
      </c>
    </row>
    <row r="10" spans="1:10" ht="17.100000000000001" customHeight="1" x14ac:dyDescent="0.2">
      <c r="A10" s="59" t="s">
        <v>82</v>
      </c>
      <c r="B10" s="65" t="s">
        <v>47</v>
      </c>
      <c r="D10" s="132">
        <v>40024</v>
      </c>
      <c r="E10" s="112">
        <v>10</v>
      </c>
      <c r="F10" s="113" t="str">
        <f t="shared" si="0"/>
        <v>40024_10</v>
      </c>
    </row>
    <row r="11" spans="1:10" ht="17.100000000000001" customHeight="1" x14ac:dyDescent="0.2">
      <c r="A11" s="59" t="s">
        <v>48</v>
      </c>
      <c r="B11" s="65" t="s">
        <v>49</v>
      </c>
      <c r="D11" s="132">
        <v>40101</v>
      </c>
      <c r="E11" s="112">
        <v>11</v>
      </c>
      <c r="F11" s="113" t="str">
        <f t="shared" si="0"/>
        <v>40101_11</v>
      </c>
    </row>
    <row r="12" spans="1:10" ht="17.100000000000001" customHeight="1" x14ac:dyDescent="0.2">
      <c r="A12" s="59" t="s">
        <v>50</v>
      </c>
      <c r="B12" s="65" t="s">
        <v>51</v>
      </c>
      <c r="D12" s="132">
        <v>40041</v>
      </c>
      <c r="E12" s="112">
        <v>11</v>
      </c>
      <c r="F12" s="113" t="str">
        <f t="shared" si="0"/>
        <v>40041_11</v>
      </c>
    </row>
    <row r="13" spans="1:10" ht="17.100000000000001" customHeight="1" x14ac:dyDescent="0.2">
      <c r="A13" s="59" t="s">
        <v>83</v>
      </c>
      <c r="B13" s="65" t="s">
        <v>52</v>
      </c>
      <c r="D13" s="132">
        <v>40037</v>
      </c>
      <c r="E13" s="112">
        <v>11</v>
      </c>
      <c r="F13" s="113" t="str">
        <f t="shared" si="0"/>
        <v>40037_11</v>
      </c>
    </row>
    <row r="14" spans="1:10" ht="17.100000000000001" customHeight="1" x14ac:dyDescent="0.2">
      <c r="A14" s="59" t="s">
        <v>84</v>
      </c>
      <c r="B14" s="65" t="s">
        <v>53</v>
      </c>
      <c r="D14" s="133">
        <v>40024</v>
      </c>
      <c r="E14" s="114">
        <v>11</v>
      </c>
      <c r="F14" s="115" t="str">
        <f t="shared" si="0"/>
        <v>40024_11</v>
      </c>
    </row>
    <row r="15" spans="1:10" ht="17.100000000000001" customHeight="1" x14ac:dyDescent="0.2">
      <c r="A15" s="59" t="s">
        <v>85</v>
      </c>
      <c r="B15" s="65" t="s">
        <v>54</v>
      </c>
    </row>
    <row r="16" spans="1:10" ht="17.100000000000001" customHeight="1" x14ac:dyDescent="0.2">
      <c r="A16" s="59" t="s">
        <v>86</v>
      </c>
      <c r="B16" s="65" t="s">
        <v>55</v>
      </c>
    </row>
    <row r="17" spans="1:2" ht="17.100000000000001" customHeight="1" x14ac:dyDescent="0.2">
      <c r="A17" s="59" t="s">
        <v>56</v>
      </c>
      <c r="B17" s="65" t="s">
        <v>57</v>
      </c>
    </row>
    <row r="18" spans="1:2" ht="17.100000000000001" customHeight="1" x14ac:dyDescent="0.2">
      <c r="A18" s="59" t="s">
        <v>58</v>
      </c>
      <c r="B18" s="65" t="s">
        <v>59</v>
      </c>
    </row>
    <row r="19" spans="1:2" ht="17.100000000000001" customHeight="1" x14ac:dyDescent="0.2">
      <c r="A19" s="59" t="s">
        <v>60</v>
      </c>
      <c r="B19" s="65" t="s">
        <v>61</v>
      </c>
    </row>
    <row r="20" spans="1:2" ht="17.100000000000001" customHeight="1" x14ac:dyDescent="0.2">
      <c r="A20" s="59" t="s">
        <v>62</v>
      </c>
      <c r="B20" s="65" t="s">
        <v>63</v>
      </c>
    </row>
    <row r="21" spans="1:2" ht="17.100000000000001" customHeight="1" x14ac:dyDescent="0.2">
      <c r="A21" s="59" t="s">
        <v>64</v>
      </c>
      <c r="B21" s="65" t="s">
        <v>65</v>
      </c>
    </row>
    <row r="22" spans="1:2" ht="17.100000000000001" customHeight="1" x14ac:dyDescent="0.2">
      <c r="A22" s="59" t="s">
        <v>66</v>
      </c>
      <c r="B22" s="65" t="s">
        <v>67</v>
      </c>
    </row>
    <row r="23" spans="1:2" ht="17.100000000000001" customHeight="1" x14ac:dyDescent="0.2">
      <c r="A23" s="59" t="s">
        <v>68</v>
      </c>
      <c r="B23" s="65" t="s">
        <v>69</v>
      </c>
    </row>
    <row r="24" spans="1:2" ht="17.100000000000001" customHeight="1" x14ac:dyDescent="0.2">
      <c r="A24" s="59" t="s">
        <v>70</v>
      </c>
      <c r="B24" s="65" t="s">
        <v>71</v>
      </c>
    </row>
    <row r="25" spans="1:2" ht="17.100000000000001" customHeight="1" x14ac:dyDescent="0.2">
      <c r="A25" s="59" t="s">
        <v>87</v>
      </c>
      <c r="B25" s="65" t="s">
        <v>72</v>
      </c>
    </row>
    <row r="26" spans="1:2" ht="17.100000000000001" customHeight="1" x14ac:dyDescent="0.2">
      <c r="A26" s="59" t="s">
        <v>88</v>
      </c>
      <c r="B26" s="65" t="s">
        <v>73</v>
      </c>
    </row>
    <row r="27" spans="1:2" ht="17.100000000000001" customHeight="1" x14ac:dyDescent="0.2">
      <c r="A27" s="59" t="s">
        <v>74</v>
      </c>
      <c r="B27" s="65" t="s">
        <v>75</v>
      </c>
    </row>
    <row r="28" spans="1:2" ht="17.100000000000001" customHeight="1" x14ac:dyDescent="0.2">
      <c r="A28" s="60" t="s">
        <v>76</v>
      </c>
      <c r="B28" s="66" t="s">
        <v>77</v>
      </c>
    </row>
    <row r="52" spans="1:1" x14ac:dyDescent="0.2">
      <c r="A52" s="111" t="str">
        <f>Änderungsdoku!$A$5</f>
        <v>Anwesenheitsliste für die Nachholung der Berufliche Orientierung von Schülerinnen und Schülern (Schulförder-RL, 2.2.1)</v>
      </c>
    </row>
    <row r="53" spans="1:1" x14ac:dyDescent="0.2">
      <c r="A53" s="111" t="str">
        <f>Anwesenheitsliste!$A$3</f>
        <v>Formularversion: V 1.0 vom 11.08.20</v>
      </c>
    </row>
  </sheetData>
  <sheetProtection password="8067" sheet="1" objects="1" scenarios="1" autoFilter="0"/>
  <pageMargins left="0.59055118110236227" right="0.39370078740157483" top="0.78740157480314965" bottom="0.78740157480314965" header="0.39370078740157483"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15</vt:i4>
      </vt:variant>
    </vt:vector>
  </HeadingPairs>
  <TitlesOfParts>
    <vt:vector size="21" baseType="lpstr">
      <vt:lpstr>Änderungsdoku</vt:lpstr>
      <vt:lpstr>Ausfüllhinweise</vt:lpstr>
      <vt:lpstr>Kopierhilfe TN-Daten</vt:lpstr>
      <vt:lpstr>Anwesenheitsliste</vt:lpstr>
      <vt:lpstr>Kopierhilfe VWN</vt:lpstr>
      <vt:lpstr>Berufsfelder</vt:lpstr>
      <vt:lpstr>_2018_2019</vt:lpstr>
      <vt:lpstr>_2019_2020</vt:lpstr>
      <vt:lpstr>_2020_2021</vt:lpstr>
      <vt:lpstr>_2021_2022</vt:lpstr>
      <vt:lpstr>Berufsfelder</vt:lpstr>
      <vt:lpstr>Änderungsdoku!Druckbereich</vt:lpstr>
      <vt:lpstr>Ausfüllhinweise!Druckbereich</vt:lpstr>
      <vt:lpstr>Berufsfelder!Druckbereich</vt:lpstr>
      <vt:lpstr>'Kopierhilfe VWN'!Druckbereich</vt:lpstr>
      <vt:lpstr>Änderungsdoku!Drucktitel</vt:lpstr>
      <vt:lpstr>Anwesenheitsliste!Drucktitel</vt:lpstr>
      <vt:lpstr>Ausfüllhinweise!Drucktitel</vt:lpstr>
      <vt:lpstr>FG_2.2.1</vt:lpstr>
      <vt:lpstr>FG_2.2.2</vt:lpstr>
      <vt:lpstr>FG_Bitte_auswählen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Wessel</dc:creator>
  <cp:lastModifiedBy>Angela Wessel</cp:lastModifiedBy>
  <cp:lastPrinted>2020-08-04T08:10:18Z</cp:lastPrinted>
  <dcterms:created xsi:type="dcterms:W3CDTF">2015-02-05T08:03:59Z</dcterms:created>
  <dcterms:modified xsi:type="dcterms:W3CDTF">2020-08-11T13:59:29Z</dcterms:modified>
</cp:coreProperties>
</file>