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3 Nachweis Anwesenheit_Teilnahme_Teilnehmer\01 Bearbeitung\"/>
    </mc:Choice>
  </mc:AlternateContent>
  <bookViews>
    <workbookView xWindow="-15" yWindow="45" windowWidth="14400" windowHeight="11565" activeTab="1"/>
  </bookViews>
  <sheets>
    <sheet name="Änderungsdoku" sheetId="7" r:id="rId1"/>
    <sheet name="Ausfüllhinweise" sheetId="2" r:id="rId2"/>
    <sheet name="Kopierhilfe TN-Daten" sheetId="9" r:id="rId3"/>
    <sheet name="Anwesenheitsliste" sheetId="1" r:id="rId4"/>
    <sheet name="Kopierhilfe VWN" sheetId="8" r:id="rId5"/>
    <sheet name="Anlage »Unternehmen«" sheetId="12" r:id="rId6"/>
    <sheet name="Berufsfelder" sheetId="4" r:id="rId7"/>
  </sheets>
  <definedNames>
    <definedName name="_2018_2019">Anwesenheitsliste!$AY$16:$AY$18</definedName>
    <definedName name="_2019_2020">Anwesenheitsliste!$AZ$16:$AZ$18</definedName>
    <definedName name="_2020_2021">Anwesenheitsliste!$BA$16:$BA$18</definedName>
    <definedName name="_2021_2022">Anwesenheitsliste!$BB$16:$BB$18</definedName>
    <definedName name="Berufsfelder">Berufsfelder!$A$2:$A$28</definedName>
    <definedName name="_xlnm.Print_Area" localSheetId="0">Änderungsdoku!$A$1:$C$19</definedName>
    <definedName name="_xlnm.Print_Area" localSheetId="5">INDIRECT('Anlage »Unternehmen«'!$E$2)</definedName>
    <definedName name="_xlnm.Print_Area" localSheetId="3">INDIRECT(Anwesenheitsliste!$AX$3)</definedName>
    <definedName name="_xlnm.Print_Area" localSheetId="1">Ausfüllhinweise!$A$1:$U$135</definedName>
    <definedName name="_xlnm.Print_Area" localSheetId="6">Berufsfelder!$A$1:$B$53</definedName>
    <definedName name="_xlnm.Print_Area" localSheetId="4">'Kopierhilfe VWN'!$A$1:$P$43</definedName>
    <definedName name="_xlnm.Print_Titles" localSheetId="0">Änderungsdoku!$9:$9</definedName>
    <definedName name="_xlnm.Print_Titles" localSheetId="5">'Anlage »Unternehmen«'!$40:$47</definedName>
    <definedName name="_xlnm.Print_Titles" localSheetId="3">Anwesenheitsliste!$1:$30</definedName>
    <definedName name="_xlnm.Print_Titles" localSheetId="1">Ausfüllhinweise!$1:$5</definedName>
    <definedName name="Name_Vorname">OFFSET('Anlage »Unternehmen«'!$B$1,0,0,(30-COUNTIF('Anlage »Unternehmen«'!$B$1:$B$30,"")),1)</definedName>
  </definedNames>
  <calcPr calcId="162913"/>
</workbook>
</file>

<file path=xl/calcChain.xml><?xml version="1.0" encoding="utf-8"?>
<calcChain xmlns="http://schemas.openxmlformats.org/spreadsheetml/2006/main">
  <c r="BO36" i="1" l="1"/>
  <c r="BO37" i="1"/>
  <c r="BO44" i="1"/>
  <c r="BO45" i="1"/>
  <c r="BO48" i="1"/>
  <c r="BO49" i="1"/>
  <c r="BO53" i="1"/>
  <c r="BO60" i="1"/>
  <c r="BO61" i="1"/>
  <c r="BO64" i="1"/>
  <c r="BO65" i="1"/>
  <c r="BO69" i="1"/>
  <c r="BO76" i="1"/>
  <c r="BO77" i="1"/>
  <c r="BO80" i="1"/>
  <c r="BO81" i="1"/>
  <c r="BO85" i="1"/>
  <c r="BO92" i="1"/>
  <c r="BO93" i="1"/>
  <c r="BO96" i="1"/>
  <c r="BO97" i="1"/>
  <c r="BO101" i="1"/>
  <c r="BO108" i="1"/>
  <c r="BO109" i="1"/>
  <c r="BO112" i="1"/>
  <c r="BO113" i="1"/>
  <c r="BO117" i="1"/>
  <c r="BO124" i="1"/>
  <c r="BO125" i="1"/>
  <c r="BO128" i="1"/>
  <c r="BO129" i="1"/>
  <c r="BO133" i="1"/>
  <c r="BO140" i="1"/>
  <c r="BO141" i="1"/>
  <c r="BO144" i="1"/>
  <c r="BO145" i="1"/>
  <c r="BO149" i="1"/>
  <c r="BO40" i="1"/>
  <c r="BO41" i="1"/>
  <c r="BO42" i="1"/>
  <c r="BO46" i="1"/>
  <c r="BO50" i="1"/>
  <c r="BO52" i="1"/>
  <c r="BO54" i="1"/>
  <c r="BO56" i="1"/>
  <c r="BO57" i="1"/>
  <c r="BO58" i="1"/>
  <c r="BO62" i="1"/>
  <c r="BO66" i="1"/>
  <c r="BO68" i="1"/>
  <c r="BO70" i="1"/>
  <c r="BO72" i="1"/>
  <c r="BO73" i="1"/>
  <c r="BO74" i="1"/>
  <c r="BO78" i="1"/>
  <c r="BO82" i="1"/>
  <c r="BO84" i="1"/>
  <c r="BO86" i="1"/>
  <c r="BO88" i="1"/>
  <c r="BO89" i="1"/>
  <c r="BO90" i="1"/>
  <c r="BO94" i="1"/>
  <c r="BO98" i="1"/>
  <c r="BO100" i="1"/>
  <c r="BO102" i="1"/>
  <c r="BO104" i="1"/>
  <c r="BO105" i="1"/>
  <c r="BO106" i="1"/>
  <c r="BO110" i="1"/>
  <c r="BO114" i="1"/>
  <c r="BO116" i="1"/>
  <c r="BO118" i="1"/>
  <c r="BO120" i="1"/>
  <c r="BO121" i="1"/>
  <c r="BO122" i="1"/>
  <c r="BO126" i="1"/>
  <c r="BO130" i="1"/>
  <c r="BO132" i="1"/>
  <c r="BO134" i="1"/>
  <c r="BO136" i="1"/>
  <c r="BO137" i="1"/>
  <c r="BO138" i="1"/>
  <c r="BO142" i="1"/>
  <c r="BO146" i="1"/>
  <c r="BO148" i="1"/>
  <c r="BO150" i="1"/>
  <c r="BO32" i="1"/>
  <c r="BO33" i="1"/>
  <c r="BO34" i="1"/>
  <c r="BO38" i="1"/>
  <c r="L23" i="1" l="1"/>
  <c r="M23" i="1"/>
  <c r="N23" i="1"/>
  <c r="BJ48" i="1" l="1"/>
  <c r="BJ49" i="1"/>
  <c r="BJ50" i="1"/>
  <c r="BJ52" i="1"/>
  <c r="BJ53" i="1"/>
  <c r="BJ54" i="1"/>
  <c r="BJ56" i="1"/>
  <c r="BJ57" i="1"/>
  <c r="BJ58" i="1"/>
  <c r="BJ60" i="1"/>
  <c r="BJ61" i="1"/>
  <c r="BJ62" i="1"/>
  <c r="BJ64" i="1"/>
  <c r="BJ65" i="1"/>
  <c r="BJ66" i="1"/>
  <c r="BJ68" i="1"/>
  <c r="BJ69" i="1"/>
  <c r="BJ70" i="1"/>
  <c r="BJ72" i="1"/>
  <c r="BJ73" i="1"/>
  <c r="BJ74" i="1"/>
  <c r="BJ76" i="1"/>
  <c r="BJ77" i="1"/>
  <c r="BJ78" i="1"/>
  <c r="BJ80" i="1"/>
  <c r="BJ81" i="1"/>
  <c r="BJ82" i="1"/>
  <c r="BJ84" i="1"/>
  <c r="BJ85" i="1"/>
  <c r="BJ86" i="1"/>
  <c r="BJ88" i="1"/>
  <c r="BJ89" i="1"/>
  <c r="BJ90" i="1"/>
  <c r="BJ92" i="1"/>
  <c r="BJ93" i="1"/>
  <c r="BJ94" i="1"/>
  <c r="BJ96" i="1"/>
  <c r="BJ97" i="1"/>
  <c r="BJ98" i="1"/>
  <c r="BJ100" i="1"/>
  <c r="BJ101" i="1"/>
  <c r="BJ102" i="1"/>
  <c r="BJ104" i="1"/>
  <c r="BJ105" i="1"/>
  <c r="BJ106" i="1"/>
  <c r="BJ108" i="1"/>
  <c r="BJ109" i="1"/>
  <c r="BJ110" i="1"/>
  <c r="BJ112" i="1"/>
  <c r="BJ113" i="1"/>
  <c r="BJ114" i="1"/>
  <c r="BJ116" i="1"/>
  <c r="BJ117" i="1"/>
  <c r="BJ118" i="1"/>
  <c r="BJ120" i="1"/>
  <c r="BJ121" i="1"/>
  <c r="BJ122" i="1"/>
  <c r="BJ124" i="1"/>
  <c r="BJ125" i="1"/>
  <c r="BJ126" i="1"/>
  <c r="BJ128" i="1"/>
  <c r="BJ129" i="1"/>
  <c r="BJ130" i="1"/>
  <c r="BJ132" i="1"/>
  <c r="BJ133" i="1"/>
  <c r="BJ134" i="1"/>
  <c r="BJ136" i="1"/>
  <c r="BJ137" i="1"/>
  <c r="BJ138" i="1"/>
  <c r="BJ140" i="1"/>
  <c r="BJ141" i="1"/>
  <c r="BJ142" i="1"/>
  <c r="BJ144" i="1"/>
  <c r="BJ145" i="1"/>
  <c r="BJ146" i="1"/>
  <c r="BJ148" i="1"/>
  <c r="BJ149" i="1"/>
  <c r="BJ150" i="1"/>
  <c r="BJ32" i="1"/>
  <c r="BJ33" i="1"/>
  <c r="BJ34" i="1"/>
  <c r="BJ36" i="1"/>
  <c r="BJ37" i="1"/>
  <c r="BJ38" i="1"/>
  <c r="BJ40" i="1"/>
  <c r="BJ41" i="1"/>
  <c r="BJ42" i="1"/>
  <c r="BJ44" i="1"/>
  <c r="BJ45" i="1"/>
  <c r="BJ46" i="1"/>
  <c r="Y12" i="1" l="1"/>
  <c r="AA12" i="1" l="1"/>
  <c r="A2" i="1"/>
  <c r="A40" i="12" l="1"/>
  <c r="A49" i="12" l="1"/>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48" i="12"/>
  <c r="A41" i="12" l="1"/>
  <c r="A42" i="12" l="1"/>
  <c r="E2" i="12" s="1"/>
  <c r="A3" i="1"/>
  <c r="C31" i="9" l="1"/>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C1" i="9"/>
  <c r="B135" i="1" l="1"/>
  <c r="B107" i="1"/>
  <c r="B123" i="1"/>
  <c r="B139" i="1"/>
  <c r="B111" i="1"/>
  <c r="B127" i="1"/>
  <c r="B143" i="1"/>
  <c r="B103" i="1"/>
  <c r="B119" i="1"/>
  <c r="B115" i="1"/>
  <c r="B131" i="1"/>
  <c r="B147" i="1"/>
  <c r="B67" i="1"/>
  <c r="B83" i="1"/>
  <c r="B99" i="1"/>
  <c r="B71" i="1"/>
  <c r="B87" i="1"/>
  <c r="B75" i="1"/>
  <c r="B91" i="1"/>
  <c r="B63" i="1"/>
  <c r="B79" i="1"/>
  <c r="B95" i="1"/>
  <c r="B43" i="1"/>
  <c r="B59" i="1"/>
  <c r="B47" i="1"/>
  <c r="B51" i="1"/>
  <c r="B39" i="1"/>
  <c r="B55" i="1"/>
  <c r="B35" i="1"/>
  <c r="B31" i="1"/>
  <c r="A2" i="8"/>
  <c r="AK15" i="1"/>
  <c r="AX3" i="1" l="1"/>
  <c r="A6" i="2" l="1"/>
  <c r="A52" i="4"/>
  <c r="AY18" i="1"/>
  <c r="AY15" i="1" s="1"/>
  <c r="AZ18" i="1"/>
  <c r="AZ15" i="1" s="1"/>
  <c r="BA18" i="1"/>
  <c r="BA15" i="1" s="1"/>
  <c r="BB18" i="1"/>
  <c r="BB15" i="1" s="1"/>
  <c r="J23" i="1"/>
  <c r="K23" i="1"/>
  <c r="O23" i="1"/>
  <c r="P23" i="1"/>
  <c r="Q23" i="1"/>
  <c r="R23" i="1"/>
  <c r="S23" i="1"/>
  <c r="T23" i="1"/>
  <c r="U23" i="1"/>
  <c r="V23" i="1"/>
  <c r="W23" i="1"/>
  <c r="X23" i="1"/>
  <c r="Y23" i="1"/>
  <c r="Z23" i="1"/>
  <c r="AA23" i="1"/>
  <c r="AB23" i="1"/>
  <c r="AC23" i="1"/>
  <c r="AD23" i="1"/>
  <c r="AE23" i="1"/>
  <c r="AF23" i="1"/>
  <c r="AG23" i="1"/>
  <c r="AH23" i="1"/>
  <c r="AI23" i="1"/>
  <c r="AJ23" i="1"/>
  <c r="I23" i="1"/>
  <c r="BH43" i="1" l="1"/>
  <c r="BH59" i="1"/>
  <c r="BH75" i="1"/>
  <c r="BH91" i="1"/>
  <c r="BH107" i="1"/>
  <c r="BH123" i="1"/>
  <c r="BH139" i="1"/>
  <c r="BH47" i="1"/>
  <c r="BH63" i="1"/>
  <c r="BH79" i="1"/>
  <c r="BH95" i="1"/>
  <c r="BH111" i="1"/>
  <c r="BH127" i="1"/>
  <c r="BH143" i="1"/>
  <c r="BH35" i="1"/>
  <c r="BH51" i="1"/>
  <c r="BH67" i="1"/>
  <c r="BH83" i="1"/>
  <c r="BH99" i="1"/>
  <c r="BH115" i="1"/>
  <c r="BH131" i="1"/>
  <c r="BH147" i="1"/>
  <c r="BH39" i="1"/>
  <c r="BH55" i="1"/>
  <c r="BH71" i="1"/>
  <c r="BH87" i="1"/>
  <c r="BH103" i="1"/>
  <c r="BH119" i="1"/>
  <c r="BH135" i="1"/>
  <c r="BH31" i="1"/>
  <c r="AU15" i="1"/>
  <c r="AZ39" i="1"/>
  <c r="AZ87" i="1"/>
  <c r="AZ88" i="1"/>
  <c r="AZ100" i="1"/>
  <c r="AX19" i="1"/>
  <c r="AX27" i="1"/>
  <c r="BG27" i="1"/>
  <c r="BF27" i="1"/>
  <c r="BE27" i="1"/>
  <c r="BD27" i="1"/>
  <c r="AY27" i="1"/>
  <c r="AY51" i="1" s="1"/>
  <c r="BA27" i="1"/>
  <c r="AZ27" i="1"/>
  <c r="AZ55" i="1" s="1"/>
  <c r="BC27" i="1"/>
  <c r="BB27" i="1"/>
  <c r="BB55" i="1" s="1"/>
  <c r="A8" i="2"/>
  <c r="A53" i="4"/>
  <c r="AZ32" i="1" l="1"/>
  <c r="AZ84" i="1"/>
  <c r="AZ103" i="1"/>
  <c r="AY112" i="1"/>
  <c r="AY120" i="1"/>
  <c r="BB148" i="1"/>
  <c r="AY83" i="1"/>
  <c r="BE83" i="1" s="1"/>
  <c r="BB88" i="1"/>
  <c r="BB95" i="1"/>
  <c r="AY71" i="1"/>
  <c r="BB76" i="1"/>
  <c r="AY60" i="1"/>
  <c r="BB143" i="1"/>
  <c r="BB79" i="1"/>
  <c r="AY48" i="1"/>
  <c r="AY132" i="1"/>
  <c r="AY136" i="1"/>
  <c r="BB144" i="1"/>
  <c r="AY56" i="1"/>
  <c r="AY143" i="1"/>
  <c r="BE143" i="1" s="1"/>
  <c r="AZ96" i="1"/>
  <c r="AZ135" i="1"/>
  <c r="AZ71" i="1"/>
  <c r="BB127" i="1"/>
  <c r="BB63" i="1"/>
  <c r="AY64" i="1"/>
  <c r="BB124" i="1"/>
  <c r="AY79" i="1"/>
  <c r="BE79" i="1" s="1"/>
  <c r="BB84" i="1"/>
  <c r="AY32" i="1"/>
  <c r="AZ148" i="1"/>
  <c r="AY91" i="1"/>
  <c r="BE91" i="1" s="1"/>
  <c r="AY52" i="1"/>
  <c r="BB80" i="1"/>
  <c r="AZ92" i="1"/>
  <c r="AY124" i="1"/>
  <c r="BB32" i="1"/>
  <c r="AZ119" i="1"/>
  <c r="BB111" i="1"/>
  <c r="BB47" i="1"/>
  <c r="BA36" i="1"/>
  <c r="BA59" i="1"/>
  <c r="BA100" i="1"/>
  <c r="BA123" i="1"/>
  <c r="BA55" i="1"/>
  <c r="BA96" i="1"/>
  <c r="BA119" i="1"/>
  <c r="BA51" i="1"/>
  <c r="BA99" i="1"/>
  <c r="BA140" i="1"/>
  <c r="BA111" i="1"/>
  <c r="BA32" i="1"/>
  <c r="BA92" i="1"/>
  <c r="BA68" i="1"/>
  <c r="BA91" i="1"/>
  <c r="BA132" i="1"/>
  <c r="BA64" i="1"/>
  <c r="BA87" i="1"/>
  <c r="BA128" i="1"/>
  <c r="BA31" i="1"/>
  <c r="BA60" i="1"/>
  <c r="BA83" i="1"/>
  <c r="AM83" i="1" s="1"/>
  <c r="BA88" i="1"/>
  <c r="BA56" i="1"/>
  <c r="BA115" i="1"/>
  <c r="BC51" i="1"/>
  <c r="BC92" i="1"/>
  <c r="BC115" i="1"/>
  <c r="BC47" i="1"/>
  <c r="BC88" i="1"/>
  <c r="BC111" i="1"/>
  <c r="BC43" i="1"/>
  <c r="BC84" i="1"/>
  <c r="BC107" i="1"/>
  <c r="BC148" i="1"/>
  <c r="BC144" i="1"/>
  <c r="BC87" i="1"/>
  <c r="BC48" i="1"/>
  <c r="BC135" i="1"/>
  <c r="BC96" i="1"/>
  <c r="BC60" i="1"/>
  <c r="BC83" i="1"/>
  <c r="BC124" i="1"/>
  <c r="BC147" i="1"/>
  <c r="BC56" i="1"/>
  <c r="BC79" i="1"/>
  <c r="BC120" i="1"/>
  <c r="BC143" i="1"/>
  <c r="BC52" i="1"/>
  <c r="BC75" i="1"/>
  <c r="BC116" i="1"/>
  <c r="BC139" i="1"/>
  <c r="BC103" i="1"/>
  <c r="BC128" i="1"/>
  <c r="BC55" i="1"/>
  <c r="AX35" i="1"/>
  <c r="AX51" i="1"/>
  <c r="AX67" i="1"/>
  <c r="AX83" i="1"/>
  <c r="AX99" i="1"/>
  <c r="AX115" i="1"/>
  <c r="AX131" i="1"/>
  <c r="AX88" i="1"/>
  <c r="AX84" i="1"/>
  <c r="AX144" i="1"/>
  <c r="AX64" i="1"/>
  <c r="AX76" i="1"/>
  <c r="AX43" i="1"/>
  <c r="AX59" i="1"/>
  <c r="AX75" i="1"/>
  <c r="AX91" i="1"/>
  <c r="AX107" i="1"/>
  <c r="AX123" i="1"/>
  <c r="AX56" i="1"/>
  <c r="AX120" i="1"/>
  <c r="AX52" i="1"/>
  <c r="AX116" i="1"/>
  <c r="AX136" i="1"/>
  <c r="AX32" i="1"/>
  <c r="BK31" i="1" s="1"/>
  <c r="BJ31" i="1" s="1"/>
  <c r="AX128" i="1"/>
  <c r="AX139" i="1"/>
  <c r="AX80" i="1"/>
  <c r="AX135" i="1"/>
  <c r="AX92" i="1"/>
  <c r="BA127" i="1"/>
  <c r="BA124" i="1"/>
  <c r="BC112" i="1"/>
  <c r="AX108" i="1"/>
  <c r="BA143" i="1"/>
  <c r="BC31" i="1"/>
  <c r="BC39" i="1"/>
  <c r="BA44" i="1"/>
  <c r="BC123" i="1"/>
  <c r="BC36" i="1"/>
  <c r="AX36" i="1"/>
  <c r="BA112" i="1"/>
  <c r="BA71" i="1"/>
  <c r="BC104" i="1"/>
  <c r="BC63" i="1"/>
  <c r="AX104" i="1"/>
  <c r="BA139" i="1"/>
  <c r="BA52" i="1"/>
  <c r="BC131" i="1"/>
  <c r="BC44" i="1"/>
  <c r="AX111" i="1"/>
  <c r="AX79" i="1"/>
  <c r="AX47" i="1"/>
  <c r="AZ43" i="1"/>
  <c r="AZ59" i="1"/>
  <c r="AZ75" i="1"/>
  <c r="AZ91" i="1"/>
  <c r="AZ107" i="1"/>
  <c r="AZ123" i="1"/>
  <c r="AZ139" i="1"/>
  <c r="AZ80" i="1"/>
  <c r="AZ144" i="1"/>
  <c r="AZ76" i="1"/>
  <c r="AZ140" i="1"/>
  <c r="AZ72" i="1"/>
  <c r="AZ52" i="1"/>
  <c r="AZ136" i="1"/>
  <c r="AZ35" i="1"/>
  <c r="AZ51" i="1"/>
  <c r="AZ67" i="1"/>
  <c r="AZ83" i="1"/>
  <c r="AZ99" i="1"/>
  <c r="AZ115" i="1"/>
  <c r="AZ131" i="1"/>
  <c r="AZ147" i="1"/>
  <c r="AZ48" i="1"/>
  <c r="AZ112" i="1"/>
  <c r="AZ44" i="1"/>
  <c r="AZ108" i="1"/>
  <c r="AZ40" i="1"/>
  <c r="AZ68" i="1"/>
  <c r="AZ120" i="1"/>
  <c r="AZ132" i="1"/>
  <c r="AX124" i="1"/>
  <c r="AY80" i="1"/>
  <c r="AY39" i="1"/>
  <c r="BE39" i="1" s="1"/>
  <c r="AZ116" i="1"/>
  <c r="BA63" i="1"/>
  <c r="AY148" i="1"/>
  <c r="AY68" i="1"/>
  <c r="AZ104" i="1"/>
  <c r="BC71" i="1"/>
  <c r="AY87" i="1"/>
  <c r="BE87" i="1" s="1"/>
  <c r="BA120" i="1"/>
  <c r="BB108" i="1"/>
  <c r="AY116" i="1"/>
  <c r="AZ31" i="1"/>
  <c r="BA47" i="1"/>
  <c r="BA76" i="1"/>
  <c r="BA35" i="1"/>
  <c r="BB112" i="1"/>
  <c r="BC68" i="1"/>
  <c r="AX148" i="1"/>
  <c r="AY111" i="1"/>
  <c r="BE111" i="1" s="1"/>
  <c r="AX68" i="1"/>
  <c r="BA144" i="1"/>
  <c r="BA103" i="1"/>
  <c r="AZ60" i="1"/>
  <c r="BC136" i="1"/>
  <c r="BC95" i="1"/>
  <c r="BB52" i="1"/>
  <c r="AY135" i="1"/>
  <c r="BE135" i="1" s="1"/>
  <c r="AY92" i="1"/>
  <c r="AZ128" i="1"/>
  <c r="BA84" i="1"/>
  <c r="BA43" i="1"/>
  <c r="BB120" i="1"/>
  <c r="BC76" i="1"/>
  <c r="BC35" i="1"/>
  <c r="AX103" i="1"/>
  <c r="AX71" i="1"/>
  <c r="AX39" i="1"/>
  <c r="AZ127" i="1"/>
  <c r="AZ95" i="1"/>
  <c r="AZ63" i="1"/>
  <c r="BC32" i="1"/>
  <c r="BB119" i="1"/>
  <c r="BB87" i="1"/>
  <c r="BA104" i="1"/>
  <c r="BA40" i="1"/>
  <c r="AX48" i="1"/>
  <c r="BA79" i="1"/>
  <c r="AX147" i="1"/>
  <c r="BC64" i="1"/>
  <c r="AX96" i="1"/>
  <c r="BA131" i="1"/>
  <c r="BA67" i="1"/>
  <c r="BC100" i="1"/>
  <c r="BC59" i="1"/>
  <c r="AX140" i="1"/>
  <c r="AX100" i="1"/>
  <c r="BA135" i="1"/>
  <c r="BA48" i="1"/>
  <c r="BC127" i="1"/>
  <c r="BC40" i="1"/>
  <c r="AX40" i="1"/>
  <c r="BA116" i="1"/>
  <c r="BA75" i="1"/>
  <c r="BC108" i="1"/>
  <c r="BC67" i="1"/>
  <c r="AX127" i="1"/>
  <c r="AX95" i="1"/>
  <c r="AX63" i="1"/>
  <c r="BB35" i="1"/>
  <c r="BB51" i="1"/>
  <c r="BB67" i="1"/>
  <c r="BB83" i="1"/>
  <c r="BB99" i="1"/>
  <c r="BB115" i="1"/>
  <c r="BB131" i="1"/>
  <c r="BB147" i="1"/>
  <c r="BB72" i="1"/>
  <c r="BB136" i="1"/>
  <c r="BB68" i="1"/>
  <c r="BB132" i="1"/>
  <c r="BB31" i="1"/>
  <c r="BB64" i="1"/>
  <c r="BB128" i="1"/>
  <c r="BB60" i="1"/>
  <c r="BB43" i="1"/>
  <c r="BB59" i="1"/>
  <c r="BB75" i="1"/>
  <c r="BB91" i="1"/>
  <c r="BB107" i="1"/>
  <c r="BB123" i="1"/>
  <c r="BB139" i="1"/>
  <c r="BB40" i="1"/>
  <c r="BB104" i="1"/>
  <c r="BB36" i="1"/>
  <c r="BB100" i="1"/>
  <c r="BB96" i="1"/>
  <c r="BB44" i="1"/>
  <c r="BB92" i="1"/>
  <c r="BB140" i="1"/>
  <c r="AY44" i="1"/>
  <c r="AY67" i="1"/>
  <c r="BE67" i="1" s="1"/>
  <c r="AY108" i="1"/>
  <c r="AY131" i="1"/>
  <c r="BE131" i="1" s="1"/>
  <c r="AY147" i="1"/>
  <c r="BE147" i="1" s="1"/>
  <c r="AY40" i="1"/>
  <c r="AY63" i="1"/>
  <c r="AY104" i="1"/>
  <c r="AY127" i="1"/>
  <c r="AY107" i="1"/>
  <c r="BE107" i="1" s="1"/>
  <c r="AY144" i="1"/>
  <c r="AY119" i="1"/>
  <c r="BE119" i="1" s="1"/>
  <c r="AY59" i="1"/>
  <c r="BE59" i="1" s="1"/>
  <c r="AY100" i="1"/>
  <c r="AY140" i="1"/>
  <c r="AY35" i="1"/>
  <c r="AY76" i="1"/>
  <c r="AY99" i="1"/>
  <c r="BE99" i="1" s="1"/>
  <c r="AY139" i="1"/>
  <c r="BE139" i="1" s="1"/>
  <c r="AY72" i="1"/>
  <c r="AY95" i="1"/>
  <c r="BE95" i="1" s="1"/>
  <c r="AY43" i="1"/>
  <c r="AY84" i="1"/>
  <c r="AY55" i="1"/>
  <c r="BE55" i="1" s="1"/>
  <c r="AY96" i="1"/>
  <c r="AY36" i="1"/>
  <c r="AY123" i="1"/>
  <c r="BE123" i="1" s="1"/>
  <c r="AX143" i="1"/>
  <c r="AY103" i="1"/>
  <c r="BE103" i="1" s="1"/>
  <c r="AX60" i="1"/>
  <c r="BA136" i="1"/>
  <c r="BA95" i="1"/>
  <c r="BC119" i="1"/>
  <c r="AX112" i="1"/>
  <c r="BA147" i="1"/>
  <c r="AZ36" i="1"/>
  <c r="AY128" i="1"/>
  <c r="AX44" i="1"/>
  <c r="BA72" i="1"/>
  <c r="AX31" i="1"/>
  <c r="AY75" i="1"/>
  <c r="BE75" i="1" s="1"/>
  <c r="BA108" i="1"/>
  <c r="BC80" i="1"/>
  <c r="AZ56" i="1"/>
  <c r="BC132" i="1"/>
  <c r="BC91" i="1"/>
  <c r="BB48" i="1"/>
  <c r="AX132" i="1"/>
  <c r="AY88" i="1"/>
  <c r="AY47" i="1"/>
  <c r="BE47" i="1" s="1"/>
  <c r="AZ124" i="1"/>
  <c r="BA80" i="1"/>
  <c r="BA39" i="1"/>
  <c r="BB116" i="1"/>
  <c r="BC72" i="1"/>
  <c r="AY31" i="1"/>
  <c r="AY115" i="1"/>
  <c r="BE115" i="1" s="1"/>
  <c r="AX72" i="1"/>
  <c r="BA148" i="1"/>
  <c r="BA107" i="1"/>
  <c r="AZ64" i="1"/>
  <c r="BC140" i="1"/>
  <c r="BC99" i="1"/>
  <c r="BB56" i="1"/>
  <c r="AX119" i="1"/>
  <c r="AX87" i="1"/>
  <c r="AX55" i="1"/>
  <c r="AZ143" i="1"/>
  <c r="AZ111" i="1"/>
  <c r="AZ79" i="1"/>
  <c r="AZ47" i="1"/>
  <c r="BB135" i="1"/>
  <c r="BB103" i="1"/>
  <c r="BB71" i="1"/>
  <c r="BB39" i="1"/>
  <c r="BE71" i="1"/>
  <c r="BE63" i="1"/>
  <c r="AM115" i="1"/>
  <c r="BG115" i="1" l="1"/>
  <c r="BG116" i="1"/>
  <c r="BG103" i="1"/>
  <c r="BG104" i="1"/>
  <c r="BG88" i="1"/>
  <c r="BG87" i="1"/>
  <c r="BG84" i="1"/>
  <c r="BG83" i="1"/>
  <c r="BG71" i="1"/>
  <c r="BG72" i="1"/>
  <c r="BG55" i="1"/>
  <c r="BG56" i="1"/>
  <c r="BG119" i="1"/>
  <c r="BG120" i="1"/>
  <c r="BG131" i="1"/>
  <c r="BG132" i="1"/>
  <c r="BG135" i="1"/>
  <c r="BG136" i="1"/>
  <c r="BG112" i="1"/>
  <c r="BG111" i="1"/>
  <c r="BG76" i="1"/>
  <c r="BG75" i="1"/>
  <c r="BG60" i="1"/>
  <c r="BG59" i="1"/>
  <c r="BG80" i="1"/>
  <c r="BG79" i="1"/>
  <c r="BG124" i="1"/>
  <c r="BG123" i="1"/>
  <c r="BG140" i="1"/>
  <c r="BG139" i="1"/>
  <c r="BG144" i="1"/>
  <c r="BG143" i="1"/>
  <c r="BG92" i="1"/>
  <c r="BG91" i="1"/>
  <c r="BG96" i="1"/>
  <c r="BG95" i="1"/>
  <c r="BG148" i="1"/>
  <c r="BG147" i="1"/>
  <c r="BG64" i="1"/>
  <c r="BG63" i="1"/>
  <c r="BG48" i="1"/>
  <c r="BG47" i="1"/>
  <c r="BG99" i="1"/>
  <c r="BG100" i="1"/>
  <c r="BG108" i="1"/>
  <c r="BG107" i="1"/>
  <c r="BG67" i="1"/>
  <c r="BG68" i="1"/>
  <c r="BG39" i="1"/>
  <c r="BG40" i="1"/>
  <c r="BD31" i="1"/>
  <c r="BK143" i="1"/>
  <c r="BJ143" i="1" s="1"/>
  <c r="BK127" i="1"/>
  <c r="BJ127" i="1" s="1"/>
  <c r="BE31" i="1"/>
  <c r="BK83" i="1"/>
  <c r="BJ83" i="1" s="1"/>
  <c r="BK147" i="1"/>
  <c r="BJ147" i="1" s="1"/>
  <c r="BK55" i="1"/>
  <c r="BJ55" i="1" s="1"/>
  <c r="BK35" i="1"/>
  <c r="BJ35" i="1" s="1"/>
  <c r="BK115" i="1"/>
  <c r="BJ115" i="1" s="1"/>
  <c r="BK47" i="1"/>
  <c r="BJ47" i="1" s="1"/>
  <c r="AM91" i="1"/>
  <c r="AM95" i="1"/>
  <c r="AM103" i="1"/>
  <c r="BK131" i="1"/>
  <c r="BJ131" i="1" s="1"/>
  <c r="BK95" i="1"/>
  <c r="BJ95" i="1" s="1"/>
  <c r="BK59" i="1"/>
  <c r="BJ59" i="1" s="1"/>
  <c r="BK71" i="1"/>
  <c r="BJ71" i="1" s="1"/>
  <c r="BK139" i="1"/>
  <c r="BJ139" i="1" s="1"/>
  <c r="BK135" i="1"/>
  <c r="BJ135" i="1" s="1"/>
  <c r="AM31" i="1"/>
  <c r="BK107" i="1"/>
  <c r="BJ107" i="1" s="1"/>
  <c r="AM127" i="1"/>
  <c r="BK123" i="1"/>
  <c r="BJ123" i="1" s="1"/>
  <c r="AM67" i="1"/>
  <c r="AM107" i="1"/>
  <c r="AM143" i="1"/>
  <c r="AM123" i="1"/>
  <c r="AM63" i="1"/>
  <c r="AK35" i="1"/>
  <c r="AM79" i="1"/>
  <c r="AM39" i="1"/>
  <c r="AM119" i="1"/>
  <c r="AM111" i="1"/>
  <c r="AM99" i="1"/>
  <c r="AM35" i="1"/>
  <c r="AM135" i="1"/>
  <c r="AM139" i="1"/>
  <c r="AM71" i="1"/>
  <c r="AM59" i="1"/>
  <c r="AM87" i="1"/>
  <c r="AM55" i="1"/>
  <c r="BK87" i="1"/>
  <c r="BJ87" i="1" s="1"/>
  <c r="BK91" i="1"/>
  <c r="BJ91" i="1" s="1"/>
  <c r="AK127" i="1"/>
  <c r="AM131" i="1"/>
  <c r="AM47" i="1"/>
  <c r="AM43" i="1"/>
  <c r="AM75" i="1"/>
  <c r="AM51" i="1"/>
  <c r="AM147" i="1"/>
  <c r="BE51" i="1"/>
  <c r="BK51" i="1"/>
  <c r="BK103" i="1"/>
  <c r="BJ103" i="1" s="1"/>
  <c r="BK99" i="1"/>
  <c r="BJ99" i="1" s="1"/>
  <c r="BK119" i="1"/>
  <c r="BJ119" i="1" s="1"/>
  <c r="BK67" i="1"/>
  <c r="BJ67" i="1" s="1"/>
  <c r="BK39" i="1"/>
  <c r="BJ39" i="1" s="1"/>
  <c r="BK43" i="1"/>
  <c r="BJ43" i="1" s="1"/>
  <c r="BK111" i="1"/>
  <c r="BJ111" i="1" s="1"/>
  <c r="BK75" i="1"/>
  <c r="BJ75" i="1" s="1"/>
  <c r="BK79" i="1"/>
  <c r="BJ79" i="1" s="1"/>
  <c r="BK63" i="1"/>
  <c r="BJ63" i="1" s="1"/>
  <c r="BE43" i="1"/>
  <c r="AK115" i="1"/>
  <c r="AK31" i="1"/>
  <c r="AK51" i="1"/>
  <c r="AK123" i="1"/>
  <c r="AK63" i="1"/>
  <c r="AK71" i="1"/>
  <c r="AK59" i="1"/>
  <c r="AK55" i="1"/>
  <c r="AK91" i="1"/>
  <c r="AK139" i="1"/>
  <c r="AK119" i="1"/>
  <c r="AK39" i="1"/>
  <c r="AK99" i="1"/>
  <c r="AK111" i="1"/>
  <c r="AK47" i="1"/>
  <c r="AK135" i="1"/>
  <c r="AK107" i="1"/>
  <c r="AK87" i="1"/>
  <c r="AK147" i="1"/>
  <c r="AK83" i="1"/>
  <c r="AK95" i="1"/>
  <c r="AK103" i="1"/>
  <c r="AK75" i="1"/>
  <c r="AK43" i="1"/>
  <c r="AK131" i="1"/>
  <c r="AK67" i="1"/>
  <c r="AK143" i="1"/>
  <c r="AK79" i="1"/>
  <c r="BD143" i="1"/>
  <c r="BD79" i="1"/>
  <c r="BD59" i="1"/>
  <c r="BD111" i="1"/>
  <c r="BD63" i="1"/>
  <c r="BD91" i="1"/>
  <c r="BD103" i="1"/>
  <c r="BD47" i="1"/>
  <c r="BD139" i="1"/>
  <c r="BD115" i="1"/>
  <c r="BD75" i="1"/>
  <c r="BD131" i="1"/>
  <c r="BD107" i="1"/>
  <c r="BD87" i="1"/>
  <c r="BD119" i="1"/>
  <c r="BD55" i="1"/>
  <c r="BD51" i="1"/>
  <c r="BD123" i="1"/>
  <c r="BD95" i="1"/>
  <c r="BD127" i="1"/>
  <c r="BD99" i="1"/>
  <c r="BD135" i="1"/>
  <c r="BD43" i="1"/>
  <c r="BD147" i="1"/>
  <c r="BD67" i="1"/>
  <c r="BD71" i="1"/>
  <c r="BD83" i="1"/>
  <c r="BE35" i="1"/>
  <c r="BE127" i="1"/>
  <c r="BD35" i="1"/>
  <c r="AQ63" i="1"/>
  <c r="BP63" i="1" s="1"/>
  <c r="BD39" i="1"/>
  <c r="AS143" i="1"/>
  <c r="BG35" i="1" l="1"/>
  <c r="BG36" i="1"/>
  <c r="AO83" i="1"/>
  <c r="BF83" i="1"/>
  <c r="AU83" i="1" s="1"/>
  <c r="AW83" i="1" s="1"/>
  <c r="BF84" i="1"/>
  <c r="BF44" i="1"/>
  <c r="BF43" i="1"/>
  <c r="BF96" i="1"/>
  <c r="BF95" i="1"/>
  <c r="BF120" i="1"/>
  <c r="BF119" i="1"/>
  <c r="AU119" i="1" s="1"/>
  <c r="AW119" i="1" s="1"/>
  <c r="BF76" i="1"/>
  <c r="BF75" i="1"/>
  <c r="BF103" i="1"/>
  <c r="BF104" i="1"/>
  <c r="BF60" i="1"/>
  <c r="BF59" i="1"/>
  <c r="BF35" i="1"/>
  <c r="BF36" i="1"/>
  <c r="BF71" i="1"/>
  <c r="BF72" i="1"/>
  <c r="BF135" i="1"/>
  <c r="BF136" i="1"/>
  <c r="BF124" i="1"/>
  <c r="BF123" i="1"/>
  <c r="AO87" i="1"/>
  <c r="BF88" i="1"/>
  <c r="BF87" i="1"/>
  <c r="AU87" i="1" s="1"/>
  <c r="AW87" i="1" s="1"/>
  <c r="BF116" i="1"/>
  <c r="BF115" i="1"/>
  <c r="AO91" i="1"/>
  <c r="BF92" i="1"/>
  <c r="BF91" i="1"/>
  <c r="AO79" i="1"/>
  <c r="BF80" i="1"/>
  <c r="BF79" i="1"/>
  <c r="AU79" i="1" s="1"/>
  <c r="AW79" i="1" s="1"/>
  <c r="AO127" i="1"/>
  <c r="BG128" i="1"/>
  <c r="BG127" i="1"/>
  <c r="AO67" i="1"/>
  <c r="BF67" i="1"/>
  <c r="BF68" i="1"/>
  <c r="AO99" i="1"/>
  <c r="BF99" i="1"/>
  <c r="AU99" i="1" s="1"/>
  <c r="AW99" i="1" s="1"/>
  <c r="BF100" i="1"/>
  <c r="BF51" i="1"/>
  <c r="AU51" i="1" s="1"/>
  <c r="AW51" i="1" s="1"/>
  <c r="BF52" i="1"/>
  <c r="BF108" i="1"/>
  <c r="BF107" i="1"/>
  <c r="BF140" i="1"/>
  <c r="BF139" i="1"/>
  <c r="BF64" i="1"/>
  <c r="BF63" i="1"/>
  <c r="BF144" i="1"/>
  <c r="BF143" i="1"/>
  <c r="BG31" i="1"/>
  <c r="AQ31" i="1" s="1"/>
  <c r="BG32" i="1"/>
  <c r="AO39" i="1"/>
  <c r="BF39" i="1"/>
  <c r="BF40" i="1"/>
  <c r="BF147" i="1"/>
  <c r="BF148" i="1"/>
  <c r="BF128" i="1"/>
  <c r="BF127" i="1"/>
  <c r="AO55" i="1"/>
  <c r="BF56" i="1"/>
  <c r="BF55" i="1"/>
  <c r="AU55" i="1" s="1"/>
  <c r="AW55" i="1" s="1"/>
  <c r="BF132" i="1"/>
  <c r="BF131" i="1"/>
  <c r="BF48" i="1"/>
  <c r="BF47" i="1"/>
  <c r="AU47" i="1" s="1"/>
  <c r="AW47" i="1" s="1"/>
  <c r="AO111" i="1"/>
  <c r="BF112" i="1"/>
  <c r="BF111" i="1"/>
  <c r="AU111" i="1" s="1"/>
  <c r="AW111" i="1" s="1"/>
  <c r="BG44" i="1"/>
  <c r="BG43" i="1"/>
  <c r="BG51" i="1"/>
  <c r="BG52" i="1"/>
  <c r="BF32" i="1"/>
  <c r="BF31" i="1"/>
  <c r="AO75" i="1"/>
  <c r="AS103" i="1"/>
  <c r="AO103" i="1"/>
  <c r="AQ95" i="1"/>
  <c r="BP95" i="1" s="1"/>
  <c r="AQ59" i="1"/>
  <c r="BP59" i="1" s="1"/>
  <c r="AS75" i="1"/>
  <c r="AS71" i="1"/>
  <c r="AO107" i="1"/>
  <c r="AQ51" i="1"/>
  <c r="BP51" i="1" s="1"/>
  <c r="AO63" i="1"/>
  <c r="AQ131" i="1"/>
  <c r="BP131" i="1" s="1"/>
  <c r="AS119" i="1"/>
  <c r="AS139" i="1"/>
  <c r="AQ107" i="1"/>
  <c r="BP107" i="1" s="1"/>
  <c r="AO95" i="1"/>
  <c r="AS115" i="1"/>
  <c r="BJ51" i="1"/>
  <c r="AO135" i="1"/>
  <c r="AO71" i="1"/>
  <c r="AO115" i="1"/>
  <c r="AS147" i="1"/>
  <c r="AS107" i="1"/>
  <c r="AO43" i="1"/>
  <c r="AO51" i="1"/>
  <c r="AO147" i="1"/>
  <c r="AO143" i="1"/>
  <c r="AO139" i="1"/>
  <c r="AO47" i="1"/>
  <c r="AO119" i="1"/>
  <c r="AO131" i="1"/>
  <c r="AO123" i="1"/>
  <c r="AS135" i="1"/>
  <c r="AS123" i="1"/>
  <c r="AQ47" i="1"/>
  <c r="BP47" i="1" s="1"/>
  <c r="AO59" i="1"/>
  <c r="AQ103" i="1"/>
  <c r="BP103" i="1" s="1"/>
  <c r="AO31" i="1"/>
  <c r="AO35" i="1"/>
  <c r="AS59" i="1"/>
  <c r="AU63" i="1"/>
  <c r="AW63" i="1" s="1"/>
  <c r="AS95" i="1"/>
  <c r="AU107" i="1"/>
  <c r="AW107" i="1" s="1"/>
  <c r="AU95" i="1"/>
  <c r="AW95" i="1" s="1"/>
  <c r="AS63" i="1"/>
  <c r="AU131" i="1"/>
  <c r="AW131" i="1" s="1"/>
  <c r="AU139" i="1"/>
  <c r="AW139" i="1" s="1"/>
  <c r="AQ143" i="1"/>
  <c r="BP143" i="1" s="1"/>
  <c r="AU59" i="1"/>
  <c r="AW59" i="1" s="1"/>
  <c r="AU75" i="1"/>
  <c r="AW75" i="1" s="1"/>
  <c r="AU147" i="1"/>
  <c r="AW147" i="1" s="1"/>
  <c r="AU135" i="1"/>
  <c r="AW135" i="1" s="1"/>
  <c r="AU71" i="1"/>
  <c r="AW71" i="1" s="1"/>
  <c r="AS111" i="1"/>
  <c r="AU115" i="1"/>
  <c r="AW115" i="1" s="1"/>
  <c r="AS47" i="1"/>
  <c r="AS99" i="1"/>
  <c r="AS67" i="1"/>
  <c r="AS43" i="1"/>
  <c r="AS131" i="1"/>
  <c r="AU67" i="1"/>
  <c r="AW67" i="1" s="1"/>
  <c r="AS83" i="1"/>
  <c r="AS55" i="1"/>
  <c r="AU91" i="1"/>
  <c r="AW91" i="1" s="1"/>
  <c r="AU123" i="1"/>
  <c r="AW123" i="1" s="1"/>
  <c r="AS91" i="1"/>
  <c r="AS79" i="1"/>
  <c r="AS87" i="1"/>
  <c r="AS31" i="1"/>
  <c r="AS39" i="1"/>
  <c r="AU39" i="1"/>
  <c r="AW39" i="1" s="1"/>
  <c r="AS127" i="1"/>
  <c r="AU143" i="1" l="1"/>
  <c r="AW143" i="1" s="1"/>
  <c r="AU103" i="1"/>
  <c r="AW103" i="1" s="1"/>
  <c r="AS51" i="1"/>
  <c r="BP31" i="1"/>
  <c r="BO31" i="1" s="1"/>
  <c r="BM55" i="1"/>
  <c r="B25" i="12" s="1"/>
  <c r="BM31" i="1"/>
  <c r="B1" i="12" s="1"/>
  <c r="AU43" i="1"/>
  <c r="AW43" i="1" s="1"/>
  <c r="AQ67" i="1"/>
  <c r="BP67" i="1" s="1"/>
  <c r="AQ147" i="1"/>
  <c r="BP147" i="1" s="1"/>
  <c r="AQ43" i="1"/>
  <c r="BP43" i="1" s="1"/>
  <c r="AQ75" i="1"/>
  <c r="BP75" i="1" s="1"/>
  <c r="AQ135" i="1"/>
  <c r="BP135" i="1" s="1"/>
  <c r="BM47" i="1"/>
  <c r="B17" i="12" s="1"/>
  <c r="BM37" i="1"/>
  <c r="B7" i="12" s="1"/>
  <c r="BM60" i="1"/>
  <c r="B30" i="12" s="1"/>
  <c r="BM51" i="1"/>
  <c r="B21" i="12" s="1"/>
  <c r="BM36" i="1"/>
  <c r="B6" i="12" s="1"/>
  <c r="BM52" i="1"/>
  <c r="B22" i="12" s="1"/>
  <c r="BM33" i="1"/>
  <c r="B3" i="12" s="1"/>
  <c r="BM56" i="1"/>
  <c r="B26" i="12" s="1"/>
  <c r="BM32" i="1"/>
  <c r="B2" i="12" s="1"/>
  <c r="AQ127" i="1"/>
  <c r="BP127" i="1" s="1"/>
  <c r="BM39" i="1"/>
  <c r="B9" i="12" s="1"/>
  <c r="BM35" i="1"/>
  <c r="B5" i="12" s="1"/>
  <c r="BM44" i="1"/>
  <c r="B14" i="12" s="1"/>
  <c r="BM59" i="1"/>
  <c r="B29" i="12" s="1"/>
  <c r="BM43" i="1"/>
  <c r="B13" i="12" s="1"/>
  <c r="BM41" i="1"/>
  <c r="B11" i="12" s="1"/>
  <c r="AQ39" i="1"/>
  <c r="BP39" i="1" s="1"/>
  <c r="AQ35" i="1"/>
  <c r="BP35" i="1" s="1"/>
  <c r="BM54" i="1"/>
  <c r="B24" i="12" s="1"/>
  <c r="BM46" i="1"/>
  <c r="B16" i="12" s="1"/>
  <c r="BM38" i="1"/>
  <c r="B8" i="12" s="1"/>
  <c r="BM57" i="1"/>
  <c r="B27" i="12" s="1"/>
  <c r="BM49" i="1"/>
  <c r="B19" i="12" s="1"/>
  <c r="BM40" i="1"/>
  <c r="B10" i="12" s="1"/>
  <c r="BM50" i="1"/>
  <c r="B20" i="12" s="1"/>
  <c r="AQ115" i="1"/>
  <c r="BP115" i="1" s="1"/>
  <c r="AQ71" i="1"/>
  <c r="BP71" i="1" s="1"/>
  <c r="AQ123" i="1"/>
  <c r="BP123" i="1" s="1"/>
  <c r="AQ111" i="1"/>
  <c r="BP111" i="1" s="1"/>
  <c r="AQ119" i="1"/>
  <c r="BP119" i="1" s="1"/>
  <c r="AQ55" i="1"/>
  <c r="BP55" i="1" s="1"/>
  <c r="AQ99" i="1"/>
  <c r="BP99" i="1" s="1"/>
  <c r="AS35" i="1"/>
  <c r="BM58" i="1"/>
  <c r="B28" i="12" s="1"/>
  <c r="BM34" i="1"/>
  <c r="B4" i="12" s="1"/>
  <c r="BM42" i="1"/>
  <c r="B12" i="12" s="1"/>
  <c r="BM45" i="1"/>
  <c r="B15" i="12" s="1"/>
  <c r="BM53" i="1"/>
  <c r="B23" i="12" s="1"/>
  <c r="BM48" i="1"/>
  <c r="B18" i="12" s="1"/>
  <c r="AQ79" i="1"/>
  <c r="BP79" i="1" s="1"/>
  <c r="AQ83" i="1"/>
  <c r="BP83" i="1" s="1"/>
  <c r="AQ139" i="1"/>
  <c r="BP139" i="1" s="1"/>
  <c r="AQ87" i="1"/>
  <c r="BP87" i="1" s="1"/>
  <c r="AQ91" i="1"/>
  <c r="BP91" i="1" s="1"/>
  <c r="AU35" i="1"/>
  <c r="AW35" i="1" s="1"/>
  <c r="AU31" i="1"/>
  <c r="AW31" i="1" s="1"/>
  <c r="AU127" i="1"/>
  <c r="AW127" i="1" s="1"/>
  <c r="AS30" i="1" l="1"/>
  <c r="AQ30" i="1"/>
  <c r="D48" i="12"/>
  <c r="D92" i="12"/>
  <c r="D128" i="12"/>
  <c r="D113" i="12"/>
  <c r="D125" i="12"/>
  <c r="D115" i="12"/>
  <c r="D62" i="12"/>
  <c r="D130" i="12"/>
  <c r="C85" i="12"/>
  <c r="C62" i="12"/>
  <c r="C77" i="12"/>
  <c r="D102" i="12"/>
  <c r="D96" i="12"/>
  <c r="C89" i="12"/>
  <c r="D61" i="12"/>
  <c r="D100" i="12"/>
  <c r="D129" i="12"/>
  <c r="D75" i="12"/>
  <c r="D142" i="12"/>
  <c r="C132" i="12"/>
  <c r="C49" i="12"/>
  <c r="D51" i="12"/>
  <c r="D77" i="12"/>
  <c r="D83" i="12"/>
  <c r="D131" i="12"/>
  <c r="D70" i="12"/>
  <c r="D110" i="12"/>
  <c r="D65" i="12"/>
  <c r="D144" i="12"/>
  <c r="D138" i="12"/>
  <c r="C125" i="12"/>
  <c r="C122" i="12"/>
  <c r="C111" i="12"/>
  <c r="C136" i="12"/>
  <c r="C81" i="12"/>
  <c r="C94" i="12"/>
  <c r="C64" i="12"/>
  <c r="C131" i="12"/>
  <c r="D141" i="12"/>
  <c r="C109" i="12"/>
  <c r="D101" i="12"/>
  <c r="D145" i="12"/>
  <c r="D108" i="12"/>
  <c r="D132" i="12"/>
  <c r="D99" i="12"/>
  <c r="D139" i="12"/>
  <c r="D78" i="12"/>
  <c r="D126" i="12"/>
  <c r="D81" i="12"/>
  <c r="D106" i="12"/>
  <c r="D64" i="12"/>
  <c r="C60" i="12"/>
  <c r="C53" i="12"/>
  <c r="C124" i="12"/>
  <c r="C128" i="12"/>
  <c r="C65" i="12"/>
  <c r="C86" i="12"/>
  <c r="C87" i="12"/>
  <c r="D93" i="12"/>
  <c r="D116" i="12"/>
  <c r="D76" i="12"/>
  <c r="C116" i="12"/>
  <c r="D71" i="12"/>
  <c r="D85" i="12"/>
  <c r="D55" i="12"/>
  <c r="D84" i="12"/>
  <c r="D69" i="12"/>
  <c r="D63" i="12"/>
  <c r="D82" i="12"/>
  <c r="D120" i="12"/>
  <c r="D105" i="12"/>
  <c r="D98" i="12"/>
  <c r="D95" i="12"/>
  <c r="C121" i="12"/>
  <c r="D133" i="12"/>
  <c r="D104" i="12"/>
  <c r="D50" i="12"/>
  <c r="C103" i="12"/>
  <c r="D135" i="12"/>
  <c r="D68" i="12"/>
  <c r="D53" i="12"/>
  <c r="D90" i="12"/>
  <c r="D103" i="12"/>
  <c r="D67" i="12"/>
  <c r="D107" i="12"/>
  <c r="D147" i="12"/>
  <c r="D94" i="12"/>
  <c r="D134" i="12"/>
  <c r="D97" i="12"/>
  <c r="D122" i="12"/>
  <c r="D80" i="12"/>
  <c r="C90" i="12"/>
  <c r="C123" i="12"/>
  <c r="C117" i="12"/>
  <c r="C97" i="12"/>
  <c r="C118" i="12"/>
  <c r="C113" i="12"/>
  <c r="D66" i="12"/>
  <c r="D136" i="12"/>
  <c r="C137" i="12"/>
  <c r="D124" i="12"/>
  <c r="D111" i="12"/>
  <c r="D57" i="12"/>
  <c r="D72" i="12"/>
  <c r="D58" i="12"/>
  <c r="D56" i="12"/>
  <c r="D143" i="12"/>
  <c r="C61" i="12"/>
  <c r="C98" i="12"/>
  <c r="D59" i="12"/>
  <c r="D91" i="12"/>
  <c r="D123" i="12"/>
  <c r="D54" i="12"/>
  <c r="D86" i="12"/>
  <c r="D118" i="12"/>
  <c r="D49" i="12"/>
  <c r="D112" i="12"/>
  <c r="D114" i="12"/>
  <c r="D146" i="12"/>
  <c r="C119" i="12"/>
  <c r="C138" i="12"/>
  <c r="C139" i="12"/>
  <c r="C52" i="12"/>
  <c r="C112" i="12"/>
  <c r="C73" i="12"/>
  <c r="C110" i="12"/>
  <c r="C145" i="12"/>
  <c r="C55" i="12"/>
  <c r="D127" i="12"/>
  <c r="C67" i="12"/>
  <c r="D73" i="12"/>
  <c r="D109" i="12"/>
  <c r="D88" i="12"/>
  <c r="C99" i="12"/>
  <c r="D87" i="12"/>
  <c r="D74" i="12"/>
  <c r="D137" i="12"/>
  <c r="D52" i="12"/>
  <c r="D140" i="12"/>
  <c r="C114" i="12"/>
  <c r="D121" i="12"/>
  <c r="D117" i="12"/>
  <c r="D60" i="12"/>
  <c r="D89" i="12"/>
  <c r="D79" i="12"/>
  <c r="C140" i="12"/>
  <c r="C63" i="12"/>
  <c r="C48" i="12"/>
  <c r="D119" i="12"/>
  <c r="BO139" i="1" l="1"/>
  <c r="BO43" i="1"/>
  <c r="BO135" i="1"/>
  <c r="BO147" i="1"/>
  <c r="BO91" i="1"/>
  <c r="BO115" i="1"/>
  <c r="BO71" i="1"/>
  <c r="BO123" i="1"/>
  <c r="BO111" i="1"/>
  <c r="BO35" i="1"/>
  <c r="BO131" i="1"/>
  <c r="BO51" i="1"/>
  <c r="BO143" i="1"/>
  <c r="BO59" i="1"/>
  <c r="BO107" i="1"/>
  <c r="BO103" i="1"/>
  <c r="BO95" i="1"/>
  <c r="BO63" i="1"/>
  <c r="BO55" i="1"/>
  <c r="BO99" i="1"/>
  <c r="BO83" i="1"/>
  <c r="BO127" i="1"/>
  <c r="BO67" i="1"/>
  <c r="BO87" i="1"/>
  <c r="BO79" i="1"/>
  <c r="BO75" i="1"/>
  <c r="BO119" i="1"/>
  <c r="BO47" i="1"/>
  <c r="BO39" i="1"/>
  <c r="C106" i="12"/>
  <c r="C147" i="12"/>
  <c r="C78" i="12"/>
  <c r="C59" i="12"/>
  <c r="C143" i="12"/>
  <c r="C74" i="12"/>
  <c r="C76" i="12"/>
  <c r="C71" i="12"/>
  <c r="C57" i="12"/>
  <c r="C100" i="12"/>
  <c r="C92" i="12"/>
  <c r="C115" i="12"/>
  <c r="C95" i="12"/>
  <c r="C146" i="12"/>
  <c r="C126" i="12"/>
  <c r="C133" i="12"/>
  <c r="C58" i="12"/>
  <c r="C50" i="12"/>
  <c r="C54" i="12"/>
  <c r="C91" i="12"/>
  <c r="C83" i="12"/>
  <c r="C84" i="12"/>
  <c r="C130" i="12"/>
  <c r="C72" i="12"/>
  <c r="C127" i="12"/>
  <c r="C102" i="12"/>
  <c r="C108" i="12"/>
  <c r="C141" i="12"/>
  <c r="C135" i="12"/>
  <c r="C80" i="12"/>
  <c r="C142" i="12"/>
  <c r="C144" i="12"/>
  <c r="C51" i="12"/>
  <c r="C79" i="12"/>
  <c r="C70" i="12"/>
  <c r="C120" i="12"/>
  <c r="C69" i="12"/>
  <c r="C88" i="12"/>
  <c r="C66" i="12"/>
  <c r="C56" i="12"/>
  <c r="C129" i="12"/>
  <c r="C75" i="12"/>
  <c r="C107" i="12"/>
  <c r="C93" i="12"/>
  <c r="C82" i="12"/>
  <c r="C134" i="12"/>
  <c r="C68" i="12"/>
  <c r="C105" i="12"/>
  <c r="C96" i="12"/>
  <c r="C104" i="12"/>
  <c r="BR31" i="1" l="1"/>
  <c r="C14" i="8" s="1"/>
  <c r="M14" i="8" s="1"/>
  <c r="BR56" i="1"/>
  <c r="C39" i="8" s="1"/>
  <c r="K39" i="8" s="1"/>
  <c r="BR50" i="1"/>
  <c r="C33" i="8" s="1"/>
  <c r="L33" i="8" s="1"/>
  <c r="BR33" i="1"/>
  <c r="C16" i="8" s="1"/>
  <c r="K16" i="8" s="1"/>
  <c r="BR43" i="1"/>
  <c r="C26" i="8" s="1"/>
  <c r="M26" i="8" s="1"/>
  <c r="BR57" i="1"/>
  <c r="C40" i="8" s="1"/>
  <c r="O40" i="8" s="1"/>
  <c r="BR37" i="1"/>
  <c r="C20" i="8" s="1"/>
  <c r="O20" i="8" s="1"/>
  <c r="BR46" i="1"/>
  <c r="C29" i="8" s="1"/>
  <c r="O29" i="8" s="1"/>
  <c r="BR52" i="1"/>
  <c r="C35" i="8" s="1"/>
  <c r="K35" i="8" s="1"/>
  <c r="BR38" i="1"/>
  <c r="C21" i="8" s="1"/>
  <c r="K21" i="8" s="1"/>
  <c r="BR34" i="1"/>
  <c r="C17" i="8" s="1"/>
  <c r="L17" i="8" s="1"/>
  <c r="BR47" i="1"/>
  <c r="C30" i="8" s="1"/>
  <c r="O30" i="8" s="1"/>
  <c r="BR54" i="1"/>
  <c r="C37" i="8" s="1"/>
  <c r="M37" i="8" s="1"/>
  <c r="BR36" i="1"/>
  <c r="C19" i="8" s="1"/>
  <c r="L19" i="8" s="1"/>
  <c r="BR32" i="1"/>
  <c r="C15" i="8" s="1"/>
  <c r="O15" i="8" s="1"/>
  <c r="BR42" i="1"/>
  <c r="C25" i="8" s="1"/>
  <c r="K25" i="8" s="1"/>
  <c r="BR59" i="1"/>
  <c r="C42" i="8" s="1"/>
  <c r="O42" i="8" s="1"/>
  <c r="BR53" i="1"/>
  <c r="C36" i="8" s="1"/>
  <c r="K36" i="8" s="1"/>
  <c r="BR39" i="1"/>
  <c r="C22" i="8" s="1"/>
  <c r="K22" i="8" s="1"/>
  <c r="BR48" i="1"/>
  <c r="C31" i="8" s="1"/>
  <c r="O31" i="8" s="1"/>
  <c r="BR60" i="1"/>
  <c r="C43" i="8" s="1"/>
  <c r="M43" i="8" s="1"/>
  <c r="BR40" i="1"/>
  <c r="C23" i="8" s="1"/>
  <c r="K23" i="8" s="1"/>
  <c r="BR55" i="1"/>
  <c r="C38" i="8" s="1"/>
  <c r="K38" i="8" s="1"/>
  <c r="BR49" i="1"/>
  <c r="C32" i="8" s="1"/>
  <c r="K32" i="8" s="1"/>
  <c r="BR35" i="1"/>
  <c r="C18" i="8" s="1"/>
  <c r="O18" i="8" s="1"/>
  <c r="BR44" i="1"/>
  <c r="C27" i="8" s="1"/>
  <c r="L27" i="8" s="1"/>
  <c r="BR41" i="1"/>
  <c r="C24" i="8" s="1"/>
  <c r="L24" i="8" s="1"/>
  <c r="BR51" i="1"/>
  <c r="C34" i="8" s="1"/>
  <c r="L34" i="8" s="1"/>
  <c r="BR45" i="1"/>
  <c r="C28" i="8" s="1"/>
  <c r="L28" i="8" s="1"/>
  <c r="BR58" i="1"/>
  <c r="C41" i="8" s="1"/>
  <c r="M41" i="8" s="1"/>
  <c r="K14" i="8" l="1"/>
  <c r="O14" i="8"/>
  <c r="L14" i="8"/>
  <c r="L29" i="8"/>
  <c r="M39" i="8"/>
  <c r="L43" i="8"/>
  <c r="L16" i="8"/>
  <c r="M35" i="8"/>
  <c r="O26" i="8"/>
  <c r="L39" i="8"/>
  <c r="O39" i="8"/>
  <c r="M33" i="8"/>
  <c r="K33" i="8"/>
  <c r="K28" i="8"/>
  <c r="O16" i="8"/>
  <c r="O33" i="8"/>
  <c r="M16" i="8"/>
  <c r="O21" i="8"/>
  <c r="M36" i="8"/>
  <c r="L21" i="8"/>
  <c r="L26" i="8"/>
  <c r="M19" i="8"/>
  <c r="K40" i="8"/>
  <c r="O35" i="8"/>
  <c r="M23" i="8"/>
  <c r="K26" i="8"/>
  <c r="O19" i="8"/>
  <c r="L40" i="8"/>
  <c r="L35" i="8"/>
  <c r="K20" i="8"/>
  <c r="O23" i="8"/>
  <c r="L20" i="8"/>
  <c r="O36" i="8"/>
  <c r="K19" i="8"/>
  <c r="M40" i="8"/>
  <c r="M27" i="8"/>
  <c r="L23" i="8"/>
  <c r="O41" i="8"/>
  <c r="L36" i="8"/>
  <c r="M21" i="8"/>
  <c r="K27" i="8"/>
  <c r="L30" i="8"/>
  <c r="K29" i="8"/>
  <c r="M20" i="8"/>
  <c r="K30" i="8"/>
  <c r="M29" i="8"/>
  <c r="K41" i="8"/>
  <c r="M15" i="8"/>
  <c r="K18" i="8"/>
  <c r="L42" i="8"/>
  <c r="M30" i="8"/>
  <c r="K37" i="8"/>
  <c r="M25" i="8"/>
  <c r="K17" i="8"/>
  <c r="O43" i="8"/>
  <c r="O22" i="8"/>
  <c r="M42" i="8"/>
  <c r="M17" i="8"/>
  <c r="O37" i="8"/>
  <c r="M18" i="8"/>
  <c r="M24" i="8"/>
  <c r="K43" i="8"/>
  <c r="L18" i="8"/>
  <c r="O38" i="8"/>
  <c r="K42" i="8"/>
  <c r="O17" i="8"/>
  <c r="L37" i="8"/>
  <c r="M22" i="8"/>
  <c r="M28" i="8"/>
  <c r="K15" i="8"/>
  <c r="O25" i="8"/>
  <c r="K31" i="8"/>
  <c r="L25" i="8"/>
  <c r="O34" i="8"/>
  <c r="O24" i="8"/>
  <c r="L15" i="8"/>
  <c r="M38" i="8"/>
  <c r="K34" i="8"/>
  <c r="L22" i="8"/>
  <c r="O32" i="8"/>
  <c r="L38" i="8"/>
  <c r="K24" i="8"/>
  <c r="M31" i="8"/>
  <c r="L31" i="8"/>
  <c r="L32" i="8"/>
  <c r="L41" i="8"/>
  <c r="M34" i="8"/>
  <c r="M32" i="8"/>
  <c r="O27" i="8"/>
  <c r="O28" i="8"/>
  <c r="D14" i="12" l="1"/>
  <c r="D29" i="12"/>
  <c r="C27" i="12"/>
  <c r="C29" i="12"/>
  <c r="C7" i="12"/>
  <c r="C8" i="12"/>
  <c r="C23" i="12"/>
  <c r="C1" i="12"/>
  <c r="C14" i="12"/>
  <c r="D6" i="12"/>
  <c r="C17" i="12"/>
  <c r="C22" i="12"/>
  <c r="C26" i="12"/>
  <c r="C20" i="12"/>
  <c r="D1" i="12"/>
  <c r="D26" i="12"/>
  <c r="D10" i="12"/>
  <c r="D18" i="12"/>
  <c r="D12" i="12"/>
  <c r="D19" i="12"/>
  <c r="D22" i="12"/>
  <c r="D13" i="12"/>
  <c r="D7" i="12"/>
  <c r="D30" i="12"/>
  <c r="D16" i="12"/>
  <c r="D27" i="12"/>
  <c r="D20" i="12"/>
  <c r="D23" i="12"/>
  <c r="D11" i="12"/>
  <c r="D25" i="12"/>
  <c r="D5" i="12"/>
  <c r="D17" i="12"/>
  <c r="D3" i="12"/>
  <c r="D24" i="12"/>
  <c r="D28" i="12"/>
  <c r="D2" i="12"/>
  <c r="D4" i="12"/>
  <c r="D8" i="12"/>
  <c r="D21" i="12"/>
  <c r="D9" i="12"/>
  <c r="D15" i="12"/>
  <c r="C5" i="12"/>
  <c r="C25" i="12"/>
  <c r="C9" i="12"/>
  <c r="C30" i="12"/>
  <c r="C2" i="12"/>
  <c r="C15" i="12"/>
  <c r="C24" i="12"/>
  <c r="C16" i="12"/>
  <c r="C13" i="12"/>
  <c r="C11" i="12"/>
  <c r="C4" i="12"/>
  <c r="C28" i="12"/>
  <c r="C10" i="12"/>
  <c r="C19" i="12"/>
  <c r="C6" i="12"/>
  <c r="C3" i="12"/>
  <c r="C101" i="12" s="1"/>
  <c r="C21" i="12"/>
  <c r="C18" i="12"/>
  <c r="C12" i="12"/>
</calcChain>
</file>

<file path=xl/comments1.xml><?xml version="1.0" encoding="utf-8"?>
<comments xmlns="http://schemas.openxmlformats.org/spreadsheetml/2006/main">
  <authors>
    <author>GfAW mbH</author>
  </authors>
  <commentList>
    <comment ref="AR10" authorId="0" shapeId="0">
      <text>
        <r>
          <rPr>
            <sz val="9"/>
            <color indexed="81"/>
            <rFont val="Arial"/>
            <family val="2"/>
          </rPr>
          <t>Bitte geben Sie die vollständige 
Klassenbezeichnung an (z. B. 8a)!</t>
        </r>
      </text>
    </comment>
  </commentList>
</comments>
</file>

<file path=xl/sharedStrings.xml><?xml version="1.0" encoding="utf-8"?>
<sst xmlns="http://schemas.openxmlformats.org/spreadsheetml/2006/main" count="198" uniqueCount="157">
  <si>
    <t>lfd.
Nr.</t>
  </si>
  <si>
    <t>durchführender Bildungsträger:</t>
  </si>
  <si>
    <t>Schuljahr:</t>
  </si>
  <si>
    <t>Aktenzeichen:</t>
  </si>
  <si>
    <t>Bitte auswählen!</t>
  </si>
  <si>
    <t>davon
anwesend</t>
  </si>
  <si>
    <t>im VWN abrechen-
bare Stunden</t>
  </si>
  <si>
    <t>Gesamtstunden
je Schüler/in</t>
  </si>
  <si>
    <t xml:space="preserve">maximal
</t>
  </si>
  <si>
    <t>Datum eintragen!</t>
  </si>
  <si>
    <t xml:space="preserve">Projektbezeichnung:
</t>
  </si>
  <si>
    <t>anwesend
in %</t>
  </si>
  <si>
    <t>_2018_2019</t>
  </si>
  <si>
    <t>_2019_2020</t>
  </si>
  <si>
    <t>_2020_2021</t>
  </si>
  <si>
    <t>_2021_2022</t>
  </si>
  <si>
    <t>Name, Vorname der Schülerin/
des Schülers</t>
  </si>
  <si>
    <t>Abrechnung für HHJ:</t>
  </si>
  <si>
    <r>
      <t xml:space="preserve">In diesem Feld geben Sie das projektbezogene </t>
    </r>
    <r>
      <rPr>
        <b/>
        <sz val="9"/>
        <color indexed="8"/>
        <rFont val="Arial"/>
        <family val="2"/>
      </rPr>
      <t>Aktenzeichen</t>
    </r>
    <r>
      <rPr>
        <sz val="9"/>
        <color theme="1"/>
        <rFont val="Arial"/>
        <family val="2"/>
      </rPr>
      <t xml:space="preserve"> der GFAW an.</t>
    </r>
  </si>
  <si>
    <r>
      <t xml:space="preserve">In diesem Feld geben Sie das betreffende </t>
    </r>
    <r>
      <rPr>
        <b/>
        <sz val="9"/>
        <color indexed="8"/>
        <rFont val="Arial"/>
        <family val="2"/>
      </rPr>
      <t>Schuljahr</t>
    </r>
    <r>
      <rPr>
        <sz val="9"/>
        <color theme="1"/>
        <rFont val="Arial"/>
        <family val="2"/>
      </rPr>
      <t xml:space="preserve"> an.</t>
    </r>
  </si>
  <si>
    <t>Angaben zum Projekt:</t>
  </si>
  <si>
    <t>Angaben zum Teilnehmer:</t>
  </si>
  <si>
    <t>Berechnung:</t>
  </si>
  <si>
    <t>Zusätzliche Hinweise:</t>
  </si>
  <si>
    <t>Berufsfelder auf einen Blick</t>
  </si>
  <si>
    <t>Bauwesen, Architektur, Vermessung</t>
  </si>
  <si>
    <t>2.1</t>
  </si>
  <si>
    <t>Technik, Recht und Sicherheit</t>
  </si>
  <si>
    <t>2.2</t>
  </si>
  <si>
    <t>Tourismus, Freizeit, Fremdsprachen, Dialogmarketing</t>
  </si>
  <si>
    <t>2.3</t>
  </si>
  <si>
    <t>Körperpflege, Hauswirtschaft</t>
  </si>
  <si>
    <t>Elektro</t>
  </si>
  <si>
    <t>Gesellschafts-, Geistes- und Sprachwissenschaften</t>
  </si>
  <si>
    <t>5.1</t>
  </si>
  <si>
    <t>Medizin, Psychologie, Pflege und Therapie</t>
  </si>
  <si>
    <t>5.2</t>
  </si>
  <si>
    <t>Medizintechnik, Reha, Sport und Bewegung</t>
  </si>
  <si>
    <t>Computer, Informatik, IT</t>
  </si>
  <si>
    <t>7.1</t>
  </si>
  <si>
    <t>Kunsthandwerk, Restaurierung</t>
  </si>
  <si>
    <t>7.2</t>
  </si>
  <si>
    <t>Design, Musik, Tanz, Schauspiel</t>
  </si>
  <si>
    <t>Landwirtschaft, Natur und Umwelt</t>
  </si>
  <si>
    <t>Medien</t>
  </si>
  <si>
    <t>Metall, Maschinenbau</t>
  </si>
  <si>
    <t>Naturwissenschaften und Labor</t>
  </si>
  <si>
    <t>12.1</t>
  </si>
  <si>
    <t>Keramik, Baustoffe, Bergbau</t>
  </si>
  <si>
    <t>12.2</t>
  </si>
  <si>
    <t>Holz und Papier</t>
  </si>
  <si>
    <t>12.3</t>
  </si>
  <si>
    <t>Glas, Farben, Lacke, Kunststoffe</t>
  </si>
  <si>
    <t>12.4</t>
  </si>
  <si>
    <t>Textilien, Bekleidung, Leder</t>
  </si>
  <si>
    <t>12.5</t>
  </si>
  <si>
    <t>Edelsteine, Schmuck, Musikinstrumentenbau</t>
  </si>
  <si>
    <t>12.6</t>
  </si>
  <si>
    <t>Lebensmittel, Getränke</t>
  </si>
  <si>
    <t>13.1</t>
  </si>
  <si>
    <t>Bildung und Erziehung</t>
  </si>
  <si>
    <t>13.2</t>
  </si>
  <si>
    <t>Sozialwesen, Religion</t>
  </si>
  <si>
    <t>Technik, Technologiefelder</t>
  </si>
  <si>
    <t>Verkehr, Logistik, Transport</t>
  </si>
  <si>
    <t>16.1</t>
  </si>
  <si>
    <t>Wirtschaft und Sekretariat</t>
  </si>
  <si>
    <t>16.2</t>
  </si>
  <si>
    <t>Finanzen, Marketing, Recht und Verwaltung</t>
  </si>
  <si>
    <t>Berufsfeldnummer</t>
  </si>
  <si>
    <t>1</t>
  </si>
  <si>
    <t>3</t>
  </si>
  <si>
    <t>4</t>
  </si>
  <si>
    <t>6</t>
  </si>
  <si>
    <t>8</t>
  </si>
  <si>
    <t>9</t>
  </si>
  <si>
    <t>10</t>
  </si>
  <si>
    <t>11</t>
  </si>
  <si>
    <t>14</t>
  </si>
  <si>
    <t>15</t>
  </si>
  <si>
    <t>Schul-
nummer</t>
  </si>
  <si>
    <t>abrechenbare
Teilnehmer-
stunden</t>
  </si>
  <si>
    <t>Klasse</t>
  </si>
  <si>
    <t>Ausgabenposition 1. Pauschale Ausgaben nach Teilnehmerzahl/Teilnehmerstunden</t>
  </si>
  <si>
    <t>Änderungsdokumentation</t>
  </si>
  <si>
    <t>Version</t>
  </si>
  <si>
    <t>Datum</t>
  </si>
  <si>
    <t>Beschreibung der Änderung</t>
  </si>
  <si>
    <t>V 1.0</t>
  </si>
  <si>
    <t>Ersterstellung</t>
  </si>
  <si>
    <t>Druckbereich</t>
  </si>
  <si>
    <t xml:space="preserve"> Anwesenheit</t>
  </si>
  <si>
    <r>
      <t xml:space="preserve">In diesem Feld geben Sie immer den </t>
    </r>
    <r>
      <rPr>
        <b/>
        <sz val="9"/>
        <color indexed="8"/>
        <rFont val="Arial"/>
        <family val="2"/>
      </rPr>
      <t>durchführenden Bildungsträger</t>
    </r>
    <r>
      <rPr>
        <sz val="9"/>
        <color theme="1"/>
        <rFont val="Arial"/>
        <family val="2"/>
      </rPr>
      <t xml:space="preserve"> an.</t>
    </r>
  </si>
  <si>
    <r>
      <t xml:space="preserve">In diesem Feld geben Sie die vollständige </t>
    </r>
    <r>
      <rPr>
        <b/>
        <sz val="9"/>
        <color indexed="8"/>
        <rFont val="Arial"/>
        <family val="2"/>
      </rPr>
      <t>Klassenbezeichnung</t>
    </r>
    <r>
      <rPr>
        <sz val="9"/>
        <color theme="1"/>
        <rFont val="Arial"/>
        <family val="2"/>
      </rPr>
      <t xml:space="preserve"> (z. B. 8a) an.</t>
    </r>
  </si>
  <si>
    <r>
      <t xml:space="preserve">In diesem Feld tragen Sie die zutreffende (fünfstellige) </t>
    </r>
    <r>
      <rPr>
        <b/>
        <sz val="9"/>
        <color indexed="8"/>
        <rFont val="Arial"/>
        <family val="2"/>
      </rPr>
      <t>Schulnummer</t>
    </r>
    <r>
      <rPr>
        <sz val="9"/>
        <color indexed="8"/>
        <rFont val="Arial"/>
        <family val="2"/>
      </rPr>
      <t xml:space="preserve"> ein.</t>
    </r>
  </si>
  <si>
    <t>Ausfüllhinweise</t>
  </si>
  <si>
    <t>ges.</t>
  </si>
  <si>
    <t>"a"</t>
  </si>
  <si>
    <t>"a" zu ges</t>
  </si>
  <si>
    <t>Bezeichnung</t>
  </si>
  <si>
    <t>Aus dem Tabellenblatt "Kopierhilfe VWN" können Sie im Anschluss die Daten der Anwesenheitsliste in drei Schritten in</t>
  </si>
  <si>
    <t>den VWN der Schulförderrichtlinie - Berufsorientierung, »Übersicht TN-StEK« übernehmen. Bitte beachten Sie, dass Sie</t>
  </si>
  <si>
    <r>
      <t xml:space="preserve">Bitte fügen Sie diese Spalten in den dargestellten </t>
    </r>
    <r>
      <rPr>
        <b/>
        <u/>
        <sz val="9"/>
        <rFont val="Arial"/>
        <family val="2"/>
      </rPr>
      <t>drei</t>
    </r>
    <r>
      <rPr>
        <sz val="9"/>
        <rFont val="Arial"/>
        <family val="2"/>
      </rPr>
      <t xml:space="preserve"> Blöcken in den aktuellen VWN für die Schulförderung - Berufsorientierung, »Übersicht TN-StEK« ein.
Sie können diese Angaben auch kopieren. Bitte beachten Sie, dass Sie nur die </t>
    </r>
    <r>
      <rPr>
        <b/>
        <sz val="9"/>
        <rFont val="Arial"/>
        <family val="2"/>
      </rPr>
      <t>WERTE</t>
    </r>
    <r>
      <rPr>
        <sz val="9"/>
        <rFont val="Arial"/>
        <family val="2"/>
      </rPr>
      <t xml:space="preserve"> einfügen und nicht die komplette Formatierung.</t>
    </r>
  </si>
  <si>
    <r>
      <t xml:space="preserve">nur die </t>
    </r>
    <r>
      <rPr>
        <b/>
        <sz val="9"/>
        <color theme="1"/>
        <rFont val="Arial"/>
        <family val="2"/>
      </rPr>
      <t>WERTE</t>
    </r>
    <r>
      <rPr>
        <sz val="9"/>
        <color theme="1"/>
        <rFont val="Arial"/>
        <family val="2"/>
      </rPr>
      <t xml:space="preserve"> einfügen und nicht die komplette Formatierung.</t>
    </r>
  </si>
  <si>
    <t>Name</t>
  </si>
  <si>
    <t>Vorname</t>
  </si>
  <si>
    <t>Summe</t>
  </si>
  <si>
    <t>Maßnahmeort</t>
  </si>
  <si>
    <t>gesamt</t>
  </si>
  <si>
    <t>davon UN</t>
  </si>
  <si>
    <t xml:space="preserve">  Bitte die Berufsfeldnummer gemäß Katalog eintragen bzw. auswählen!</t>
  </si>
  <si>
    <r>
      <t xml:space="preserve">In diesem Feld geben Sie die </t>
    </r>
    <r>
      <rPr>
        <b/>
        <sz val="9"/>
        <color indexed="8"/>
        <rFont val="Arial"/>
        <family val="2"/>
      </rPr>
      <t>Projektbezeichnung</t>
    </r>
    <r>
      <rPr>
        <sz val="9"/>
        <color theme="1"/>
        <rFont val="Arial"/>
        <family val="2"/>
      </rPr>
      <t xml:space="preserve"> an.
</t>
    </r>
    <r>
      <rPr>
        <i/>
        <sz val="8"/>
        <color indexed="30"/>
        <rFont val="Arial"/>
        <family val="2"/>
      </rPr>
      <t>Hinweis: Um den Bezug zur im Konzeptauswahlverfahren ausgewählten Maßnahme eindeutig herstellen zu können, ist die Projektbezeichnung einheitlich zu verwenden. Bitte geben Sie die Projektbezeichnung daher analog dem KAV und dem Zuwendungsbescheid an.</t>
    </r>
  </si>
  <si>
    <r>
      <t>Die Stunden "</t>
    </r>
    <r>
      <rPr>
        <b/>
        <sz val="9"/>
        <color theme="1"/>
        <rFont val="Arial"/>
        <family val="2"/>
      </rPr>
      <t>davon UN</t>
    </r>
    <r>
      <rPr>
        <sz val="9"/>
        <color theme="1"/>
        <rFont val="Arial"/>
        <family val="2"/>
      </rPr>
      <t>" werden automatisch berechnet.</t>
    </r>
  </si>
  <si>
    <r>
      <t xml:space="preserve">In diesen Feldern geben Sie das jeweilige </t>
    </r>
    <r>
      <rPr>
        <b/>
        <sz val="9"/>
        <color indexed="8"/>
        <rFont val="Arial"/>
        <family val="2"/>
      </rPr>
      <t>Datum</t>
    </r>
    <r>
      <rPr>
        <sz val="9"/>
        <color theme="1"/>
        <rFont val="Arial"/>
        <family val="2"/>
      </rPr>
      <t xml:space="preserve"> des Praxistages an.
</t>
    </r>
    <r>
      <rPr>
        <i/>
        <sz val="8"/>
        <color rgb="FF0070C0"/>
        <rFont val="Arial"/>
        <family val="2"/>
      </rPr>
      <t>Hinweis: Bitte nehmen Sie die Datumseingabe im Format "TT.MM.JJJJ" vor. Für den Fall, dass die Fehlermeldung "#WERT!" in den Berechnungsfeldern angezeigt wird, ist zunächst die Datumseingabe zu kontrollieren.</t>
    </r>
  </si>
  <si>
    <r>
      <t xml:space="preserve">In diesem Feld wählen Sie das entsprechende </t>
    </r>
    <r>
      <rPr>
        <b/>
        <sz val="9"/>
        <color theme="1"/>
        <rFont val="Arial"/>
        <family val="2"/>
      </rPr>
      <t>Berufsfeld</t>
    </r>
    <r>
      <rPr>
        <sz val="9"/>
        <color theme="1"/>
        <rFont val="Arial"/>
        <family val="2"/>
      </rPr>
      <t xml:space="preserve"> aus.
</t>
    </r>
    <r>
      <rPr>
        <i/>
        <sz val="8"/>
        <color rgb="FF0070C0"/>
        <rFont val="Arial"/>
        <family val="2"/>
      </rPr>
      <t>Hinweis: Als Hilfe dient Ihnen das Tabellenblatt »Berufsfelder«. Das Berufsfeld ist auch bei »e« und »u« zu füllen.</t>
    </r>
  </si>
  <si>
    <r>
      <t xml:space="preserve">Die </t>
    </r>
    <r>
      <rPr>
        <b/>
        <sz val="9"/>
        <color indexed="8"/>
        <rFont val="Arial"/>
        <family val="2"/>
      </rPr>
      <t>Gesamtstunden je Schülerin/Schüler</t>
    </r>
    <r>
      <rPr>
        <sz val="9"/>
        <color theme="1"/>
        <rFont val="Arial"/>
        <family val="2"/>
      </rPr>
      <t xml:space="preserve"> im HHJ werden berechnet.
</t>
    </r>
    <r>
      <rPr>
        <i/>
        <sz val="8"/>
        <color rgb="FF0070C0"/>
        <rFont val="Arial"/>
        <family val="2"/>
      </rPr>
      <t>Die Spalte »maximal« enthält alle Stunden, die für die Schülerin/den Schüler geplant waren.
Die Spalte »davon anwesend« summiert alle Stunden, bei denen die Schülerin/der Schüle tatsächlich anwesend war (»a«).
Die Spalte »anwesend in %« berechnet den Prozentsatz der anwesenden zu den Gesamtstunden und bildet die Grundlage 
für die im VWN abrechenbaren Stunden.</t>
    </r>
  </si>
  <si>
    <r>
      <rPr>
        <sz val="9"/>
        <rFont val="Arial"/>
        <family val="2"/>
      </rPr>
      <t xml:space="preserve">In diesem Feld werden </t>
    </r>
    <r>
      <rPr>
        <b/>
        <sz val="9"/>
        <rFont val="Arial"/>
        <family val="2"/>
      </rPr>
      <t>Name, Vorname der Schülerin/des Schülers</t>
    </r>
    <r>
      <rPr>
        <sz val="9"/>
        <rFont val="Arial"/>
        <family val="2"/>
      </rPr>
      <t xml:space="preserve"> automatisch aus der 
»Kopierhilfe TN-Daten« übernommen.
</t>
    </r>
    <r>
      <rPr>
        <i/>
        <sz val="8"/>
        <color rgb="FF0070C0"/>
        <rFont val="Arial"/>
        <family val="2"/>
      </rPr>
      <t>Aus diesem Grund befüllen Sie im ersten Schritt das Excel-Formular aus dem Monitoringportal und kopieren dann 
klassenweise die Namen und Vornamen in das Tabellenblatt »Kopierhilfe TN-Daten«. Jetzt werden diese Daten auto-
matisch sowohl in die »Anwesenheitsliste« als auch in die »Kopierhilfe VWN« übertragen. Die Eingabe des Namen 
und Vornamen in die »Anwesenheitsliste« ist somit nicht mehr notwendig. 
Sollte eine Schülerin/ein Schüler im Excel-Formular des Monitoringportals vergessen worden sein, kann die Eingabe 
auch noch manuell im Tabellenblatt »Kopierhilfe TN-Daten« erfolgen.</t>
    </r>
  </si>
  <si>
    <t>Unternehmen</t>
  </si>
  <si>
    <r>
      <t xml:space="preserve">  UN - im Unternehmen/Einrichtung   |   ZWE - beim Zuwendungsempfänger</t>
    </r>
    <r>
      <rPr>
        <sz val="7"/>
        <color rgb="FFFF0000"/>
        <rFont val="Arial"/>
        <family val="2"/>
      </rPr>
      <t xml:space="preserve"> (Bitte füllen Sie ggf. die Anlage »Unternehmen« aus!)</t>
    </r>
  </si>
  <si>
    <t xml:space="preserve">Zuwendungsempfänger Daten einzutragen sind. </t>
  </si>
  <si>
    <t>verwenden ist. Dieses ist vom Zuwendungsempfänger, unabhängig ob die Maßnahme beim Bildungsträger oder im</t>
  </si>
  <si>
    <t>Unternehmen stattfindet, zu führen. Im Folgenden werden die einzelnen gelb unterlegten Felder erläutert, in denen vom</t>
  </si>
  <si>
    <t>Schwerbehinderung oder Gleichstellung gibt es das Formular "Anwesenheitsliste" von der GFAW, das zwingend zu</t>
  </si>
  <si>
    <t>Als Instrument und als Grundlage zur Nachweisführung der Standardeinheitskosten für Schülerinnen und Schülern mit</t>
  </si>
  <si>
    <t>Stunden/Tag</t>
  </si>
  <si>
    <t xml:space="preserve">  a - anwesend   |   e - entschuldigtes Fehlen   |   u - vom Zuwendungsempfänger zu vertretendes Fehlen</t>
  </si>
  <si>
    <t>Dauer schülerbezogener Kurs:</t>
  </si>
  <si>
    <t>Anzahl Kurstage:</t>
  </si>
  <si>
    <t>Stunden pro Tag:</t>
  </si>
  <si>
    <t>Gesamtstunden:</t>
  </si>
  <si>
    <t>"e"</t>
  </si>
  <si>
    <t>a</t>
  </si>
  <si>
    <t>e</t>
  </si>
  <si>
    <t>u</t>
  </si>
  <si>
    <t>abrechenbar</t>
  </si>
  <si>
    <r>
      <t xml:space="preserve">In diesem Feld geben Sie die </t>
    </r>
    <r>
      <rPr>
        <b/>
        <sz val="9"/>
        <color indexed="8"/>
        <rFont val="Arial"/>
        <family val="2"/>
      </rPr>
      <t xml:space="preserve">Anzahl der Kurstage </t>
    </r>
    <r>
      <rPr>
        <sz val="9"/>
        <color theme="1"/>
        <rFont val="Arial"/>
        <family val="2"/>
      </rPr>
      <t xml:space="preserve">an.
</t>
    </r>
    <r>
      <rPr>
        <i/>
        <sz val="8"/>
        <color indexed="30"/>
        <rFont val="Arial"/>
        <family val="2"/>
      </rPr>
      <t xml:space="preserve">Hinweis: Bitte tragen Sie nur ganze Zahlen ein! </t>
    </r>
  </si>
  <si>
    <r>
      <t xml:space="preserve">In diesem Feld geben Sie die </t>
    </r>
    <r>
      <rPr>
        <b/>
        <sz val="9"/>
        <color indexed="8"/>
        <rFont val="Arial"/>
        <family val="2"/>
      </rPr>
      <t xml:space="preserve">Anzahl der Stunden pro Tag </t>
    </r>
    <r>
      <rPr>
        <sz val="9"/>
        <color theme="1"/>
        <rFont val="Arial"/>
        <family val="2"/>
      </rPr>
      <t xml:space="preserve">an.
</t>
    </r>
    <r>
      <rPr>
        <i/>
        <sz val="8"/>
        <color indexed="30"/>
        <rFont val="Arial"/>
        <family val="2"/>
      </rPr>
      <t xml:space="preserve">Hinweis: Bitte tragen Sie nur ganze Zahlen ein! </t>
    </r>
  </si>
  <si>
    <r>
      <rPr>
        <b/>
        <sz val="9"/>
        <color theme="1"/>
        <rFont val="Arial"/>
        <family val="2"/>
      </rPr>
      <t xml:space="preserve">Hinweis zu Punkt 4 - 6: </t>
    </r>
    <r>
      <rPr>
        <sz val="9"/>
        <color theme="1"/>
        <rFont val="Arial"/>
        <family val="2"/>
      </rPr>
      <t xml:space="preserve">
Hat eine Schülerin/ein Schüler einer Klasse einen anderen Stundenbedarf (schülerbezogener Kurs) als die übrigen Teilnehmenden, so ist diese/dieser auf einer gesonderten Liste zu erfassen.</t>
    </r>
  </si>
  <si>
    <r>
      <t xml:space="preserve">In diesem Feld geben Sie das </t>
    </r>
    <r>
      <rPr>
        <b/>
        <sz val="9"/>
        <color indexed="8"/>
        <rFont val="Arial"/>
        <family val="2"/>
      </rPr>
      <t>Haushaltsjahr</t>
    </r>
    <r>
      <rPr>
        <sz val="9"/>
        <color theme="1"/>
        <rFont val="Arial"/>
        <family val="2"/>
      </rPr>
      <t xml:space="preserve"> an, für das abgerechnet werden soll. In Abhängigkeit vom Feld 7. (Schuljahr) können Sie das Haushaltsjahr auswählen!</t>
    </r>
  </si>
  <si>
    <r>
      <t xml:space="preserve">In diesen Feldern ist je Schülerin/Schüler und Praxistag die </t>
    </r>
    <r>
      <rPr>
        <b/>
        <sz val="9"/>
        <color indexed="8"/>
        <rFont val="Arial"/>
        <family val="2"/>
      </rPr>
      <t>Anwesenheit</t>
    </r>
    <r>
      <rPr>
        <sz val="9"/>
        <color theme="1"/>
        <rFont val="Arial"/>
        <family val="2"/>
      </rPr>
      <t xml:space="preserve"> folgendermaßen zu erfassen:
»</t>
    </r>
    <r>
      <rPr>
        <b/>
        <sz val="9"/>
        <color indexed="8"/>
        <rFont val="Arial"/>
        <family val="2"/>
      </rPr>
      <t>a</t>
    </r>
    <r>
      <rPr>
        <sz val="9"/>
        <color theme="1"/>
        <rFont val="Arial"/>
        <family val="2"/>
      </rPr>
      <t>« anwesend (grün)
»</t>
    </r>
    <r>
      <rPr>
        <b/>
        <sz val="9"/>
        <color indexed="8"/>
        <rFont val="Arial"/>
        <family val="2"/>
      </rPr>
      <t>e</t>
    </r>
    <r>
      <rPr>
        <sz val="9"/>
        <color theme="1"/>
        <rFont val="Arial"/>
        <family val="2"/>
      </rPr>
      <t>« entschuldigtes Fehlen (schwarz)
»</t>
    </r>
    <r>
      <rPr>
        <b/>
        <sz val="9"/>
        <color indexed="8"/>
        <rFont val="Arial"/>
        <family val="2"/>
      </rPr>
      <t>u</t>
    </r>
    <r>
      <rPr>
        <sz val="9"/>
        <color theme="1"/>
        <rFont val="Arial"/>
        <family val="2"/>
      </rPr>
      <t>« vom Zuwendungsempfänger zu vertretendes Fehlen (rot)</t>
    </r>
    <r>
      <rPr>
        <sz val="8"/>
        <color indexed="10"/>
        <rFont val="Arial"/>
        <family val="2"/>
      </rPr>
      <t xml:space="preserve">
</t>
    </r>
    <r>
      <rPr>
        <i/>
        <sz val="8"/>
        <color rgb="FF0070C0"/>
        <rFont val="Arial"/>
        <family val="2"/>
      </rPr>
      <t>Die Schriftfarbe verändert sich automatisch in die angegebenen Farben.
Hinweis: Erfassen Sie zwingend die Abwesenheiten (»e« bzw. »u«), da diese Tage ansonsten bei der Betrachtung
»anwesend in %« (Punkt 16) nicht berücksichtigt werden.</t>
    </r>
  </si>
  <si>
    <r>
      <t xml:space="preserve">In diesem Feld erfassen Sie die tatsächlichen </t>
    </r>
    <r>
      <rPr>
        <b/>
        <sz val="9"/>
        <color theme="1"/>
        <rFont val="Arial"/>
        <family val="2"/>
      </rPr>
      <t>Stunden pro Tag</t>
    </r>
    <r>
      <rPr>
        <sz val="9"/>
        <color theme="1"/>
        <rFont val="Arial"/>
        <family val="2"/>
      </rPr>
      <t xml:space="preserve"> für die Anwesenheit oder Fehlzeit. Fehlzeiten sind Zeiten für entschuldigtes Fehlen oder vom Zuwendungsempfänger zu vertretendes Fehlen.
</t>
    </r>
    <r>
      <rPr>
        <i/>
        <sz val="8"/>
        <color rgb="FF0070C0"/>
        <rFont val="Arial"/>
        <family val="2"/>
      </rPr>
      <t>Hinweis: Sollte eine Schülerin/ein Schüler nicht den vollen Tag anwesend (»a«) sein, so erfassen Sie diesen Tag zweimal. Einmal mit den Stunden für die Anwesenheit und einmal mit den Stunden der Fehlzeiten.</t>
    </r>
  </si>
  <si>
    <r>
      <t xml:space="preserve">Die </t>
    </r>
    <r>
      <rPr>
        <b/>
        <sz val="9"/>
        <color theme="1"/>
        <rFont val="Arial"/>
        <family val="2"/>
      </rPr>
      <t>im VWN abrechenbaren Stunden für das gesamte Schuljahr</t>
    </r>
    <r>
      <rPr>
        <sz val="9"/>
        <color theme="1"/>
        <rFont val="Arial"/>
        <family val="2"/>
      </rPr>
      <t xml:space="preserve"> werden automatisch berechnet, wenn das zweite Schulhalbjahr abgerechnet wird.</t>
    </r>
  </si>
  <si>
    <t>Die Anwesenheitsliste ist aufgrund des Kurses für ein komplettes Schuljahr zu führen. Erfassen Sie hierzu</t>
  </si>
  <si>
    <t>zunächst die Anwesenheiten für das erste Haushaltsjahr des Schuljahres und wählen Sie im Kopf der Liste</t>
  </si>
  <si>
    <t>das entsprechende Haushaltsjahr aus. Drucken Sie nach Abschluss des Haushaltsjahres die Anwesen-</t>
  </si>
  <si>
    <t>heitsliste aus und reichen Sie diese zusammen mit Ihrem Verwendungsnachweis ein. Für das folgende</t>
  </si>
  <si>
    <t>Haushaltsjahr führen Sie diese Liste weiter und wechseln in den Kopfdaten das Haushaltsjahr (Feld 8).</t>
  </si>
  <si>
    <t xml:space="preserve">  Bitte die Stunden pro Tag angeben!</t>
  </si>
  <si>
    <r>
      <t xml:space="preserve">Wo befindet sich der </t>
    </r>
    <r>
      <rPr>
        <b/>
        <sz val="9"/>
        <color theme="1"/>
        <rFont val="Arial"/>
        <family val="2"/>
      </rPr>
      <t>Maßnahmeort</t>
    </r>
    <r>
      <rPr>
        <sz val="9"/>
        <color theme="1"/>
        <rFont val="Arial"/>
        <family val="2"/>
      </rPr>
      <t xml:space="preserve"> des Schülers/der Schülerin?
</t>
    </r>
    <r>
      <rPr>
        <i/>
        <sz val="8"/>
        <color rgb="FF0070C0"/>
        <rFont val="Arial"/>
        <family val="2"/>
      </rPr>
      <t>Hier wählen Sie aus, ob sich der Schüler/die Schülerin für diesen Tag bei Ihnen als Zuwendungsempfänger (ZWE) oder im Unternehmen/Einrichtung (UN) befindet. 
Bei Auswahl von "UN" ist zusätzlich das Tabellenblatt "Anlage Unternehmen" auszufüllen!</t>
    </r>
  </si>
  <si>
    <t>Schulnummer:</t>
  </si>
  <si>
    <t>Klassenbezeichnung:</t>
  </si>
  <si>
    <t>für Anlage »Unternehmen«</t>
  </si>
  <si>
    <t>für Kopierhilfe VWN</t>
  </si>
  <si>
    <r>
      <t xml:space="preserve">Die </t>
    </r>
    <r>
      <rPr>
        <b/>
        <sz val="9"/>
        <color indexed="8"/>
        <rFont val="Arial"/>
        <family val="2"/>
      </rPr>
      <t>im VWN abrechenbaren Stunden</t>
    </r>
    <r>
      <rPr>
        <sz val="9"/>
        <color theme="1"/>
        <rFont val="Arial"/>
        <family val="2"/>
      </rPr>
      <t xml:space="preserve"> werden automatisch berechnet.
</t>
    </r>
    <r>
      <rPr>
        <i/>
        <sz val="8"/>
        <color rgb="FF0070C0"/>
        <rFont val="Arial"/>
        <family val="2"/>
      </rPr>
      <t xml:space="preserve">Hinweis (gemäß Richtlinie): Zur Abrechnung gelangen Kurspauschalen für die Schülerinnen und Schüler, die nachweislich 
an der Maßnahme teilgenommen haben. Abrechnungsfähig sind außerdem Abwesenheiten von Schülerinnen und Schülern 
(z. B. aufgrund von Krankheit), für die der Zuwendungsempfänger nicht verantwortlich ist. Die Gesamtteilnahme muss 
mindestens 60% des vorgesehenen Kurszeitumfangs betragen.
</t>
    </r>
    <r>
      <rPr>
        <b/>
        <i/>
        <sz val="8"/>
        <color rgb="FFFF0000"/>
        <rFont val="Arial"/>
        <family val="2"/>
      </rPr>
      <t>Sollten keine "im VWN abrechenbaren Stunden" ausgewiesen werden, kontrollieren Sie bitte, ob sie für den 
Teilnehmenden die Angaben in den Feldern 13-16 vollständig erfasst haben.</t>
    </r>
  </si>
  <si>
    <r>
      <t xml:space="preserve">Die </t>
    </r>
    <r>
      <rPr>
        <b/>
        <sz val="9"/>
        <color theme="1"/>
        <rFont val="Arial"/>
        <family val="2"/>
      </rPr>
      <t>Dauer des schülerbezogenen Kurses</t>
    </r>
    <r>
      <rPr>
        <sz val="9"/>
        <color theme="1"/>
        <rFont val="Arial"/>
        <family val="2"/>
      </rPr>
      <t xml:space="preserve"> berechnet sich aus der Anzahl der Kurstage (Feld 5) und 
den Stunden pro Tag (Feld 6).
</t>
    </r>
    <r>
      <rPr>
        <i/>
        <sz val="8"/>
        <color rgb="FF0070C0"/>
        <rFont val="Arial"/>
        <family val="2"/>
      </rPr>
      <t>Hinweis: Der Umfang eines schülerbezogenen Kurses entspricht der Definition aus den Erläuterungen zur Richtlinie.
Ein Teilnehmender kann im Schuljahr nicht mehrere Kurse besuchen. Absolviert der Teilnehmende seinen Kurs bei mehreren Verbundpartnern sind diese Stunden zu summieren. Diese zusammengefassten Stunden müssen dann der Dauer des schülerbezogenen Kurses entsprechen.</t>
    </r>
  </si>
  <si>
    <t>fehlendes Berufsfeld</t>
  </si>
  <si>
    <t>Anwesenheitsliste für die Nachholung der Beruflichen Orientierung von Schülerinnen und Schülern mit Schwerbehinderung oder Gleichstellung (Schulförder-RL,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</si>
</sst>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_-* #,##0.00\ [$€-1]_-;\-* #,##0.00\ [$€-1]_-;_-* &quot;-&quot;??\ [$€-1]_-"/>
    <numFmt numFmtId="166" formatCode="#,##0;;"/>
    <numFmt numFmtId="167" formatCode="0.00%;;"/>
  </numFmts>
  <fonts count="33" x14ac:knownFonts="1">
    <font>
      <sz val="9"/>
      <color theme="1"/>
      <name val="Arial"/>
      <family val="2"/>
    </font>
    <font>
      <sz val="9"/>
      <color indexed="8"/>
      <name val="Arial"/>
      <family val="2"/>
    </font>
    <font>
      <sz val="10"/>
      <name val="Arial"/>
      <family val="2"/>
    </font>
    <font>
      <sz val="9"/>
      <name val="Arial"/>
      <family val="2"/>
    </font>
    <font>
      <i/>
      <sz val="8"/>
      <name val="Arial"/>
      <family val="2"/>
    </font>
    <font>
      <sz val="8"/>
      <name val="Arial"/>
      <family val="2"/>
    </font>
    <font>
      <sz val="12"/>
      <color indexed="8"/>
      <name val="Arial"/>
      <family val="2"/>
    </font>
    <font>
      <sz val="12"/>
      <color indexed="9"/>
      <name val="Arial"/>
      <family val="2"/>
    </font>
    <font>
      <b/>
      <sz val="12"/>
      <name val="Arial"/>
      <family val="2"/>
    </font>
    <font>
      <sz val="7"/>
      <name val="Arial"/>
      <family val="2"/>
    </font>
    <font>
      <b/>
      <sz val="9"/>
      <name val="Arial"/>
      <family val="2"/>
    </font>
    <font>
      <i/>
      <sz val="9"/>
      <name val="Arial"/>
      <family val="2"/>
    </font>
    <font>
      <b/>
      <sz val="9"/>
      <color indexed="8"/>
      <name val="Arial"/>
      <family val="2"/>
    </font>
    <font>
      <sz val="9"/>
      <name val="Arial"/>
      <family val="2"/>
    </font>
    <font>
      <b/>
      <sz val="20"/>
      <name val="Arial"/>
      <family val="2"/>
    </font>
    <font>
      <i/>
      <sz val="8"/>
      <color indexed="30"/>
      <name val="Arial"/>
      <family val="2"/>
    </font>
    <font>
      <sz val="8"/>
      <color indexed="10"/>
      <name val="Arial"/>
      <family val="2"/>
    </font>
    <font>
      <b/>
      <sz val="9"/>
      <color theme="1"/>
      <name val="Arial"/>
      <family val="2"/>
    </font>
    <font>
      <sz val="11"/>
      <color theme="1"/>
      <name val="Arial"/>
      <family val="2"/>
    </font>
    <font>
      <b/>
      <u/>
      <sz val="11"/>
      <color theme="1"/>
      <name val="Arial"/>
      <family val="2"/>
    </font>
    <font>
      <sz val="12"/>
      <color theme="1"/>
      <name val="Arial"/>
      <family val="2"/>
    </font>
    <font>
      <i/>
      <sz val="8"/>
      <color theme="1"/>
      <name val="Arial"/>
      <family val="2"/>
    </font>
    <font>
      <b/>
      <sz val="12"/>
      <color theme="1"/>
      <name val="Arial"/>
      <family val="2"/>
    </font>
    <font>
      <i/>
      <sz val="8"/>
      <color rgb="FF0070C0"/>
      <name val="Arial"/>
      <family val="2"/>
    </font>
    <font>
      <b/>
      <u/>
      <sz val="9"/>
      <name val="Arial"/>
      <family val="2"/>
    </font>
    <font>
      <b/>
      <i/>
      <sz val="9"/>
      <color rgb="FF0070C0"/>
      <name val="Arial"/>
      <family val="2"/>
    </font>
    <font>
      <b/>
      <i/>
      <sz val="8"/>
      <color rgb="FF0070C0"/>
      <name val="Arial"/>
      <family val="2"/>
    </font>
    <font>
      <sz val="7"/>
      <color rgb="FFFF0000"/>
      <name val="Arial"/>
      <family val="2"/>
    </font>
    <font>
      <b/>
      <sz val="9"/>
      <color theme="0"/>
      <name val="Arial"/>
      <family val="2"/>
    </font>
    <font>
      <b/>
      <sz val="9"/>
      <color rgb="FFFF0000"/>
      <name val="Arial"/>
      <family val="2"/>
    </font>
    <font>
      <sz val="9"/>
      <color indexed="81"/>
      <name val="Arial"/>
      <family val="2"/>
    </font>
    <font>
      <b/>
      <i/>
      <sz val="8"/>
      <color rgb="FFFF0000"/>
      <name val="Arial"/>
      <family val="2"/>
    </font>
    <font>
      <b/>
      <sz val="11"/>
      <name val="Arial"/>
      <family val="2"/>
    </font>
  </fonts>
  <fills count="27">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rgb="FF0070C0"/>
        <bgColor indexed="64"/>
      </patternFill>
    </fill>
    <fill>
      <patternFill patternType="solid">
        <fgColor rgb="FFFCD5B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7" tint="0.39997558519241921"/>
        <bgColor indexed="64"/>
      </patternFill>
    </fill>
  </fills>
  <borders count="94">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theme="0" tint="-0.499984740745262"/>
      </bottom>
      <diagonal/>
    </border>
    <border>
      <left/>
      <right/>
      <top style="double">
        <color theme="0" tint="-0.499984740745262"/>
      </top>
      <bottom/>
      <diagonal/>
    </border>
    <border>
      <left/>
      <right style="thin">
        <color indexed="64"/>
      </right>
      <top/>
      <bottom style="double">
        <color indexed="64"/>
      </bottom>
      <diagonal/>
    </border>
    <border>
      <left style="double">
        <color indexed="64"/>
      </left>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hair">
        <color indexed="64"/>
      </top>
      <bottom style="thin">
        <color indexed="64"/>
      </bottom>
      <diagonal/>
    </border>
    <border>
      <left/>
      <right style="double">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s>
  <cellStyleXfs count="24">
    <xf numFmtId="0" fontId="0" fillId="0" borderId="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3" fillId="0" borderId="0" applyFont="0" applyFill="0" applyBorder="0" applyAlignment="0" applyProtection="0"/>
    <xf numFmtId="0" fontId="2" fillId="0" borderId="0"/>
    <xf numFmtId="0" fontId="3" fillId="0" borderId="0"/>
    <xf numFmtId="0" fontId="13" fillId="0" borderId="0"/>
    <xf numFmtId="0" fontId="3" fillId="0" borderId="0"/>
  </cellStyleXfs>
  <cellXfs count="402">
    <xf numFmtId="0" fontId="0" fillId="0" borderId="0" xfId="0"/>
    <xf numFmtId="0" fontId="3" fillId="0" borderId="0" xfId="0" applyFont="1" applyAlignment="1" applyProtection="1">
      <alignment vertical="center"/>
      <protection hidden="1"/>
    </xf>
    <xf numFmtId="0" fontId="3" fillId="0" borderId="1"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20" applyFont="1" applyAlignment="1" applyProtection="1">
      <alignment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10"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9" fillId="10" borderId="8" xfId="20" applyFont="1" applyFill="1" applyBorder="1" applyAlignment="1" applyProtection="1">
      <alignment horizontal="center" vertical="center"/>
      <protection hidden="1"/>
    </xf>
    <xf numFmtId="0" fontId="9" fillId="10" borderId="9" xfId="20" applyFont="1" applyFill="1" applyBorder="1" applyAlignment="1" applyProtection="1">
      <alignment horizontal="center" vertical="center"/>
      <protection hidden="1"/>
    </xf>
    <xf numFmtId="0" fontId="3" fillId="0" borderId="11" xfId="20" applyFont="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10" xfId="20" applyFont="1" applyBorder="1" applyAlignment="1" applyProtection="1">
      <alignment horizontal="left" vertical="center" indent="1"/>
      <protection hidden="1"/>
    </xf>
    <xf numFmtId="49" fontId="3" fillId="0" borderId="10" xfId="0" applyNumberFormat="1" applyFont="1" applyFill="1" applyBorder="1" applyAlignment="1" applyProtection="1">
      <alignment horizontal="left" vertical="center" indent="1"/>
      <protection hidden="1"/>
    </xf>
    <xf numFmtId="0" fontId="3" fillId="0" borderId="11" xfId="0" applyFont="1" applyBorder="1" applyAlignment="1" applyProtection="1">
      <alignment horizontal="center" vertical="center" wrapText="1"/>
      <protection hidden="1"/>
    </xf>
    <xf numFmtId="0" fontId="3" fillId="0" borderId="11" xfId="0" applyFont="1" applyBorder="1" applyAlignment="1" applyProtection="1">
      <alignment vertical="center"/>
      <protection hidden="1"/>
    </xf>
    <xf numFmtId="3" fontId="3" fillId="0" borderId="10" xfId="0" applyNumberFormat="1" applyFont="1" applyFill="1" applyBorder="1" applyAlignment="1" applyProtection="1">
      <alignment horizontal="left" vertical="center" indent="1"/>
      <protection hidden="1"/>
    </xf>
    <xf numFmtId="3" fontId="3" fillId="0" borderId="11" xfId="0" applyNumberFormat="1" applyFont="1" applyFill="1" applyBorder="1" applyAlignment="1" applyProtection="1">
      <alignment horizontal="left" vertical="center" indent="1"/>
      <protection hidden="1"/>
    </xf>
    <xf numFmtId="0" fontId="3" fillId="0" borderId="4" xfId="20" applyFont="1" applyBorder="1" applyAlignment="1" applyProtection="1">
      <alignment vertical="center"/>
      <protection hidden="1"/>
    </xf>
    <xf numFmtId="0" fontId="3" fillId="0" borderId="7" xfId="23" applyFont="1" applyBorder="1" applyAlignment="1" applyProtection="1">
      <alignment horizontal="left" vertical="center"/>
      <protection hidden="1"/>
    </xf>
    <xf numFmtId="0" fontId="3" fillId="0" borderId="7" xfId="20" applyFont="1" applyBorder="1" applyAlignment="1" applyProtection="1">
      <alignment horizontal="center" vertical="center" wrapText="1"/>
      <protection hidden="1"/>
    </xf>
    <xf numFmtId="0" fontId="3" fillId="0" borderId="14" xfId="20" applyFont="1" applyBorder="1" applyAlignment="1" applyProtection="1">
      <alignment horizontal="center" vertical="center" wrapText="1"/>
      <protection hidden="1"/>
    </xf>
    <xf numFmtId="0" fontId="3" fillId="0" borderId="0" xfId="23" applyFont="1" applyAlignment="1" applyProtection="1">
      <alignment horizontal="left" vertical="center"/>
      <protection hidden="1"/>
    </xf>
    <xf numFmtId="0" fontId="3" fillId="0" borderId="0" xfId="20" applyFont="1" applyBorder="1" applyAlignment="1" applyProtection="1">
      <alignment horizontal="center" vertical="center" wrapText="1"/>
      <protection hidden="1"/>
    </xf>
    <xf numFmtId="14" fontId="10" fillId="13" borderId="17" xfId="20" applyNumberFormat="1" applyFont="1" applyFill="1" applyBorder="1" applyAlignment="1" applyProtection="1">
      <alignment horizontal="center" vertical="center"/>
      <protection locked="0"/>
    </xf>
    <xf numFmtId="14" fontId="10" fillId="13" borderId="18" xfId="20" applyNumberFormat="1"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horizontal="left" vertical="center" indent="1"/>
      <protection hidden="1"/>
    </xf>
    <xf numFmtId="0" fontId="0" fillId="0" borderId="20" xfId="0"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Alignment="1" applyProtection="1">
      <alignment vertical="center"/>
      <protection hidden="1"/>
    </xf>
    <xf numFmtId="0" fontId="3" fillId="11" borderId="26" xfId="20" applyFont="1" applyFill="1" applyBorder="1" applyAlignment="1" applyProtection="1">
      <alignment horizontal="right" vertical="center" wrapText="1"/>
      <protection hidden="1"/>
    </xf>
    <xf numFmtId="49" fontId="0" fillId="0" borderId="27" xfId="0" applyNumberFormat="1" applyFont="1" applyBorder="1" applyAlignment="1">
      <alignment horizontal="left" vertical="center" indent="1"/>
    </xf>
    <xf numFmtId="49" fontId="0" fillId="0" borderId="28" xfId="0" applyNumberFormat="1" applyFont="1" applyBorder="1" applyAlignment="1">
      <alignment horizontal="left" vertical="center" indent="1"/>
    </xf>
    <xf numFmtId="49" fontId="0" fillId="0" borderId="29" xfId="0" applyNumberFormat="1" applyFont="1" applyBorder="1" applyAlignment="1">
      <alignment horizontal="left" vertical="center" indent="1"/>
    </xf>
    <xf numFmtId="0" fontId="0" fillId="0" borderId="0" xfId="0" applyAlignment="1">
      <alignment horizontal="left" indent="1"/>
    </xf>
    <xf numFmtId="0" fontId="0" fillId="0" borderId="35" xfId="0" applyFont="1" applyBorder="1" applyAlignment="1">
      <alignment horizontal="left" vertical="center" indent="1"/>
    </xf>
    <xf numFmtId="0" fontId="0" fillId="0" borderId="36" xfId="0" applyFont="1" applyBorder="1" applyAlignment="1">
      <alignment horizontal="left" vertical="center" indent="1"/>
    </xf>
    <xf numFmtId="0" fontId="0" fillId="0" borderId="37" xfId="0" applyFont="1" applyBorder="1" applyAlignment="1">
      <alignment horizontal="left" vertical="center" indent="1"/>
    </xf>
    <xf numFmtId="0" fontId="3" fillId="0" borderId="0" xfId="0" applyFont="1" applyBorder="1" applyProtection="1">
      <protection hidden="1"/>
    </xf>
    <xf numFmtId="0" fontId="0" fillId="0" borderId="0" xfId="0" applyBorder="1" applyProtection="1">
      <protection hidden="1"/>
    </xf>
    <xf numFmtId="0" fontId="8" fillId="0" borderId="0" xfId="0" applyFont="1" applyBorder="1" applyProtection="1">
      <protection hidden="1"/>
    </xf>
    <xf numFmtId="0" fontId="13" fillId="0" borderId="0" xfId="22" applyNumberFormat="1" applyAlignment="1" applyProtection="1">
      <alignment vertical="center"/>
      <protection hidden="1"/>
    </xf>
    <xf numFmtId="0" fontId="13" fillId="0" borderId="0" xfId="22" applyNumberFormat="1" applyAlignment="1" applyProtection="1">
      <alignment horizontal="center" vertical="center"/>
      <protection hidden="1"/>
    </xf>
    <xf numFmtId="0" fontId="13" fillId="0" borderId="0" xfId="22" applyNumberFormat="1" applyBorder="1" applyAlignment="1" applyProtection="1">
      <alignment vertical="center"/>
      <protection hidden="1"/>
    </xf>
    <xf numFmtId="0" fontId="10" fillId="15" borderId="8" xfId="22" applyNumberFormat="1" applyFont="1" applyFill="1" applyBorder="1" applyAlignment="1" applyProtection="1">
      <alignment horizontal="center" vertical="center"/>
      <protection hidden="1"/>
    </xf>
    <xf numFmtId="0" fontId="10" fillId="15" borderId="8" xfId="22" applyNumberFormat="1" applyFont="1" applyFill="1" applyBorder="1" applyAlignment="1" applyProtection="1">
      <alignment horizontal="left" vertical="center" indent="1"/>
      <protection hidden="1"/>
    </xf>
    <xf numFmtId="0" fontId="3" fillId="0" borderId="0" xfId="22" quotePrefix="1" applyNumberFormat="1" applyFont="1" applyBorder="1" applyAlignment="1" applyProtection="1">
      <alignment vertical="center"/>
      <protection hidden="1"/>
    </xf>
    <xf numFmtId="164" fontId="13" fillId="0" borderId="8" xfId="22" applyNumberFormat="1" applyBorder="1" applyAlignment="1" applyProtection="1">
      <alignment horizontal="left" vertical="center" indent="1"/>
      <protection hidden="1"/>
    </xf>
    <xf numFmtId="164" fontId="3" fillId="0" borderId="8" xfId="22" applyNumberFormat="1" applyFont="1" applyBorder="1" applyAlignment="1" applyProtection="1">
      <alignment horizontal="center" vertical="center"/>
      <protection hidden="1"/>
    </xf>
    <xf numFmtId="0" fontId="3" fillId="0" borderId="8" xfId="22" applyNumberFormat="1" applyFont="1" applyBorder="1" applyAlignment="1" applyProtection="1">
      <alignment horizontal="left" vertical="center" wrapText="1" indent="1"/>
      <protection hidden="1"/>
    </xf>
    <xf numFmtId="164" fontId="3" fillId="0" borderId="8" xfId="22" applyNumberFormat="1" applyFont="1" applyBorder="1" applyAlignment="1" applyProtection="1">
      <alignment horizontal="left" vertical="center" indent="1"/>
      <protection hidden="1"/>
    </xf>
    <xf numFmtId="0" fontId="0" fillId="0" borderId="0" xfId="0" applyProtection="1">
      <protection hidden="1"/>
    </xf>
    <xf numFmtId="0" fontId="0" fillId="0" borderId="20" xfId="0" applyBorder="1" applyAlignment="1" applyProtection="1">
      <alignment horizontal="left" vertical="center" wrapText="1" indent="1"/>
      <protection hidden="1"/>
    </xf>
    <xf numFmtId="0" fontId="0" fillId="0" borderId="21" xfId="0" applyBorder="1" applyAlignment="1" applyProtection="1">
      <alignment horizontal="left" vertical="center" wrapText="1" indent="1"/>
      <protection hidden="1"/>
    </xf>
    <xf numFmtId="0" fontId="0" fillId="0" borderId="20" xfId="0"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0" fillId="0" borderId="20" xfId="0" applyFont="1" applyBorder="1" applyAlignment="1" applyProtection="1">
      <alignment horizontal="left" vertical="center" indent="1"/>
      <protection hidden="1"/>
    </xf>
    <xf numFmtId="0" fontId="21" fillId="0" borderId="0" xfId="0" applyFont="1"/>
    <xf numFmtId="0" fontId="17" fillId="17" borderId="10" xfId="0" applyFont="1" applyFill="1" applyBorder="1" applyAlignment="1">
      <alignment horizontal="left" vertical="center" indent="1"/>
    </xf>
    <xf numFmtId="0" fontId="3" fillId="17" borderId="12" xfId="20" applyFont="1" applyFill="1" applyBorder="1" applyAlignment="1" applyProtection="1">
      <alignment horizontal="left" vertical="center" indent="1"/>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20" xfId="0" applyBorder="1" applyAlignment="1" applyProtection="1">
      <alignment horizontal="left" vertical="center" indent="1"/>
      <protection hidden="1"/>
    </xf>
    <xf numFmtId="0" fontId="0" fillId="0" borderId="21" xfId="0" applyBorder="1" applyAlignment="1" applyProtection="1">
      <alignment horizontal="left" vertical="center" indent="1"/>
      <protection hidden="1"/>
    </xf>
    <xf numFmtId="0" fontId="0" fillId="0" borderId="0" xfId="0" applyFill="1" applyBorder="1" applyProtection="1">
      <protection hidden="1"/>
    </xf>
    <xf numFmtId="0" fontId="18" fillId="0" borderId="0" xfId="0" applyFont="1" applyFill="1" applyBorder="1" applyProtection="1">
      <protection hidden="1"/>
    </xf>
    <xf numFmtId="0" fontId="20" fillId="0" borderId="0" xfId="0" applyFont="1" applyFill="1" applyBorder="1" applyProtection="1">
      <protection hidden="1"/>
    </xf>
    <xf numFmtId="3" fontId="3" fillId="0" borderId="71" xfId="0" applyNumberFormat="1" applyFont="1" applyBorder="1" applyAlignment="1" applyProtection="1">
      <alignment horizontal="center" vertical="center"/>
      <protection hidden="1"/>
    </xf>
    <xf numFmtId="3" fontId="3" fillId="0" borderId="38" xfId="0" applyNumberFormat="1" applyFont="1" applyBorder="1" applyAlignment="1" applyProtection="1">
      <alignment horizontal="center" vertical="center"/>
      <protection hidden="1"/>
    </xf>
    <xf numFmtId="3" fontId="3" fillId="0" borderId="39" xfId="0" applyNumberFormat="1" applyFont="1" applyBorder="1" applyAlignment="1" applyProtection="1">
      <alignment horizontal="center" vertical="center"/>
      <protection hidden="1"/>
    </xf>
    <xf numFmtId="0" fontId="0" fillId="15" borderId="16" xfId="0" applyFill="1" applyBorder="1" applyAlignment="1" applyProtection="1">
      <alignment horizontal="left" vertical="center" indent="1"/>
      <protection hidden="1"/>
    </xf>
    <xf numFmtId="0" fontId="0" fillId="10" borderId="0" xfId="0" applyFont="1" applyFill="1" applyAlignment="1">
      <alignment horizontal="left" vertical="center" indent="1"/>
    </xf>
    <xf numFmtId="0" fontId="20" fillId="0" borderId="0" xfId="0" applyFont="1"/>
    <xf numFmtId="0" fontId="0" fillId="13" borderId="16" xfId="0" applyFill="1" applyBorder="1" applyAlignment="1" applyProtection="1">
      <alignment horizontal="left" vertical="center" indent="1"/>
      <protection locked="0" hidden="1"/>
    </xf>
    <xf numFmtId="0" fontId="20" fillId="0" borderId="0" xfId="0" applyFont="1" applyAlignment="1">
      <alignment horizontal="left" vertical="center" indent="1"/>
    </xf>
    <xf numFmtId="14" fontId="5" fillId="13" borderId="8" xfId="20" applyNumberFormat="1" applyFont="1" applyFill="1" applyBorder="1" applyAlignment="1" applyProtection="1">
      <alignment horizontal="center" vertical="center"/>
      <protection locked="0"/>
    </xf>
    <xf numFmtId="14" fontId="5" fillId="13" borderId="9" xfId="20" applyNumberFormat="1" applyFont="1" applyFill="1" applyBorder="1" applyAlignment="1" applyProtection="1">
      <alignment horizontal="center" vertical="center"/>
      <protection locked="0"/>
    </xf>
    <xf numFmtId="0" fontId="3" fillId="16" borderId="54" xfId="0" applyFont="1" applyFill="1" applyBorder="1" applyAlignment="1" applyProtection="1">
      <alignment horizontal="left" vertical="center" indent="1"/>
      <protection hidden="1"/>
    </xf>
    <xf numFmtId="0" fontId="3" fillId="16" borderId="55" xfId="20" applyFont="1" applyFill="1" applyBorder="1" applyAlignment="1" applyProtection="1">
      <alignment horizontal="left" vertical="center" indent="1"/>
      <protection hidden="1"/>
    </xf>
    <xf numFmtId="1" fontId="3" fillId="13" borderId="32" xfId="20" applyNumberFormat="1" applyFont="1" applyFill="1" applyBorder="1" applyAlignment="1" applyProtection="1">
      <alignment horizontal="left" vertical="center" indent="1"/>
      <protection locked="0"/>
    </xf>
    <xf numFmtId="1" fontId="3" fillId="13" borderId="28" xfId="20" applyNumberFormat="1" applyFont="1" applyFill="1" applyBorder="1" applyAlignment="1" applyProtection="1">
      <alignment horizontal="left" vertical="center" indent="1"/>
      <protection locked="0"/>
    </xf>
    <xf numFmtId="0" fontId="0" fillId="10" borderId="8" xfId="0" applyFill="1" applyBorder="1" applyProtection="1">
      <protection hidden="1"/>
    </xf>
    <xf numFmtId="0" fontId="0" fillId="10" borderId="8" xfId="0" applyFill="1" applyBorder="1" applyAlignment="1" applyProtection="1">
      <alignment horizontal="center"/>
      <protection hidden="1"/>
    </xf>
    <xf numFmtId="0" fontId="3" fillId="0" borderId="32" xfId="0" applyFont="1" applyFill="1" applyBorder="1" applyAlignment="1" applyProtection="1">
      <alignment horizontal="left" vertical="center" indent="1"/>
      <protection hidden="1"/>
    </xf>
    <xf numFmtId="0" fontId="3" fillId="0" borderId="79" xfId="0" applyFont="1" applyFill="1" applyBorder="1" applyAlignment="1" applyProtection="1">
      <alignment horizontal="left" vertical="center" indent="1"/>
      <protection hidden="1"/>
    </xf>
    <xf numFmtId="0" fontId="21" fillId="0" borderId="0" xfId="0" applyFont="1" applyProtection="1">
      <protection hidden="1"/>
    </xf>
    <xf numFmtId="0" fontId="3" fillId="10" borderId="8" xfId="0" applyFont="1" applyFill="1" applyBorder="1" applyAlignment="1" applyProtection="1">
      <alignment horizontal="left" vertical="center" indent="1"/>
      <protection hidden="1"/>
    </xf>
    <xf numFmtId="0" fontId="3" fillId="22" borderId="0" xfId="20" applyFont="1" applyFill="1" applyAlignment="1" applyProtection="1">
      <alignment horizontal="left" vertical="center" indent="1"/>
      <protection hidden="1"/>
    </xf>
    <xf numFmtId="0" fontId="3" fillId="23" borderId="8" xfId="0" applyFont="1" applyFill="1" applyBorder="1" applyAlignment="1" applyProtection="1">
      <alignment horizontal="left" vertical="center" indent="1"/>
      <protection hidden="1"/>
    </xf>
    <xf numFmtId="0" fontId="0" fillId="23" borderId="8" xfId="0" applyFill="1" applyBorder="1" applyAlignment="1" applyProtection="1">
      <alignment horizontal="center"/>
      <protection hidden="1"/>
    </xf>
    <xf numFmtId="0" fontId="0" fillId="10" borderId="8" xfId="0" applyFill="1" applyBorder="1" applyAlignment="1" applyProtection="1">
      <alignment horizontal="left" indent="1"/>
      <protection hidden="1"/>
    </xf>
    <xf numFmtId="0" fontId="3" fillId="22" borderId="0" xfId="20" applyFont="1" applyFill="1" applyAlignment="1" applyProtection="1">
      <alignment horizontal="right" vertical="center" indent="1"/>
      <protection hidden="1"/>
    </xf>
    <xf numFmtId="0" fontId="3" fillId="21" borderId="0" xfId="20" applyFont="1" applyFill="1" applyAlignment="1" applyProtection="1">
      <alignment horizontal="right" vertical="center" indent="1"/>
      <protection hidden="1"/>
    </xf>
    <xf numFmtId="0" fontId="3" fillId="21" borderId="0" xfId="20" applyFont="1" applyFill="1" applyAlignment="1" applyProtection="1">
      <alignment horizontal="left" vertical="center" indent="1"/>
      <protection hidden="1"/>
    </xf>
    <xf numFmtId="3" fontId="3" fillId="11" borderId="79" xfId="0" applyNumberFormat="1" applyFont="1" applyFill="1" applyBorder="1" applyAlignment="1" applyProtection="1">
      <alignment horizontal="center" vertical="center"/>
      <protection hidden="1"/>
    </xf>
    <xf numFmtId="0" fontId="3" fillId="0" borderId="38" xfId="0" applyFont="1" applyFill="1" applyBorder="1" applyAlignment="1" applyProtection="1">
      <alignment horizontal="left" vertical="center" indent="1"/>
      <protection hidden="1"/>
    </xf>
    <xf numFmtId="1" fontId="3" fillId="13" borderId="79" xfId="20" applyNumberFormat="1" applyFont="1" applyFill="1" applyBorder="1" applyAlignment="1" applyProtection="1">
      <alignment horizontal="left" vertical="center" wrapText="1" indent="1"/>
      <protection locked="0"/>
    </xf>
    <xf numFmtId="0" fontId="3" fillId="0" borderId="28" xfId="0" applyFont="1" applyFill="1" applyBorder="1" applyAlignment="1" applyProtection="1">
      <alignment horizontal="left" vertical="center" indent="1"/>
      <protection hidden="1"/>
    </xf>
    <xf numFmtId="0" fontId="8" fillId="0" borderId="0" xfId="0" applyFont="1" applyBorder="1" applyAlignment="1" applyProtection="1">
      <alignment vertical="center"/>
      <protection hidden="1"/>
    </xf>
    <xf numFmtId="3" fontId="3" fillId="11" borderId="38" xfId="0" applyNumberFormat="1" applyFont="1" applyFill="1" applyBorder="1" applyAlignment="1" applyProtection="1">
      <alignment horizontal="center" vertical="center"/>
      <protection hidden="1"/>
    </xf>
    <xf numFmtId="1" fontId="3" fillId="13" borderId="38" xfId="20" applyNumberFormat="1" applyFont="1" applyFill="1" applyBorder="1" applyAlignment="1" applyProtection="1">
      <alignment horizontal="left" vertical="center" wrapText="1" indent="1"/>
      <protection locked="0"/>
    </xf>
    <xf numFmtId="0" fontId="5" fillId="11" borderId="4" xfId="20" applyFont="1" applyFill="1" applyBorder="1" applyAlignment="1" applyProtection="1">
      <alignment horizontal="center" vertical="center" wrapText="1"/>
      <protection hidden="1"/>
    </xf>
    <xf numFmtId="0" fontId="5" fillId="11" borderId="63" xfId="20" applyFont="1" applyFill="1" applyBorder="1" applyAlignment="1" applyProtection="1">
      <alignment horizontal="center" vertical="center" wrapText="1"/>
      <protection hidden="1"/>
    </xf>
    <xf numFmtId="0" fontId="5" fillId="11" borderId="23" xfId="20" applyFont="1" applyFill="1" applyBorder="1" applyAlignment="1" applyProtection="1">
      <alignment horizontal="center" vertical="center" wrapText="1"/>
      <protection hidden="1"/>
    </xf>
    <xf numFmtId="0" fontId="3" fillId="11" borderId="33" xfId="20" applyFont="1" applyFill="1" applyBorder="1" applyAlignment="1" applyProtection="1">
      <alignment vertical="center"/>
      <protection hidden="1"/>
    </xf>
    <xf numFmtId="1" fontId="5" fillId="13" borderId="30" xfId="20" applyNumberFormat="1" applyFont="1" applyFill="1" applyBorder="1" applyAlignment="1" applyProtection="1">
      <alignment horizontal="center" vertical="center"/>
      <protection locked="0"/>
    </xf>
    <xf numFmtId="1" fontId="5" fillId="13" borderId="31" xfId="20" applyNumberFormat="1" applyFont="1" applyFill="1" applyBorder="1" applyAlignment="1" applyProtection="1">
      <alignment horizontal="center" vertical="center"/>
      <protection locked="0"/>
    </xf>
    <xf numFmtId="0" fontId="3" fillId="0" borderId="0" xfId="23" applyFont="1" applyBorder="1" applyAlignment="1" applyProtection="1">
      <alignment horizontal="left" vertical="center"/>
      <protection hidden="1"/>
    </xf>
    <xf numFmtId="0" fontId="3" fillId="0" borderId="3" xfId="20" applyFont="1" applyBorder="1" applyAlignment="1" applyProtection="1">
      <alignment horizontal="center" vertical="center" wrapText="1"/>
      <protection hidden="1"/>
    </xf>
    <xf numFmtId="49" fontId="3" fillId="0" borderId="11" xfId="20" applyNumberFormat="1" applyFont="1" applyFill="1" applyBorder="1" applyAlignment="1" applyProtection="1">
      <alignment horizontal="left" vertical="center" indent="1"/>
      <protection hidden="1"/>
    </xf>
    <xf numFmtId="0" fontId="3" fillId="0" borderId="10" xfId="20" applyFont="1" applyFill="1" applyBorder="1" applyAlignment="1" applyProtection="1">
      <alignment horizontal="left" vertical="center" indent="1"/>
      <protection hidden="1"/>
    </xf>
    <xf numFmtId="0" fontId="3" fillId="0" borderId="12" xfId="20" applyFont="1" applyBorder="1" applyAlignment="1" applyProtection="1">
      <alignment vertical="center"/>
      <protection hidden="1"/>
    </xf>
    <xf numFmtId="1" fontId="3" fillId="13" borderId="16" xfId="20" applyNumberFormat="1" applyFont="1" applyFill="1" applyBorder="1" applyAlignment="1" applyProtection="1">
      <alignment horizontal="center" vertical="center"/>
      <protection locked="0"/>
    </xf>
    <xf numFmtId="49" fontId="3" fillId="0" borderId="0" xfId="20" applyNumberFormat="1" applyFont="1" applyFill="1" applyBorder="1" applyAlignment="1" applyProtection="1">
      <alignment horizontal="left" vertical="center" indent="1"/>
      <protection hidden="1"/>
    </xf>
    <xf numFmtId="0" fontId="23" fillId="0" borderId="0" xfId="20" applyNumberFormat="1" applyFont="1" applyFill="1" applyBorder="1" applyAlignment="1" applyProtection="1">
      <alignment horizontal="left" vertical="center" indent="1"/>
      <protection hidden="1"/>
    </xf>
    <xf numFmtId="0" fontId="3" fillId="11" borderId="25" xfId="20" applyFont="1" applyFill="1" applyBorder="1" applyAlignment="1" applyProtection="1">
      <alignment vertical="center"/>
      <protection hidden="1"/>
    </xf>
    <xf numFmtId="0" fontId="3" fillId="11" borderId="0" xfId="20" applyFont="1" applyFill="1" applyBorder="1" applyAlignment="1" applyProtection="1">
      <alignment horizontal="right" vertical="center" wrapText="1"/>
      <protection hidden="1"/>
    </xf>
    <xf numFmtId="0" fontId="3" fillId="10" borderId="34" xfId="20" applyFont="1" applyFill="1" applyBorder="1" applyAlignment="1" applyProtection="1">
      <alignment horizontal="left" vertical="center" indent="1"/>
      <protection hidden="1"/>
    </xf>
    <xf numFmtId="0" fontId="3" fillId="10" borderId="25" xfId="20" applyFont="1" applyFill="1" applyBorder="1" applyAlignment="1" applyProtection="1">
      <alignment horizontal="left" vertical="center" indent="1"/>
      <protection hidden="1"/>
    </xf>
    <xf numFmtId="0" fontId="3" fillId="10" borderId="41" xfId="20" applyFont="1" applyFill="1" applyBorder="1" applyAlignment="1" applyProtection="1">
      <alignment horizontal="left" vertical="center" indent="1"/>
      <protection hidden="1"/>
    </xf>
    <xf numFmtId="0" fontId="3" fillId="10" borderId="15" xfId="20" applyFont="1" applyFill="1" applyBorder="1" applyAlignment="1" applyProtection="1">
      <alignment vertical="center"/>
      <protection hidden="1"/>
    </xf>
    <xf numFmtId="0" fontId="3" fillId="10" borderId="0" xfId="20" applyFont="1" applyFill="1" applyBorder="1" applyAlignment="1" applyProtection="1">
      <alignment horizontal="left" vertical="center" indent="1"/>
      <protection hidden="1"/>
    </xf>
    <xf numFmtId="0" fontId="3" fillId="10" borderId="13" xfId="20" applyFont="1" applyFill="1" applyBorder="1" applyAlignment="1" applyProtection="1">
      <alignment horizontal="left" vertical="center" indent="1"/>
      <protection hidden="1"/>
    </xf>
    <xf numFmtId="0" fontId="3" fillId="10" borderId="15" xfId="20" applyFont="1" applyFill="1" applyBorder="1" applyAlignment="1" applyProtection="1">
      <alignment horizontal="left" vertical="center" indent="1"/>
      <protection hidden="1"/>
    </xf>
    <xf numFmtId="0" fontId="3" fillId="12" borderId="16" xfId="20" applyFont="1" applyFill="1" applyBorder="1" applyAlignment="1" applyProtection="1">
      <alignment vertical="center"/>
      <protection hidden="1"/>
    </xf>
    <xf numFmtId="0" fontId="3" fillId="10" borderId="53" xfId="20" applyFont="1" applyFill="1" applyBorder="1" applyAlignment="1" applyProtection="1">
      <alignment vertical="center"/>
      <protection hidden="1"/>
    </xf>
    <xf numFmtId="0" fontId="3" fillId="10" borderId="42" xfId="20" applyFont="1" applyFill="1" applyBorder="1" applyAlignment="1" applyProtection="1">
      <alignment vertical="center"/>
      <protection hidden="1"/>
    </xf>
    <xf numFmtId="0" fontId="3" fillId="14" borderId="15" xfId="20" applyFont="1" applyFill="1" applyBorder="1" applyAlignment="1" applyProtection="1">
      <alignment horizontal="right" vertical="center" indent="1"/>
      <protection hidden="1"/>
    </xf>
    <xf numFmtId="10" fontId="3" fillId="14" borderId="13" xfId="20" applyNumberFormat="1" applyFont="1" applyFill="1" applyBorder="1" applyAlignment="1" applyProtection="1">
      <alignment horizontal="right" vertical="center" indent="1"/>
      <protection hidden="1"/>
    </xf>
    <xf numFmtId="0" fontId="3" fillId="14" borderId="47" xfId="20" applyFont="1" applyFill="1" applyBorder="1" applyAlignment="1" applyProtection="1">
      <alignment horizontal="right" vertical="center" indent="1"/>
      <protection hidden="1"/>
    </xf>
    <xf numFmtId="10" fontId="3" fillId="14" borderId="42" xfId="20" applyNumberFormat="1" applyFont="1" applyFill="1" applyBorder="1" applyAlignment="1" applyProtection="1">
      <alignment horizontal="right" vertical="center" indent="1"/>
      <protection hidden="1"/>
    </xf>
    <xf numFmtId="0" fontId="3" fillId="0" borderId="0" xfId="20" applyFont="1" applyBorder="1" applyAlignment="1" applyProtection="1">
      <alignment vertical="center"/>
      <protection hidden="1"/>
    </xf>
    <xf numFmtId="0" fontId="3" fillId="14" borderId="34" xfId="20" applyFont="1" applyFill="1" applyBorder="1" applyAlignment="1" applyProtection="1">
      <alignment horizontal="right" vertical="center" indent="1"/>
      <protection hidden="1"/>
    </xf>
    <xf numFmtId="10" fontId="3" fillId="14" borderId="41" xfId="20" applyNumberFormat="1" applyFont="1" applyFill="1" applyBorder="1" applyAlignment="1" applyProtection="1">
      <alignment horizontal="right" vertical="center" indent="1"/>
      <protection hidden="1"/>
    </xf>
    <xf numFmtId="0" fontId="3" fillId="14" borderId="41" xfId="20" applyFont="1" applyFill="1" applyBorder="1" applyAlignment="1" applyProtection="1">
      <alignment horizontal="right" vertical="center" indent="1"/>
      <protection hidden="1"/>
    </xf>
    <xf numFmtId="0" fontId="3" fillId="14" borderId="13" xfId="20" applyFont="1" applyFill="1" applyBorder="1" applyAlignment="1" applyProtection="1">
      <alignment horizontal="right" vertical="center" indent="1"/>
      <protection hidden="1"/>
    </xf>
    <xf numFmtId="10" fontId="3" fillId="14" borderId="34" xfId="20" applyNumberFormat="1" applyFont="1" applyFill="1" applyBorder="1" applyAlignment="1" applyProtection="1">
      <alignment horizontal="right" vertical="center" indent="1"/>
      <protection hidden="1"/>
    </xf>
    <xf numFmtId="10" fontId="3" fillId="14" borderId="15" xfId="20" applyNumberFormat="1" applyFont="1" applyFill="1" applyBorder="1" applyAlignment="1" applyProtection="1">
      <alignment horizontal="right" vertical="center" indent="1"/>
      <protection hidden="1"/>
    </xf>
    <xf numFmtId="0" fontId="3" fillId="14" borderId="42" xfId="20" applyFont="1" applyFill="1" applyBorder="1" applyAlignment="1" applyProtection="1">
      <alignment horizontal="right" vertical="center" indent="1"/>
      <protection hidden="1"/>
    </xf>
    <xf numFmtId="10" fontId="3" fillId="14" borderId="47" xfId="20" applyNumberFormat="1" applyFont="1" applyFill="1" applyBorder="1" applyAlignment="1" applyProtection="1">
      <alignment horizontal="right" vertical="center" indent="1"/>
      <protection hidden="1"/>
    </xf>
    <xf numFmtId="0" fontId="3" fillId="23" borderId="54" xfId="20" applyFont="1" applyFill="1" applyBorder="1" applyAlignment="1" applyProtection="1">
      <alignment horizontal="left" vertical="center" indent="1"/>
      <protection hidden="1"/>
    </xf>
    <xf numFmtId="0" fontId="3" fillId="23" borderId="59" xfId="20" applyFont="1" applyFill="1" applyBorder="1" applyAlignment="1" applyProtection="1">
      <alignment horizontal="left" vertical="center" indent="1"/>
      <protection hidden="1"/>
    </xf>
    <xf numFmtId="0" fontId="3" fillId="23" borderId="55" xfId="20" applyFont="1" applyFill="1" applyBorder="1" applyAlignment="1" applyProtection="1">
      <alignment horizontal="left" vertical="center" indent="1"/>
      <protection hidden="1"/>
    </xf>
    <xf numFmtId="0" fontId="0" fillId="11" borderId="83" xfId="0" applyFill="1" applyBorder="1" applyAlignment="1" applyProtection="1">
      <alignment vertical="center"/>
      <protection hidden="1"/>
    </xf>
    <xf numFmtId="0" fontId="0" fillId="11" borderId="84" xfId="0" applyFill="1" applyBorder="1" applyAlignment="1" applyProtection="1">
      <alignment vertical="center"/>
      <protection hidden="1"/>
    </xf>
    <xf numFmtId="0" fontId="0" fillId="11" borderId="85" xfId="0" applyFill="1" applyBorder="1" applyAlignment="1" applyProtection="1">
      <alignment vertical="center"/>
      <protection hidden="1"/>
    </xf>
    <xf numFmtId="0" fontId="29" fillId="11" borderId="86" xfId="0" applyFont="1" applyFill="1" applyBorder="1" applyAlignment="1" applyProtection="1">
      <alignment horizontal="left" vertical="center" indent="1"/>
      <protection hidden="1"/>
    </xf>
    <xf numFmtId="0" fontId="0" fillId="11" borderId="0" xfId="0" applyFill="1" applyBorder="1" applyAlignment="1" applyProtection="1">
      <alignment vertical="center"/>
      <protection hidden="1"/>
    </xf>
    <xf numFmtId="0" fontId="0" fillId="11" borderId="87" xfId="0" applyFill="1" applyBorder="1" applyAlignment="1" applyProtection="1">
      <alignment vertical="center"/>
      <protection hidden="1"/>
    </xf>
    <xf numFmtId="0" fontId="0" fillId="11" borderId="88" xfId="0" applyFill="1" applyBorder="1" applyAlignment="1" applyProtection="1">
      <alignment vertical="center"/>
      <protection hidden="1"/>
    </xf>
    <xf numFmtId="0" fontId="0" fillId="11" borderId="89" xfId="0" applyFill="1" applyBorder="1" applyAlignment="1" applyProtection="1">
      <alignment vertical="center"/>
      <protection hidden="1"/>
    </xf>
    <xf numFmtId="0" fontId="0" fillId="11" borderId="90" xfId="0" applyFill="1" applyBorder="1" applyAlignment="1" applyProtection="1">
      <alignment vertical="center"/>
      <protection hidden="1"/>
    </xf>
    <xf numFmtId="0" fontId="3" fillId="0" borderId="28" xfId="0" applyFont="1" applyFill="1" applyBorder="1" applyAlignment="1" applyProtection="1">
      <alignment horizontal="left" vertical="center" indent="1"/>
      <protection hidden="1"/>
    </xf>
    <xf numFmtId="0" fontId="3" fillId="0" borderId="72" xfId="0" applyFont="1" applyFill="1" applyBorder="1" applyAlignment="1" applyProtection="1">
      <alignment horizontal="left" vertical="center" indent="1"/>
      <protection hidden="1"/>
    </xf>
    <xf numFmtId="0" fontId="3" fillId="0" borderId="29" xfId="0" applyFont="1" applyFill="1" applyBorder="1" applyAlignment="1" applyProtection="1">
      <alignment horizontal="left" vertical="center" indent="1"/>
      <protection hidden="1"/>
    </xf>
    <xf numFmtId="0" fontId="3" fillId="0" borderId="16" xfId="20" applyFont="1" applyBorder="1" applyAlignment="1" applyProtection="1">
      <alignment horizontal="left" vertical="center" indent="1"/>
      <protection hidden="1"/>
    </xf>
    <xf numFmtId="0" fontId="3" fillId="0" borderId="11" xfId="20" applyFont="1" applyBorder="1" applyAlignment="1" applyProtection="1">
      <alignment horizontal="left" vertical="center" indent="1"/>
      <protection hidden="1"/>
    </xf>
    <xf numFmtId="0" fontId="9" fillId="10" borderId="21" xfId="20" applyFont="1" applyFill="1" applyBorder="1" applyAlignment="1" applyProtection="1">
      <alignment horizontal="center" vertical="center"/>
      <protection hidden="1"/>
    </xf>
    <xf numFmtId="14" fontId="10" fillId="13" borderId="91" xfId="20" applyNumberFormat="1" applyFont="1" applyFill="1" applyBorder="1" applyAlignment="1" applyProtection="1">
      <alignment horizontal="center" vertical="center"/>
      <protection locked="0"/>
    </xf>
    <xf numFmtId="14" fontId="5" fillId="13" borderId="21" xfId="20" applyNumberFormat="1" applyFont="1" applyFill="1" applyBorder="1" applyAlignment="1" applyProtection="1">
      <alignment horizontal="center" vertical="center"/>
      <protection locked="0"/>
    </xf>
    <xf numFmtId="49" fontId="5" fillId="13" borderId="21" xfId="20" applyNumberFormat="1" applyFont="1" applyFill="1" applyBorder="1" applyAlignment="1" applyProtection="1">
      <alignment horizontal="center" vertical="center"/>
      <protection locked="0"/>
    </xf>
    <xf numFmtId="1" fontId="5" fillId="13" borderId="92" xfId="20" applyNumberFormat="1" applyFont="1" applyFill="1" applyBorder="1" applyAlignment="1" applyProtection="1">
      <alignment horizontal="center" vertical="center"/>
      <protection locked="0"/>
    </xf>
    <xf numFmtId="0" fontId="3" fillId="0" borderId="79" xfId="0" applyNumberFormat="1" applyFont="1" applyFill="1" applyBorder="1" applyAlignment="1" applyProtection="1">
      <alignment horizontal="left" vertical="center" indent="1"/>
      <protection hidden="1"/>
    </xf>
    <xf numFmtId="0" fontId="3" fillId="0" borderId="38" xfId="0" applyNumberFormat="1" applyFont="1" applyFill="1" applyBorder="1" applyAlignment="1" applyProtection="1">
      <alignment horizontal="left" vertical="center" indent="1"/>
      <protection hidden="1"/>
    </xf>
    <xf numFmtId="0" fontId="3" fillId="0" borderId="39" xfId="0" applyNumberFormat="1" applyFont="1" applyFill="1" applyBorder="1" applyAlignment="1" applyProtection="1">
      <alignment horizontal="left" vertical="center" indent="1"/>
      <protection hidden="1"/>
    </xf>
    <xf numFmtId="49" fontId="5" fillId="13" borderId="93" xfId="20" applyNumberFormat="1" applyFont="1" applyFill="1" applyBorder="1" applyAlignment="1" applyProtection="1">
      <alignment horizontal="center" vertical="center"/>
      <protection locked="0"/>
    </xf>
    <xf numFmtId="0" fontId="3" fillId="25" borderId="15" xfId="20" applyFont="1" applyFill="1" applyBorder="1" applyAlignment="1" applyProtection="1">
      <alignment vertical="center"/>
      <protection hidden="1"/>
    </xf>
    <xf numFmtId="0" fontId="3" fillId="25" borderId="47" xfId="20" applyFont="1" applyFill="1" applyBorder="1" applyAlignment="1" applyProtection="1">
      <alignment vertical="center"/>
      <protection hidden="1"/>
    </xf>
    <xf numFmtId="0" fontId="3" fillId="25" borderId="15" xfId="20" applyFont="1" applyFill="1" applyBorder="1" applyAlignment="1" applyProtection="1">
      <alignment horizontal="center" vertical="center"/>
      <protection hidden="1"/>
    </xf>
    <xf numFmtId="0" fontId="3" fillId="26" borderId="16" xfId="20" applyFont="1" applyFill="1" applyBorder="1" applyAlignment="1" applyProtection="1">
      <alignment horizontal="center" vertical="center"/>
      <protection hidden="1"/>
    </xf>
    <xf numFmtId="0" fontId="14" fillId="0" borderId="0" xfId="22" applyNumberFormat="1" applyFont="1" applyBorder="1" applyAlignment="1" applyProtection="1">
      <alignment vertical="center"/>
      <protection hidden="1"/>
    </xf>
    <xf numFmtId="0" fontId="14" fillId="0" borderId="67" xfId="22" applyNumberFormat="1" applyFont="1" applyBorder="1" applyAlignment="1" applyProtection="1">
      <alignment vertical="center"/>
      <protection hidden="1"/>
    </xf>
    <xf numFmtId="0" fontId="8" fillId="0" borderId="68" xfId="22" applyNumberFormat="1" applyFont="1" applyBorder="1" applyAlignment="1" applyProtection="1">
      <alignment vertical="center" wrapText="1"/>
      <protection hidden="1"/>
    </xf>
    <xf numFmtId="0" fontId="8" fillId="0" borderId="0" xfId="22" applyNumberFormat="1" applyFont="1" applyBorder="1" applyAlignment="1" applyProtection="1">
      <alignment vertical="center" wrapText="1"/>
      <protection hidden="1"/>
    </xf>
    <xf numFmtId="0" fontId="0" fillId="0" borderId="33" xfId="0" applyBorder="1" applyAlignment="1" applyProtection="1">
      <alignment horizontal="left" vertical="center" wrapText="1" indent="1"/>
      <protection hidden="1"/>
    </xf>
    <xf numFmtId="0" fontId="0" fillId="0" borderId="62"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63" xfId="0" applyBorder="1" applyAlignment="1" applyProtection="1">
      <alignment horizontal="left" vertical="center" wrapText="1" indent="1"/>
      <protection hidden="1"/>
    </xf>
    <xf numFmtId="0" fontId="0" fillId="0" borderId="26" xfId="0" applyBorder="1" applyAlignment="1" applyProtection="1">
      <alignment horizontal="left" vertical="center" wrapText="1" indent="1"/>
      <protection hidden="1"/>
    </xf>
    <xf numFmtId="0" fontId="0" fillId="0" borderId="64" xfId="0" applyBorder="1" applyAlignment="1" applyProtection="1">
      <alignment horizontal="left" vertical="center" wrapText="1" indent="1"/>
      <protection hidden="1"/>
    </xf>
    <xf numFmtId="0" fontId="0" fillId="19" borderId="0" xfId="0" applyFill="1" applyBorder="1" applyAlignment="1" applyProtection="1">
      <alignment vertical="center"/>
      <protection hidden="1"/>
    </xf>
    <xf numFmtId="0" fontId="29" fillId="11" borderId="86" xfId="0" applyFont="1" applyFill="1" applyBorder="1" applyAlignment="1" applyProtection="1">
      <alignment horizontal="left" vertical="center" indent="1"/>
      <protection hidden="1"/>
    </xf>
    <xf numFmtId="0" fontId="29" fillId="11" borderId="0" xfId="0" applyFont="1" applyFill="1" applyBorder="1" applyAlignment="1" applyProtection="1">
      <alignment horizontal="left" vertical="center" indent="1"/>
      <protection hidden="1"/>
    </xf>
    <xf numFmtId="0" fontId="29" fillId="11" borderId="87" xfId="0" applyFont="1" applyFill="1" applyBorder="1" applyAlignment="1" applyProtection="1">
      <alignment horizontal="left" vertical="center" indent="1"/>
      <protection hidden="1"/>
    </xf>
    <xf numFmtId="0" fontId="22" fillId="0" borderId="0" xfId="0" applyFont="1" applyAlignment="1" applyProtection="1">
      <alignment vertical="center" wrapText="1"/>
      <protection hidden="1"/>
    </xf>
    <xf numFmtId="0" fontId="0" fillId="0" borderId="33" xfId="0" applyFont="1" applyFill="1" applyBorder="1" applyAlignment="1" applyProtection="1">
      <alignment horizontal="left" vertical="center" wrapText="1" indent="1"/>
      <protection hidden="1"/>
    </xf>
    <xf numFmtId="0" fontId="0" fillId="0" borderId="62" xfId="0" applyFont="1" applyFill="1" applyBorder="1" applyAlignment="1" applyProtection="1">
      <alignment horizontal="left" vertical="center" wrapText="1" indent="1"/>
      <protection hidden="1"/>
    </xf>
    <xf numFmtId="0" fontId="0" fillId="0" borderId="0" xfId="0" applyFont="1" applyFill="1" applyBorder="1" applyAlignment="1" applyProtection="1">
      <alignment horizontal="left" vertical="center" wrapText="1" indent="1"/>
      <protection hidden="1"/>
    </xf>
    <xf numFmtId="0" fontId="0" fillId="0" borderId="63" xfId="0" applyFont="1" applyFill="1" applyBorder="1" applyAlignment="1" applyProtection="1">
      <alignment horizontal="left" vertical="center" wrapText="1" indent="1"/>
      <protection hidden="1"/>
    </xf>
    <xf numFmtId="0" fontId="0" fillId="0" borderId="26" xfId="0" applyFont="1" applyFill="1" applyBorder="1" applyAlignment="1" applyProtection="1">
      <alignment horizontal="left" vertical="center" wrapText="1" indent="1"/>
      <protection hidden="1"/>
    </xf>
    <xf numFmtId="0" fontId="0" fillId="0" borderId="64" xfId="0" applyFont="1" applyFill="1" applyBorder="1" applyAlignment="1" applyProtection="1">
      <alignment horizontal="left" vertical="center" wrapText="1" indent="1"/>
      <protection hidden="1"/>
    </xf>
    <xf numFmtId="0" fontId="0" fillId="11" borderId="5" xfId="0" applyFill="1" applyBorder="1" applyAlignment="1" applyProtection="1">
      <alignment horizontal="left" vertical="center" wrapText="1" indent="1"/>
      <protection hidden="1"/>
    </xf>
    <xf numFmtId="0" fontId="0" fillId="11" borderId="1" xfId="0" applyFill="1" applyBorder="1" applyAlignment="1" applyProtection="1">
      <alignment horizontal="left" vertical="center" wrapText="1" indent="1"/>
      <protection hidden="1"/>
    </xf>
    <xf numFmtId="0" fontId="0" fillId="11" borderId="2" xfId="0" applyFill="1" applyBorder="1" applyAlignment="1" applyProtection="1">
      <alignment horizontal="left" vertical="center" wrapText="1" indent="1"/>
      <protection hidden="1"/>
    </xf>
    <xf numFmtId="0" fontId="0" fillId="11" borderId="4" xfId="0" applyFill="1" applyBorder="1" applyAlignment="1" applyProtection="1">
      <alignment horizontal="left" vertical="center" wrapText="1" indent="1"/>
      <protection hidden="1"/>
    </xf>
    <xf numFmtId="0" fontId="0" fillId="11" borderId="0" xfId="0" applyFill="1" applyBorder="1" applyAlignment="1" applyProtection="1">
      <alignment horizontal="left" vertical="center" wrapText="1" indent="1"/>
      <protection hidden="1"/>
    </xf>
    <xf numFmtId="0" fontId="0" fillId="11" borderId="3" xfId="0" applyFill="1" applyBorder="1" applyAlignment="1" applyProtection="1">
      <alignment horizontal="left" vertical="center" wrapText="1" indent="1"/>
      <protection hidden="1"/>
    </xf>
    <xf numFmtId="0" fontId="0" fillId="11" borderId="6" xfId="0" applyFill="1" applyBorder="1" applyAlignment="1" applyProtection="1">
      <alignment horizontal="left" vertical="center" wrapText="1" indent="1"/>
      <protection hidden="1"/>
    </xf>
    <xf numFmtId="0" fontId="0" fillId="11" borderId="7" xfId="0" applyFill="1" applyBorder="1" applyAlignment="1" applyProtection="1">
      <alignment horizontal="left" vertical="center" wrapText="1" indent="1"/>
      <protection hidden="1"/>
    </xf>
    <xf numFmtId="0" fontId="0" fillId="11" borderId="14" xfId="0" applyFill="1" applyBorder="1" applyAlignment="1" applyProtection="1">
      <alignment horizontal="left" vertical="center" wrapText="1" indent="1"/>
      <protection hidden="1"/>
    </xf>
    <xf numFmtId="0" fontId="3" fillId="0" borderId="34" xfId="20" applyFont="1" applyBorder="1" applyAlignment="1" applyProtection="1">
      <alignment horizontal="center" vertical="center"/>
      <protection hidden="1"/>
    </xf>
    <xf numFmtId="0" fontId="3" fillId="0" borderId="25" xfId="20" applyFont="1" applyBorder="1" applyAlignment="1" applyProtection="1">
      <alignment horizontal="center" vertical="center"/>
      <protection hidden="1"/>
    </xf>
    <xf numFmtId="0" fontId="3" fillId="0" borderId="41" xfId="20" applyFont="1" applyBorder="1" applyAlignment="1" applyProtection="1">
      <alignment horizontal="center" vertical="center"/>
      <protection hidden="1"/>
    </xf>
    <xf numFmtId="0" fontId="3" fillId="0" borderId="15" xfId="20" applyFont="1" applyBorder="1" applyAlignment="1" applyProtection="1">
      <alignment horizontal="center" vertical="center"/>
      <protection hidden="1"/>
    </xf>
    <xf numFmtId="0" fontId="3" fillId="0" borderId="0" xfId="20" applyFont="1" applyBorder="1" applyAlignment="1" applyProtection="1">
      <alignment horizontal="center" vertical="center"/>
      <protection hidden="1"/>
    </xf>
    <xf numFmtId="0" fontId="3" fillId="0" borderId="13" xfId="20" applyFont="1" applyBorder="1" applyAlignment="1" applyProtection="1">
      <alignment horizontal="center" vertical="center"/>
      <protection hidden="1"/>
    </xf>
    <xf numFmtId="0" fontId="3" fillId="0" borderId="47" xfId="20" applyFont="1" applyBorder="1" applyAlignment="1" applyProtection="1">
      <alignment horizontal="center" vertical="center"/>
      <protection hidden="1"/>
    </xf>
    <xf numFmtId="0" fontId="3" fillId="0" borderId="53" xfId="20" applyFont="1" applyBorder="1" applyAlignment="1" applyProtection="1">
      <alignment horizontal="center" vertical="center"/>
      <protection hidden="1"/>
    </xf>
    <xf numFmtId="0" fontId="3" fillId="0" borderId="42" xfId="20" applyFont="1" applyBorder="1" applyAlignment="1" applyProtection="1">
      <alignment horizontal="center" vertical="center"/>
      <protection hidden="1"/>
    </xf>
    <xf numFmtId="0" fontId="3" fillId="18" borderId="0" xfId="0" applyFont="1" applyFill="1" applyBorder="1" applyAlignment="1" applyProtection="1">
      <alignment vertical="center"/>
      <protection hidden="1"/>
    </xf>
    <xf numFmtId="0" fontId="5" fillId="11" borderId="54" xfId="20" applyFont="1" applyFill="1" applyBorder="1" applyAlignment="1" applyProtection="1">
      <alignment horizontal="center" vertical="center" wrapText="1"/>
      <protection hidden="1"/>
    </xf>
    <xf numFmtId="0" fontId="5" fillId="11" borderId="59" xfId="20" applyFont="1" applyFill="1" applyBorder="1" applyAlignment="1" applyProtection="1">
      <alignment horizontal="center" vertical="center" wrapText="1"/>
      <protection hidden="1"/>
    </xf>
    <xf numFmtId="0" fontId="5" fillId="11" borderId="55" xfId="20" applyFont="1" applyFill="1" applyBorder="1" applyAlignment="1" applyProtection="1">
      <alignment horizontal="center" vertical="center" wrapText="1"/>
      <protection hidden="1"/>
    </xf>
    <xf numFmtId="164" fontId="5" fillId="11" borderId="34" xfId="20" applyNumberFormat="1" applyFont="1" applyFill="1" applyBorder="1" applyAlignment="1" applyProtection="1">
      <alignment horizontal="left" vertical="center" wrapText="1" indent="1"/>
      <protection hidden="1"/>
    </xf>
    <xf numFmtId="164" fontId="5" fillId="11" borderId="25" xfId="20" applyNumberFormat="1" applyFont="1" applyFill="1" applyBorder="1" applyAlignment="1" applyProtection="1">
      <alignment horizontal="left" vertical="center" wrapText="1" indent="1"/>
      <protection hidden="1"/>
    </xf>
    <xf numFmtId="164" fontId="5" fillId="11" borderId="41" xfId="20" applyNumberFormat="1" applyFont="1" applyFill="1" applyBorder="1" applyAlignment="1" applyProtection="1">
      <alignment horizontal="left" vertical="center" wrapText="1" indent="1"/>
      <protection hidden="1"/>
    </xf>
    <xf numFmtId="164" fontId="5" fillId="11" borderId="15" xfId="20" applyNumberFormat="1" applyFont="1" applyFill="1" applyBorder="1" applyAlignment="1" applyProtection="1">
      <alignment horizontal="left" vertical="center" wrapText="1" indent="1"/>
      <protection hidden="1"/>
    </xf>
    <xf numFmtId="164" fontId="5" fillId="11" borderId="0" xfId="20" applyNumberFormat="1" applyFont="1" applyFill="1" applyBorder="1" applyAlignment="1" applyProtection="1">
      <alignment horizontal="left" vertical="center" wrapText="1" indent="1"/>
      <protection hidden="1"/>
    </xf>
    <xf numFmtId="164" fontId="5" fillId="11" borderId="13" xfId="20" applyNumberFormat="1" applyFont="1" applyFill="1" applyBorder="1" applyAlignment="1" applyProtection="1">
      <alignment horizontal="left" vertical="center" wrapText="1" indent="1"/>
      <protection hidden="1"/>
    </xf>
    <xf numFmtId="164" fontId="5" fillId="11" borderId="47" xfId="20" applyNumberFormat="1" applyFont="1" applyFill="1" applyBorder="1" applyAlignment="1" applyProtection="1">
      <alignment horizontal="left" vertical="center" wrapText="1" indent="1"/>
      <protection hidden="1"/>
    </xf>
    <xf numFmtId="164" fontId="5" fillId="11" borderId="53" xfId="20" applyNumberFormat="1" applyFont="1" applyFill="1" applyBorder="1" applyAlignment="1" applyProtection="1">
      <alignment horizontal="left" vertical="center" wrapText="1" indent="1"/>
      <protection hidden="1"/>
    </xf>
    <xf numFmtId="164" fontId="5" fillId="11" borderId="42" xfId="20" applyNumberFormat="1" applyFont="1" applyFill="1" applyBorder="1" applyAlignment="1" applyProtection="1">
      <alignment horizontal="left" vertical="center" wrapText="1" indent="1"/>
      <protection hidden="1"/>
    </xf>
    <xf numFmtId="0" fontId="3" fillId="0" borderId="54" xfId="20" applyFont="1" applyFill="1" applyBorder="1" applyAlignment="1" applyProtection="1">
      <alignment horizontal="center" vertical="center"/>
      <protection hidden="1"/>
    </xf>
    <xf numFmtId="0" fontId="3" fillId="0" borderId="59" xfId="20" applyFont="1" applyFill="1" applyBorder="1" applyAlignment="1" applyProtection="1">
      <alignment horizontal="center" vertical="center"/>
      <protection hidden="1"/>
    </xf>
    <xf numFmtId="0" fontId="3" fillId="0" borderId="55" xfId="20" applyFont="1" applyFill="1" applyBorder="1" applyAlignment="1" applyProtection="1">
      <alignment horizontal="center" vertical="center"/>
      <protection hidden="1"/>
    </xf>
    <xf numFmtId="0" fontId="3" fillId="0" borderId="34" xfId="20" applyFont="1" applyFill="1" applyBorder="1" applyAlignment="1" applyProtection="1">
      <alignment horizontal="left" vertical="center" wrapText="1" indent="1"/>
      <protection hidden="1"/>
    </xf>
    <xf numFmtId="0" fontId="3" fillId="0" borderId="25" xfId="20" applyFont="1" applyFill="1" applyBorder="1" applyAlignment="1" applyProtection="1">
      <alignment horizontal="left" vertical="center" wrapText="1" indent="1"/>
      <protection hidden="1"/>
    </xf>
    <xf numFmtId="0" fontId="3" fillId="0" borderId="41" xfId="20" applyFont="1" applyFill="1" applyBorder="1" applyAlignment="1" applyProtection="1">
      <alignment horizontal="left" vertical="center" wrapText="1" indent="1"/>
      <protection hidden="1"/>
    </xf>
    <xf numFmtId="0" fontId="3" fillId="0" borderId="15" xfId="20" applyFont="1" applyFill="1" applyBorder="1" applyAlignment="1" applyProtection="1">
      <alignment horizontal="left" vertical="center" wrapText="1" indent="1"/>
      <protection hidden="1"/>
    </xf>
    <xf numFmtId="0" fontId="3" fillId="0" borderId="0" xfId="20" applyFont="1" applyFill="1" applyBorder="1" applyAlignment="1" applyProtection="1">
      <alignment horizontal="left" vertical="center" wrapText="1" indent="1"/>
      <protection hidden="1"/>
    </xf>
    <xf numFmtId="0" fontId="3" fillId="0" borderId="13" xfId="20" applyFont="1" applyFill="1" applyBorder="1" applyAlignment="1" applyProtection="1">
      <alignment horizontal="left" vertical="center" wrapText="1" indent="1"/>
      <protection hidden="1"/>
    </xf>
    <xf numFmtId="0" fontId="3" fillId="0" borderId="47" xfId="20" applyFont="1" applyFill="1" applyBorder="1" applyAlignment="1" applyProtection="1">
      <alignment horizontal="left" vertical="center" wrapText="1" indent="1"/>
      <protection hidden="1"/>
    </xf>
    <xf numFmtId="0" fontId="3" fillId="0" borderId="53" xfId="20" applyFont="1" applyFill="1" applyBorder="1" applyAlignment="1" applyProtection="1">
      <alignment horizontal="left" vertical="center" wrapText="1" indent="1"/>
      <protection hidden="1"/>
    </xf>
    <xf numFmtId="0" fontId="3" fillId="0" borderId="42" xfId="20" applyFont="1" applyFill="1" applyBorder="1" applyAlignment="1" applyProtection="1">
      <alignment horizontal="left" vertical="center" wrapText="1" indent="1"/>
      <protection hidden="1"/>
    </xf>
    <xf numFmtId="1" fontId="3" fillId="13" borderId="10" xfId="20" applyNumberFormat="1" applyFont="1" applyFill="1" applyBorder="1" applyAlignment="1" applyProtection="1">
      <alignment horizontal="left" vertical="center" indent="1"/>
      <protection locked="0"/>
    </xf>
    <xf numFmtId="1" fontId="3" fillId="13" borderId="11" xfId="20" applyNumberFormat="1" applyFont="1" applyFill="1" applyBorder="1" applyAlignment="1" applyProtection="1">
      <alignment horizontal="left" vertical="center" indent="1"/>
      <protection locked="0"/>
    </xf>
    <xf numFmtId="1" fontId="3" fillId="13" borderId="12" xfId="20" applyNumberFormat="1" applyFont="1" applyFill="1" applyBorder="1" applyAlignment="1" applyProtection="1">
      <alignment horizontal="left" vertical="center" indent="1"/>
      <protection locked="0"/>
    </xf>
    <xf numFmtId="0" fontId="5" fillId="11" borderId="70" xfId="20" applyFont="1" applyFill="1" applyBorder="1" applyAlignment="1" applyProtection="1">
      <alignment horizontal="center" vertical="center" wrapText="1"/>
      <protection hidden="1"/>
    </xf>
    <xf numFmtId="0" fontId="5" fillId="11" borderId="33" xfId="20" applyFont="1" applyFill="1" applyBorder="1" applyAlignment="1" applyProtection="1">
      <alignment horizontal="center" vertical="center" wrapText="1"/>
      <protection hidden="1"/>
    </xf>
    <xf numFmtId="0" fontId="5" fillId="11" borderId="4" xfId="20" applyFont="1" applyFill="1" applyBorder="1" applyAlignment="1" applyProtection="1">
      <alignment horizontal="center" vertical="center" wrapText="1"/>
      <protection hidden="1"/>
    </xf>
    <xf numFmtId="0" fontId="5" fillId="11" borderId="0" xfId="20" applyFont="1" applyFill="1" applyBorder="1" applyAlignment="1" applyProtection="1">
      <alignment horizontal="center" vertical="center" wrapText="1"/>
      <protection hidden="1"/>
    </xf>
    <xf numFmtId="0" fontId="5" fillId="11" borderId="78" xfId="20" applyFont="1" applyFill="1" applyBorder="1" applyAlignment="1" applyProtection="1">
      <alignment horizontal="center" vertical="center" wrapText="1"/>
      <protection hidden="1"/>
    </xf>
    <xf numFmtId="0" fontId="5" fillId="11" borderId="26" xfId="20" applyFont="1" applyFill="1" applyBorder="1" applyAlignment="1" applyProtection="1">
      <alignment horizontal="center" vertical="center" wrapText="1"/>
      <protection hidden="1"/>
    </xf>
    <xf numFmtId="14" fontId="3" fillId="13" borderId="43" xfId="20" applyNumberFormat="1" applyFont="1" applyFill="1" applyBorder="1" applyAlignment="1" applyProtection="1">
      <alignment horizontal="center" vertical="center" textRotation="90"/>
      <protection locked="0"/>
    </xf>
    <xf numFmtId="14" fontId="3" fillId="13" borderId="44" xfId="20" applyNumberFormat="1" applyFont="1" applyFill="1" applyBorder="1" applyAlignment="1" applyProtection="1">
      <alignment horizontal="center" vertical="center" textRotation="90"/>
      <protection locked="0"/>
    </xf>
    <xf numFmtId="14" fontId="3" fillId="13" borderId="45" xfId="20" applyNumberFormat="1" applyFont="1" applyFill="1" applyBorder="1" applyAlignment="1" applyProtection="1">
      <alignment horizontal="center" vertical="center" textRotation="90"/>
      <protection locked="0"/>
    </xf>
    <xf numFmtId="14" fontId="3" fillId="13" borderId="57" xfId="20" applyNumberFormat="1" applyFont="1" applyFill="1" applyBorder="1" applyAlignment="1" applyProtection="1">
      <alignment horizontal="center" vertical="center" textRotation="90"/>
      <protection locked="0"/>
    </xf>
    <xf numFmtId="14" fontId="3" fillId="13" borderId="58" xfId="20" applyNumberFormat="1" applyFont="1" applyFill="1" applyBorder="1" applyAlignment="1" applyProtection="1">
      <alignment horizontal="center" vertical="center" textRotation="90"/>
      <protection locked="0"/>
    </xf>
    <xf numFmtId="14" fontId="3" fillId="13" borderId="56" xfId="20" applyNumberFormat="1" applyFont="1" applyFill="1" applyBorder="1" applyAlignment="1" applyProtection="1">
      <alignment horizontal="center" vertical="center" textRotation="90"/>
      <protection locked="0"/>
    </xf>
    <xf numFmtId="166" fontId="3" fillId="0" borderId="34" xfId="20" applyNumberFormat="1" applyFont="1" applyFill="1" applyBorder="1" applyAlignment="1" applyProtection="1">
      <alignment horizontal="right" vertical="center" indent="1"/>
      <protection hidden="1"/>
    </xf>
    <xf numFmtId="166" fontId="3" fillId="0" borderId="46" xfId="20" applyNumberFormat="1" applyFont="1" applyFill="1" applyBorder="1" applyAlignment="1" applyProtection="1">
      <alignment horizontal="right" vertical="center" indent="1"/>
      <protection hidden="1"/>
    </xf>
    <xf numFmtId="166" fontId="3" fillId="0" borderId="15" xfId="20" applyNumberFormat="1" applyFont="1" applyFill="1" applyBorder="1" applyAlignment="1" applyProtection="1">
      <alignment horizontal="right" vertical="center" indent="1"/>
      <protection hidden="1"/>
    </xf>
    <xf numFmtId="166" fontId="3" fillId="0" borderId="63" xfId="20" applyNumberFormat="1" applyFont="1" applyFill="1" applyBorder="1" applyAlignment="1" applyProtection="1">
      <alignment horizontal="right" vertical="center" indent="1"/>
      <protection hidden="1"/>
    </xf>
    <xf numFmtId="166" fontId="3" fillId="0" borderId="47" xfId="20" applyNumberFormat="1" applyFont="1" applyFill="1" applyBorder="1" applyAlignment="1" applyProtection="1">
      <alignment horizontal="right" vertical="center" indent="1"/>
      <protection hidden="1"/>
    </xf>
    <xf numFmtId="166" fontId="3" fillId="0" borderId="48" xfId="20" applyNumberFormat="1" applyFont="1" applyFill="1" applyBorder="1" applyAlignment="1" applyProtection="1">
      <alignment horizontal="right" vertical="center" indent="1"/>
      <protection hidden="1"/>
    </xf>
    <xf numFmtId="166" fontId="3" fillId="0" borderId="49" xfId="20" applyNumberFormat="1" applyFont="1" applyFill="1" applyBorder="1" applyAlignment="1" applyProtection="1">
      <alignment horizontal="right" vertical="center" indent="1"/>
      <protection hidden="1"/>
    </xf>
    <xf numFmtId="166" fontId="3" fillId="0" borderId="23" xfId="20" applyNumberFormat="1" applyFont="1" applyFill="1" applyBorder="1" applyAlignment="1" applyProtection="1">
      <alignment horizontal="right" vertical="center" indent="1"/>
      <protection hidden="1"/>
    </xf>
    <xf numFmtId="166" fontId="3" fillId="0" borderId="50" xfId="20" applyNumberFormat="1" applyFont="1" applyFill="1" applyBorder="1" applyAlignment="1" applyProtection="1">
      <alignment horizontal="right" vertical="center" indent="1"/>
      <protection hidden="1"/>
    </xf>
    <xf numFmtId="167" fontId="3" fillId="0" borderId="49" xfId="20" applyNumberFormat="1" applyFont="1" applyFill="1" applyBorder="1" applyAlignment="1" applyProtection="1">
      <alignment horizontal="center" vertical="center"/>
      <protection hidden="1"/>
    </xf>
    <xf numFmtId="167" fontId="3" fillId="0" borderId="51" xfId="20" applyNumberFormat="1" applyFont="1" applyFill="1" applyBorder="1" applyAlignment="1" applyProtection="1">
      <alignment horizontal="center" vertical="center"/>
      <protection hidden="1"/>
    </xf>
    <xf numFmtId="167" fontId="3" fillId="0" borderId="23" xfId="20" applyNumberFormat="1" applyFont="1" applyFill="1" applyBorder="1" applyAlignment="1" applyProtection="1">
      <alignment horizontal="center" vertical="center"/>
      <protection hidden="1"/>
    </xf>
    <xf numFmtId="167" fontId="3" fillId="0" borderId="3" xfId="20" applyNumberFormat="1" applyFont="1" applyFill="1" applyBorder="1" applyAlignment="1" applyProtection="1">
      <alignment horizontal="center" vertical="center"/>
      <protection hidden="1"/>
    </xf>
    <xf numFmtId="167" fontId="3" fillId="0" borderId="50" xfId="20" applyNumberFormat="1" applyFont="1" applyFill="1" applyBorder="1" applyAlignment="1" applyProtection="1">
      <alignment horizontal="center" vertical="center"/>
      <protection hidden="1"/>
    </xf>
    <xf numFmtId="167" fontId="3" fillId="0" borderId="52" xfId="20" applyNumberFormat="1" applyFont="1" applyFill="1" applyBorder="1" applyAlignment="1" applyProtection="1">
      <alignment horizontal="center" vertical="center"/>
      <protection hidden="1"/>
    </xf>
    <xf numFmtId="0" fontId="3" fillId="14" borderId="34" xfId="20" applyFont="1" applyFill="1" applyBorder="1" applyAlignment="1" applyProtection="1">
      <alignment horizontal="center" vertical="center"/>
      <protection hidden="1"/>
    </xf>
    <xf numFmtId="0" fontId="3" fillId="14" borderId="15" xfId="20" applyFont="1" applyFill="1" applyBorder="1" applyAlignment="1" applyProtection="1">
      <alignment horizontal="center" vertical="center"/>
      <protection hidden="1"/>
    </xf>
    <xf numFmtId="0" fontId="3" fillId="14" borderId="41" xfId="20" applyFont="1" applyFill="1" applyBorder="1" applyAlignment="1" applyProtection="1">
      <alignment horizontal="center" vertical="center"/>
      <protection hidden="1"/>
    </xf>
    <xf numFmtId="0" fontId="3" fillId="14" borderId="13" xfId="20" applyFont="1" applyFill="1" applyBorder="1" applyAlignment="1" applyProtection="1">
      <alignment horizontal="center" vertical="center"/>
      <protection hidden="1"/>
    </xf>
    <xf numFmtId="166" fontId="3" fillId="0" borderId="41" xfId="20" applyNumberFormat="1" applyFont="1" applyFill="1" applyBorder="1" applyAlignment="1" applyProtection="1">
      <alignment horizontal="right" vertical="center" indent="1"/>
      <protection hidden="1"/>
    </xf>
    <xf numFmtId="166" fontId="3" fillId="0" borderId="13" xfId="20" applyNumberFormat="1" applyFont="1" applyFill="1" applyBorder="1" applyAlignment="1" applyProtection="1">
      <alignment horizontal="right" vertical="center" indent="1"/>
      <protection hidden="1"/>
    </xf>
    <xf numFmtId="166" fontId="3" fillId="0" borderId="42" xfId="20" applyNumberFormat="1" applyFont="1" applyFill="1" applyBorder="1" applyAlignment="1" applyProtection="1">
      <alignment horizontal="right" vertical="center" indent="1"/>
      <protection hidden="1"/>
    </xf>
    <xf numFmtId="0" fontId="28" fillId="24" borderId="47" xfId="20" applyFont="1" applyFill="1" applyBorder="1" applyAlignment="1" applyProtection="1">
      <alignment horizontal="center" vertical="center"/>
      <protection hidden="1"/>
    </xf>
    <xf numFmtId="0" fontId="28" fillId="24" borderId="42" xfId="20" applyFont="1" applyFill="1" applyBorder="1" applyAlignment="1" applyProtection="1">
      <alignment horizontal="center" vertical="center"/>
      <protection hidden="1"/>
    </xf>
    <xf numFmtId="166" fontId="3" fillId="0" borderId="81" xfId="20" applyNumberFormat="1" applyFont="1" applyFill="1" applyBorder="1" applyAlignment="1" applyProtection="1">
      <alignment horizontal="right" vertical="center" indent="1"/>
      <protection hidden="1"/>
    </xf>
    <xf numFmtId="166" fontId="3" fillId="0" borderId="4" xfId="20" applyNumberFormat="1" applyFont="1" applyFill="1" applyBorder="1" applyAlignment="1" applyProtection="1">
      <alignment horizontal="right" vertical="center" indent="1"/>
      <protection hidden="1"/>
    </xf>
    <xf numFmtId="166" fontId="3" fillId="0" borderId="82" xfId="20" applyNumberFormat="1" applyFont="1" applyFill="1" applyBorder="1" applyAlignment="1" applyProtection="1">
      <alignment horizontal="right" vertical="center" indent="1"/>
      <protection hidden="1"/>
    </xf>
    <xf numFmtId="0" fontId="23" fillId="0" borderId="15" xfId="0" applyFont="1" applyBorder="1" applyAlignment="1" applyProtection="1">
      <alignment horizontal="left" vertical="center" wrapText="1" indent="1"/>
      <protection hidden="1"/>
    </xf>
    <xf numFmtId="0" fontId="5" fillId="10" borderId="20" xfId="20" applyFont="1" applyFill="1" applyBorder="1" applyAlignment="1" applyProtection="1">
      <alignment horizontal="center" vertical="center"/>
      <protection hidden="1"/>
    </xf>
    <xf numFmtId="0" fontId="5" fillId="10" borderId="36" xfId="20" applyFont="1" applyFill="1" applyBorder="1" applyAlignment="1" applyProtection="1">
      <alignment horizontal="center" vertical="center"/>
      <protection hidden="1"/>
    </xf>
    <xf numFmtId="0" fontId="26" fillId="11" borderId="44" xfId="20" applyFont="1" applyFill="1" applyBorder="1" applyAlignment="1" applyProtection="1">
      <alignment horizontal="right" indent="1"/>
      <protection hidden="1"/>
    </xf>
    <xf numFmtId="1" fontId="25" fillId="11" borderId="45" xfId="20" applyNumberFormat="1" applyFont="1" applyFill="1" applyBorder="1" applyAlignment="1" applyProtection="1">
      <alignment horizontal="right" vertical="top" indent="1"/>
      <protection hidden="1"/>
    </xf>
    <xf numFmtId="166" fontId="3" fillId="0" borderId="34" xfId="20" applyNumberFormat="1" applyFont="1" applyBorder="1" applyAlignment="1" applyProtection="1">
      <alignment horizontal="right" vertical="center" indent="1"/>
      <protection hidden="1"/>
    </xf>
    <xf numFmtId="166" fontId="3" fillId="0" borderId="41" xfId="20" applyNumberFormat="1" applyFont="1" applyBorder="1" applyAlignment="1" applyProtection="1">
      <alignment horizontal="right" vertical="center" indent="1"/>
      <protection hidden="1"/>
    </xf>
    <xf numFmtId="166" fontId="3" fillId="0" borderId="15" xfId="20" applyNumberFormat="1" applyFont="1" applyBorder="1" applyAlignment="1" applyProtection="1">
      <alignment horizontal="right" vertical="center" indent="1"/>
      <protection hidden="1"/>
    </xf>
    <xf numFmtId="166" fontId="3" fillId="0" borderId="13" xfId="20" applyNumberFormat="1" applyFont="1" applyBorder="1" applyAlignment="1" applyProtection="1">
      <alignment horizontal="right" vertical="center" indent="1"/>
      <protection hidden="1"/>
    </xf>
    <xf numFmtId="166" fontId="3" fillId="0" borderId="47" xfId="20" applyNumberFormat="1" applyFont="1" applyBorder="1" applyAlignment="1" applyProtection="1">
      <alignment horizontal="right" vertical="center" indent="1"/>
      <protection hidden="1"/>
    </xf>
    <xf numFmtId="166" fontId="3" fillId="0" borderId="42" xfId="20" applyNumberFormat="1" applyFont="1" applyBorder="1" applyAlignment="1" applyProtection="1">
      <alignment horizontal="right" vertical="center" indent="1"/>
      <protection hidden="1"/>
    </xf>
    <xf numFmtId="0" fontId="5" fillId="11" borderId="34" xfId="20" applyFont="1" applyFill="1" applyBorder="1" applyAlignment="1" applyProtection="1">
      <alignment horizontal="center" vertical="center" textRotation="90" wrapText="1"/>
      <protection hidden="1"/>
    </xf>
    <xf numFmtId="0" fontId="5" fillId="11" borderId="41" xfId="20" applyFont="1" applyFill="1" applyBorder="1" applyAlignment="1" applyProtection="1">
      <alignment horizontal="center" vertical="center" textRotation="90" wrapText="1"/>
      <protection hidden="1"/>
    </xf>
    <xf numFmtId="0" fontId="5" fillId="11" borderId="15" xfId="20" applyFont="1" applyFill="1" applyBorder="1" applyAlignment="1" applyProtection="1">
      <alignment horizontal="center" vertical="center" textRotation="90" wrapText="1"/>
      <protection hidden="1"/>
    </xf>
    <xf numFmtId="0" fontId="5" fillId="11" borderId="13" xfId="20" applyFont="1" applyFill="1" applyBorder="1" applyAlignment="1" applyProtection="1">
      <alignment horizontal="center" vertical="center" textRotation="90" wrapText="1"/>
      <protection hidden="1"/>
    </xf>
    <xf numFmtId="0" fontId="5" fillId="11" borderId="47" xfId="20" applyFont="1" applyFill="1" applyBorder="1" applyAlignment="1" applyProtection="1">
      <alignment horizontal="center" vertical="center" textRotation="90" wrapText="1"/>
      <protection hidden="1"/>
    </xf>
    <xf numFmtId="0" fontId="5" fillId="11" borderId="42" xfId="20" applyFont="1" applyFill="1" applyBorder="1" applyAlignment="1" applyProtection="1">
      <alignment horizontal="center" vertical="center" textRotation="90" wrapText="1"/>
      <protection hidden="1"/>
    </xf>
    <xf numFmtId="0" fontId="3" fillId="11" borderId="61" xfId="20" applyFont="1" applyFill="1" applyBorder="1" applyAlignment="1" applyProtection="1">
      <alignment horizontal="center" vertical="center" wrapText="1"/>
      <protection hidden="1"/>
    </xf>
    <xf numFmtId="0" fontId="3" fillId="11" borderId="20" xfId="20" applyFont="1" applyFill="1" applyBorder="1" applyAlignment="1" applyProtection="1">
      <alignment horizontal="center" vertical="center" wrapText="1"/>
      <protection hidden="1"/>
    </xf>
    <xf numFmtId="0" fontId="23" fillId="11" borderId="61" xfId="20" applyFont="1" applyFill="1" applyBorder="1" applyAlignment="1" applyProtection="1">
      <alignment horizontal="left" vertical="center"/>
      <protection hidden="1"/>
    </xf>
    <xf numFmtId="0" fontId="23" fillId="11" borderId="35" xfId="20" applyFont="1" applyFill="1" applyBorder="1" applyAlignment="1" applyProtection="1">
      <alignment horizontal="left" vertical="center"/>
      <protection hidden="1"/>
    </xf>
    <xf numFmtId="0" fontId="23" fillId="11" borderId="20" xfId="20" applyFont="1" applyFill="1" applyBorder="1" applyAlignment="1" applyProtection="1">
      <alignment horizontal="left" vertical="center"/>
      <protection hidden="1"/>
    </xf>
    <xf numFmtId="0" fontId="23" fillId="11" borderId="36" xfId="20" applyFont="1" applyFill="1" applyBorder="1" applyAlignment="1" applyProtection="1">
      <alignment horizontal="left" vertical="center"/>
      <protection hidden="1"/>
    </xf>
    <xf numFmtId="0" fontId="5" fillId="11" borderId="40" xfId="20" applyFont="1" applyFill="1" applyBorder="1" applyAlignment="1" applyProtection="1">
      <alignment horizontal="center" vertical="center" wrapText="1"/>
      <protection hidden="1"/>
    </xf>
    <xf numFmtId="0" fontId="5" fillId="11" borderId="75" xfId="20" applyFont="1" applyFill="1" applyBorder="1" applyAlignment="1" applyProtection="1">
      <alignment horizontal="center" vertical="center" wrapText="1"/>
      <protection hidden="1"/>
    </xf>
    <xf numFmtId="0" fontId="5" fillId="11" borderId="15" xfId="20" applyFont="1" applyFill="1" applyBorder="1" applyAlignment="1" applyProtection="1">
      <alignment horizontal="center" vertical="center" wrapText="1"/>
      <protection hidden="1"/>
    </xf>
    <xf numFmtId="0" fontId="5" fillId="11" borderId="3" xfId="20" applyFont="1" applyFill="1" applyBorder="1" applyAlignment="1" applyProtection="1">
      <alignment horizontal="center" vertical="center" wrapText="1"/>
      <protection hidden="1"/>
    </xf>
    <xf numFmtId="0" fontId="5" fillId="11" borderId="62" xfId="20" applyFont="1" applyFill="1" applyBorder="1" applyAlignment="1" applyProtection="1">
      <alignment horizontal="center" vertical="center" wrapText="1"/>
      <protection hidden="1"/>
    </xf>
    <xf numFmtId="0" fontId="5" fillId="11" borderId="63" xfId="20" applyFont="1" applyFill="1" applyBorder="1" applyAlignment="1" applyProtection="1">
      <alignment horizontal="center" vertical="center" wrapText="1"/>
      <protection hidden="1"/>
    </xf>
    <xf numFmtId="0" fontId="5" fillId="11" borderId="47" xfId="20" applyFont="1" applyFill="1" applyBorder="1" applyAlignment="1" applyProtection="1">
      <alignment horizontal="center" vertical="center" wrapText="1"/>
      <protection hidden="1"/>
    </xf>
    <xf numFmtId="0" fontId="5" fillId="11" borderId="48" xfId="20" applyFont="1" applyFill="1" applyBorder="1" applyAlignment="1" applyProtection="1">
      <alignment horizontal="center" vertical="center" wrapText="1"/>
      <protection hidden="1"/>
    </xf>
    <xf numFmtId="0" fontId="5" fillId="11" borderId="22" xfId="20" applyFont="1" applyFill="1" applyBorder="1" applyAlignment="1" applyProtection="1">
      <alignment horizontal="center" vertical="center" wrapText="1"/>
      <protection hidden="1"/>
    </xf>
    <xf numFmtId="0" fontId="5" fillId="11" borderId="23" xfId="20" applyFont="1" applyFill="1" applyBorder="1" applyAlignment="1" applyProtection="1">
      <alignment horizontal="center" vertical="center" wrapText="1"/>
      <protection hidden="1"/>
    </xf>
    <xf numFmtId="0" fontId="5" fillId="11" borderId="50" xfId="20" applyFont="1" applyFill="1" applyBorder="1" applyAlignment="1" applyProtection="1">
      <alignment horizontal="center" vertical="center" wrapText="1"/>
      <protection hidden="1"/>
    </xf>
    <xf numFmtId="0" fontId="5" fillId="11" borderId="52" xfId="20" applyFont="1" applyFill="1" applyBorder="1" applyAlignment="1" applyProtection="1">
      <alignment horizontal="center" vertical="center" wrapText="1"/>
      <protection hidden="1"/>
    </xf>
    <xf numFmtId="0" fontId="5" fillId="10" borderId="28" xfId="20" applyFont="1" applyFill="1" applyBorder="1" applyAlignment="1" applyProtection="1">
      <alignment horizontal="center" vertical="center"/>
      <protection hidden="1"/>
    </xf>
    <xf numFmtId="0" fontId="26" fillId="11" borderId="76" xfId="20" applyFont="1" applyFill="1" applyBorder="1" applyAlignment="1" applyProtection="1">
      <alignment horizontal="right" indent="1"/>
      <protection hidden="1"/>
    </xf>
    <xf numFmtId="1" fontId="25" fillId="11" borderId="77" xfId="20" applyNumberFormat="1" applyFont="1" applyFill="1" applyBorder="1" applyAlignment="1" applyProtection="1">
      <alignment horizontal="right" vertical="top" indent="1"/>
      <protection hidden="1"/>
    </xf>
    <xf numFmtId="49" fontId="3" fillId="13" borderId="10" xfId="20" applyNumberFormat="1" applyFont="1" applyFill="1" applyBorder="1" applyAlignment="1" applyProtection="1">
      <alignment horizontal="left" vertical="center" indent="1"/>
      <protection locked="0"/>
    </xf>
    <xf numFmtId="49" fontId="3" fillId="13" borderId="11" xfId="20" applyNumberFormat="1" applyFont="1" applyFill="1" applyBorder="1" applyAlignment="1" applyProtection="1">
      <alignment horizontal="left" vertical="center" indent="1"/>
      <protection locked="0"/>
    </xf>
    <xf numFmtId="49" fontId="3" fillId="13" borderId="12" xfId="20" applyNumberFormat="1" applyFont="1" applyFill="1" applyBorder="1" applyAlignment="1" applyProtection="1">
      <alignment horizontal="left" vertical="center" indent="1"/>
      <protection locked="0"/>
    </xf>
    <xf numFmtId="166" fontId="3" fillId="0" borderId="10" xfId="20" applyNumberFormat="1" applyFont="1" applyBorder="1" applyAlignment="1" applyProtection="1">
      <alignment horizontal="right" vertical="center" indent="1"/>
      <protection hidden="1"/>
    </xf>
    <xf numFmtId="166" fontId="3" fillId="0" borderId="12" xfId="20" applyNumberFormat="1" applyFont="1" applyBorder="1" applyAlignment="1" applyProtection="1">
      <alignment horizontal="right" vertical="center" indent="1"/>
      <protection hidden="1"/>
    </xf>
    <xf numFmtId="49" fontId="10" fillId="13" borderId="10" xfId="20" applyNumberFormat="1" applyFont="1" applyFill="1" applyBorder="1" applyAlignment="1" applyProtection="1">
      <alignment horizontal="left" vertical="center" indent="1"/>
      <protection locked="0"/>
    </xf>
    <xf numFmtId="49" fontId="10" fillId="13" borderId="11" xfId="20" applyNumberFormat="1" applyFont="1" applyFill="1" applyBorder="1" applyAlignment="1" applyProtection="1">
      <alignment horizontal="left" vertical="center" indent="1"/>
      <protection locked="0"/>
    </xf>
    <xf numFmtId="49" fontId="10" fillId="13" borderId="12" xfId="20" applyNumberFormat="1" applyFont="1" applyFill="1" applyBorder="1" applyAlignment="1" applyProtection="1">
      <alignment horizontal="left" vertical="center" indent="1"/>
      <protection locked="0"/>
    </xf>
    <xf numFmtId="0" fontId="23" fillId="11" borderId="33" xfId="20" applyFont="1" applyFill="1" applyBorder="1" applyAlignment="1" applyProtection="1">
      <alignment horizontal="left" vertical="center"/>
      <protection hidden="1"/>
    </xf>
    <xf numFmtId="0" fontId="23" fillId="11" borderId="80" xfId="20" applyFont="1" applyFill="1" applyBorder="1" applyAlignment="1" applyProtection="1">
      <alignment horizontal="left" vertical="center"/>
      <protection hidden="1"/>
    </xf>
    <xf numFmtId="0" fontId="3" fillId="11" borderId="33" xfId="20" applyFont="1" applyFill="1" applyBorder="1" applyAlignment="1" applyProtection="1">
      <alignment horizontal="center" vertical="center" wrapText="1"/>
      <protection hidden="1"/>
    </xf>
    <xf numFmtId="0" fontId="3" fillId="11" borderId="34" xfId="20" applyFont="1" applyFill="1" applyBorder="1" applyAlignment="1" applyProtection="1">
      <alignment horizontal="center" vertical="center"/>
      <protection hidden="1"/>
    </xf>
    <xf numFmtId="0" fontId="3" fillId="11" borderId="25" xfId="20" applyFont="1" applyFill="1" applyBorder="1" applyAlignment="1" applyProtection="1">
      <alignment horizontal="center" vertical="center"/>
      <protection hidden="1"/>
    </xf>
    <xf numFmtId="0" fontId="3" fillId="11" borderId="41" xfId="20" applyFont="1" applyFill="1" applyBorder="1" applyAlignment="1" applyProtection="1">
      <alignment horizontal="center" vertical="center"/>
      <protection hidden="1"/>
    </xf>
    <xf numFmtId="0" fontId="3" fillId="11" borderId="15" xfId="20" applyFont="1" applyFill="1" applyBorder="1" applyAlignment="1" applyProtection="1">
      <alignment horizontal="center" vertical="center"/>
      <protection hidden="1"/>
    </xf>
    <xf numFmtId="0" fontId="3" fillId="11" borderId="0" xfId="20" applyFont="1" applyFill="1" applyBorder="1" applyAlignment="1" applyProtection="1">
      <alignment horizontal="center" vertical="center"/>
      <protection hidden="1"/>
    </xf>
    <xf numFmtId="0" fontId="3" fillId="11" borderId="13" xfId="20" applyFont="1" applyFill="1" applyBorder="1" applyAlignment="1" applyProtection="1">
      <alignment horizontal="center" vertical="center"/>
      <protection hidden="1"/>
    </xf>
    <xf numFmtId="0" fontId="32" fillId="0" borderId="0" xfId="0" applyFont="1" applyAlignment="1" applyProtection="1">
      <alignment vertical="center"/>
      <protection hidden="1"/>
    </xf>
    <xf numFmtId="0" fontId="3" fillId="25" borderId="54" xfId="20" applyFont="1" applyFill="1" applyBorder="1" applyAlignment="1" applyProtection="1">
      <alignment horizontal="center" vertical="center"/>
      <protection hidden="1"/>
    </xf>
    <xf numFmtId="0" fontId="3" fillId="25" borderId="59" xfId="20" applyFont="1" applyFill="1" applyBorder="1" applyAlignment="1" applyProtection="1">
      <alignment horizontal="center" vertical="center"/>
      <protection hidden="1"/>
    </xf>
    <xf numFmtId="1" fontId="3" fillId="0" borderId="28" xfId="0" applyNumberFormat="1" applyFont="1" applyFill="1" applyBorder="1" applyAlignment="1" applyProtection="1">
      <alignment horizontal="right" vertical="center" indent="1"/>
      <protection hidden="1"/>
    </xf>
    <xf numFmtId="1" fontId="3" fillId="0" borderId="36" xfId="0" applyNumberFormat="1" applyFont="1" applyFill="1" applyBorder="1" applyAlignment="1" applyProtection="1">
      <alignment horizontal="right" vertical="center" indent="1"/>
      <protection hidden="1"/>
    </xf>
    <xf numFmtId="1" fontId="3" fillId="0" borderId="29" xfId="0" applyNumberFormat="1" applyFont="1" applyFill="1" applyBorder="1" applyAlignment="1" applyProtection="1">
      <alignment horizontal="right" vertical="center" indent="1"/>
      <protection hidden="1"/>
    </xf>
    <xf numFmtId="1" fontId="3" fillId="0" borderId="37" xfId="0" applyNumberFormat="1" applyFont="1" applyFill="1" applyBorder="1" applyAlignment="1" applyProtection="1">
      <alignment horizontal="right" vertical="center" indent="1"/>
      <protection hidden="1"/>
    </xf>
    <xf numFmtId="0" fontId="3" fillId="20" borderId="34" xfId="0" applyFont="1" applyFill="1" applyBorder="1" applyAlignment="1" applyProtection="1">
      <alignment horizontal="center" vertical="center" wrapText="1"/>
      <protection hidden="1"/>
    </xf>
    <xf numFmtId="0" fontId="3" fillId="20" borderId="25" xfId="0" applyFont="1" applyFill="1" applyBorder="1" applyAlignment="1" applyProtection="1">
      <alignment horizontal="center" vertical="center" wrapText="1"/>
      <protection hidden="1"/>
    </xf>
    <xf numFmtId="0" fontId="3" fillId="20" borderId="41" xfId="0" applyFont="1" applyFill="1" applyBorder="1" applyAlignment="1" applyProtection="1">
      <alignment horizontal="center" vertical="center" wrapText="1"/>
      <protection hidden="1"/>
    </xf>
    <xf numFmtId="0" fontId="3" fillId="20" borderId="15" xfId="0" applyFont="1" applyFill="1" applyBorder="1" applyAlignment="1" applyProtection="1">
      <alignment horizontal="center" vertical="center" wrapText="1"/>
      <protection hidden="1"/>
    </xf>
    <xf numFmtId="0" fontId="3" fillId="20" borderId="0" xfId="0" applyFont="1" applyFill="1" applyBorder="1" applyAlignment="1" applyProtection="1">
      <alignment horizontal="center" vertical="center" wrapText="1"/>
      <protection hidden="1"/>
    </xf>
    <xf numFmtId="0" fontId="3" fillId="20" borderId="13" xfId="0" applyFont="1" applyFill="1" applyBorder="1" applyAlignment="1" applyProtection="1">
      <alignment horizontal="center" vertical="center" wrapText="1"/>
      <protection hidden="1"/>
    </xf>
    <xf numFmtId="0" fontId="3" fillId="20" borderId="47" xfId="0" applyFont="1" applyFill="1" applyBorder="1" applyAlignment="1" applyProtection="1">
      <alignment horizontal="center" vertical="center" wrapText="1"/>
      <protection hidden="1"/>
    </xf>
    <xf numFmtId="0" fontId="3" fillId="20" borderId="53" xfId="0" applyFont="1" applyFill="1" applyBorder="1" applyAlignment="1" applyProtection="1">
      <alignment horizontal="center" vertical="center" wrapText="1"/>
      <protection hidden="1"/>
    </xf>
    <xf numFmtId="0" fontId="3" fillId="20" borderId="42"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left" vertical="center" indent="1"/>
      <protection hidden="1"/>
    </xf>
    <xf numFmtId="0" fontId="3" fillId="0" borderId="20" xfId="0" applyFont="1" applyFill="1" applyBorder="1" applyAlignment="1" applyProtection="1">
      <alignment horizontal="left" vertical="center" indent="1"/>
      <protection hidden="1"/>
    </xf>
    <xf numFmtId="0" fontId="3" fillId="0" borderId="36" xfId="0" applyFont="1" applyFill="1" applyBorder="1" applyAlignment="1" applyProtection="1">
      <alignment horizontal="left" vertical="center" indent="1"/>
      <protection hidden="1"/>
    </xf>
    <xf numFmtId="49" fontId="5" fillId="15" borderId="34" xfId="0" applyNumberFormat="1" applyFont="1" applyFill="1" applyBorder="1" applyAlignment="1" applyProtection="1">
      <alignment horizontal="center" vertical="center" wrapText="1"/>
      <protection hidden="1"/>
    </xf>
    <xf numFmtId="49" fontId="5" fillId="15" borderId="41" xfId="0" applyNumberFormat="1" applyFont="1" applyFill="1" applyBorder="1" applyAlignment="1" applyProtection="1">
      <alignment horizontal="center" vertical="center" wrapText="1"/>
      <protection hidden="1"/>
    </xf>
    <xf numFmtId="49" fontId="5" fillId="15" borderId="15" xfId="0" applyNumberFormat="1" applyFont="1" applyFill="1" applyBorder="1" applyAlignment="1" applyProtection="1">
      <alignment horizontal="center" vertical="center" wrapText="1"/>
      <protection hidden="1"/>
    </xf>
    <xf numFmtId="49" fontId="5" fillId="15" borderId="13" xfId="0" applyNumberFormat="1" applyFont="1" applyFill="1" applyBorder="1" applyAlignment="1" applyProtection="1">
      <alignment horizontal="center" vertical="center" wrapText="1"/>
      <protection hidden="1"/>
    </xf>
    <xf numFmtId="49" fontId="5" fillId="15" borderId="65" xfId="0" applyNumberFormat="1" applyFont="1" applyFill="1" applyBorder="1" applyAlignment="1" applyProtection="1">
      <alignment horizontal="center" vertical="center" wrapText="1"/>
      <protection hidden="1"/>
    </xf>
    <xf numFmtId="49" fontId="5" fillId="15" borderId="69" xfId="0" applyNumberFormat="1" applyFont="1" applyFill="1" applyBorder="1" applyAlignment="1" applyProtection="1">
      <alignment horizontal="center" vertical="center" wrapText="1"/>
      <protection hidden="1"/>
    </xf>
    <xf numFmtId="1" fontId="3" fillId="0" borderId="32" xfId="0" applyNumberFormat="1" applyFont="1" applyFill="1" applyBorder="1" applyAlignment="1" applyProtection="1">
      <alignment horizontal="right" vertical="center" indent="1"/>
      <protection hidden="1"/>
    </xf>
    <xf numFmtId="1" fontId="3" fillId="0" borderId="60" xfId="0" applyNumberFormat="1" applyFont="1" applyFill="1" applyBorder="1" applyAlignment="1" applyProtection="1">
      <alignment horizontal="right" vertical="center" indent="1"/>
      <protection hidden="1"/>
    </xf>
    <xf numFmtId="0" fontId="3" fillId="0" borderId="29" xfId="0" applyFont="1" applyFill="1" applyBorder="1" applyAlignment="1" applyProtection="1">
      <alignment horizontal="left" vertical="center" indent="1"/>
      <protection hidden="1"/>
    </xf>
    <xf numFmtId="0" fontId="3" fillId="0" borderId="74" xfId="0" applyFont="1" applyFill="1" applyBorder="1" applyAlignment="1" applyProtection="1">
      <alignment horizontal="left" vertical="center" indent="1"/>
      <protection hidden="1"/>
    </xf>
    <xf numFmtId="0" fontId="3" fillId="0" borderId="37" xfId="0" applyFont="1" applyFill="1" applyBorder="1" applyAlignment="1" applyProtection="1">
      <alignment horizontal="left" vertical="center" indent="1"/>
      <protection hidden="1"/>
    </xf>
    <xf numFmtId="0" fontId="5" fillId="15" borderId="34" xfId="0" applyFont="1" applyFill="1" applyBorder="1" applyAlignment="1" applyProtection="1">
      <alignment horizontal="left" vertical="center" wrapText="1" indent="1"/>
      <protection hidden="1"/>
    </xf>
    <xf numFmtId="0" fontId="5" fillId="15" borderId="25" xfId="0" applyFont="1" applyFill="1" applyBorder="1" applyAlignment="1" applyProtection="1">
      <alignment horizontal="left" vertical="center" wrapText="1" indent="1"/>
      <protection hidden="1"/>
    </xf>
    <xf numFmtId="0" fontId="5" fillId="15" borderId="41" xfId="0" applyFont="1" applyFill="1" applyBorder="1" applyAlignment="1" applyProtection="1">
      <alignment horizontal="left" vertical="center" wrapText="1" indent="1"/>
      <protection hidden="1"/>
    </xf>
    <xf numFmtId="0" fontId="5" fillId="15" borderId="15" xfId="0" applyFont="1" applyFill="1" applyBorder="1" applyAlignment="1" applyProtection="1">
      <alignment horizontal="left" vertical="center" wrapText="1" indent="1"/>
      <protection hidden="1"/>
    </xf>
    <xf numFmtId="0" fontId="5" fillId="15" borderId="0" xfId="0" applyFont="1" applyFill="1" applyBorder="1" applyAlignment="1" applyProtection="1">
      <alignment horizontal="left" vertical="center" wrapText="1" indent="1"/>
      <protection hidden="1"/>
    </xf>
    <xf numFmtId="0" fontId="5" fillId="15" borderId="13" xfId="0" applyFont="1" applyFill="1" applyBorder="1" applyAlignment="1" applyProtection="1">
      <alignment horizontal="left" vertical="center" wrapText="1" indent="1"/>
      <protection hidden="1"/>
    </xf>
    <xf numFmtId="0" fontId="5" fillId="15" borderId="65" xfId="0" applyFont="1" applyFill="1" applyBorder="1" applyAlignment="1" applyProtection="1">
      <alignment horizontal="left" vertical="center" wrapText="1" indent="1"/>
      <protection hidden="1"/>
    </xf>
    <xf numFmtId="0" fontId="5" fillId="15" borderId="7" xfId="0" applyFont="1" applyFill="1" applyBorder="1" applyAlignment="1" applyProtection="1">
      <alignment horizontal="left" vertical="center" wrapText="1" indent="1"/>
      <protection hidden="1"/>
    </xf>
    <xf numFmtId="0" fontId="5" fillId="15" borderId="69" xfId="0" applyFont="1" applyFill="1" applyBorder="1" applyAlignment="1" applyProtection="1">
      <alignment horizontal="left" vertical="center" wrapText="1" indent="1"/>
      <protection hidden="1"/>
    </xf>
    <xf numFmtId="0" fontId="5" fillId="15" borderId="54" xfId="0" applyFont="1" applyFill="1" applyBorder="1" applyAlignment="1" applyProtection="1">
      <alignment horizontal="left" vertical="center" wrapText="1" indent="1"/>
      <protection hidden="1"/>
    </xf>
    <xf numFmtId="0" fontId="5" fillId="15" borderId="59" xfId="0" applyFont="1" applyFill="1" applyBorder="1" applyAlignment="1" applyProtection="1">
      <alignment horizontal="left" vertical="center" wrapText="1" indent="1"/>
      <protection hidden="1"/>
    </xf>
    <xf numFmtId="0" fontId="5" fillId="15" borderId="66" xfId="0" applyFont="1" applyFill="1" applyBorder="1" applyAlignment="1" applyProtection="1">
      <alignment horizontal="left" vertical="center" wrapText="1" indent="1"/>
      <protection hidden="1"/>
    </xf>
    <xf numFmtId="0" fontId="5" fillId="15" borderId="54" xfId="0" applyFont="1" applyFill="1" applyBorder="1" applyAlignment="1" applyProtection="1">
      <alignment horizontal="center" vertical="center" wrapText="1"/>
      <protection hidden="1"/>
    </xf>
    <xf numFmtId="0" fontId="5" fillId="15" borderId="59" xfId="0" applyFont="1" applyFill="1" applyBorder="1" applyAlignment="1" applyProtection="1">
      <alignment horizontal="center" vertical="center" wrapText="1"/>
      <protection hidden="1"/>
    </xf>
    <xf numFmtId="0" fontId="5" fillId="15" borderId="66" xfId="0" applyFont="1" applyFill="1" applyBorder="1" applyAlignment="1" applyProtection="1">
      <alignment horizontal="center" vertical="center" wrapText="1"/>
      <protection hidden="1"/>
    </xf>
    <xf numFmtId="0" fontId="3" fillId="0" borderId="72" xfId="0" applyFont="1" applyFill="1" applyBorder="1" applyAlignment="1" applyProtection="1">
      <alignment horizontal="left" vertical="center" indent="1"/>
      <protection hidden="1"/>
    </xf>
    <xf numFmtId="0" fontId="3" fillId="0" borderId="1" xfId="0" applyFont="1" applyFill="1" applyBorder="1" applyAlignment="1" applyProtection="1">
      <alignment horizontal="left" vertical="center" indent="1"/>
      <protection hidden="1"/>
    </xf>
    <xf numFmtId="0" fontId="3" fillId="0" borderId="73" xfId="0" applyFont="1" applyFill="1" applyBorder="1" applyAlignment="1" applyProtection="1">
      <alignment horizontal="left" vertical="center" indent="1"/>
      <protection hidden="1"/>
    </xf>
    <xf numFmtId="0" fontId="5" fillId="11" borderId="54" xfId="0" applyFont="1" applyFill="1" applyBorder="1" applyAlignment="1" applyProtection="1">
      <alignment horizontal="left" vertical="center" wrapText="1" indent="1"/>
      <protection hidden="1"/>
    </xf>
    <xf numFmtId="0" fontId="5" fillId="11" borderId="59" xfId="0" applyFont="1" applyFill="1" applyBorder="1" applyAlignment="1" applyProtection="1">
      <alignment horizontal="left" vertical="center" wrapText="1" indent="1"/>
      <protection hidden="1"/>
    </xf>
    <xf numFmtId="0" fontId="5" fillId="11" borderId="55" xfId="0" applyFont="1" applyFill="1" applyBorder="1" applyAlignment="1" applyProtection="1">
      <alignment horizontal="left" vertical="center" wrapText="1" indent="1"/>
      <protection hidden="1"/>
    </xf>
    <xf numFmtId="0" fontId="5" fillId="11" borderId="54" xfId="0" applyFont="1" applyFill="1" applyBorder="1" applyAlignment="1" applyProtection="1">
      <alignment horizontal="center" vertical="center" wrapText="1"/>
      <protection hidden="1"/>
    </xf>
    <xf numFmtId="0" fontId="5" fillId="11" borderId="59" xfId="0" applyFont="1" applyFill="1" applyBorder="1" applyAlignment="1" applyProtection="1">
      <alignment horizontal="center" vertical="center" wrapText="1"/>
      <protection hidden="1"/>
    </xf>
    <xf numFmtId="0" fontId="5" fillId="11" borderId="55" xfId="0" applyFont="1" applyFill="1" applyBorder="1" applyAlignment="1" applyProtection="1">
      <alignment horizontal="center" vertical="center" wrapText="1"/>
      <protection hidden="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2 2 2" xfId="21"/>
    <cellStyle name="Standard 3" xfId="22"/>
    <cellStyle name="Standard_KMU-Bewertung 2" xfId="23"/>
  </cellStyles>
  <dxfs count="6">
    <dxf>
      <fill>
        <patternFill>
          <bgColor rgb="FFFCD5B5"/>
        </patternFill>
      </fill>
    </dxf>
    <dxf>
      <fill>
        <patternFill>
          <bgColor rgb="FFFF0000"/>
        </patternFill>
      </fill>
    </dxf>
    <dxf>
      <fill>
        <patternFill>
          <bgColor rgb="FFFF0000"/>
        </patternFill>
      </fill>
    </dxf>
    <dxf>
      <font>
        <strike val="0"/>
        <color rgb="FFFF0000"/>
      </font>
    </dxf>
    <dxf>
      <font>
        <strike val="0"/>
        <color rgb="FF00B050"/>
      </font>
    </dxf>
    <dxf>
      <font>
        <b val="0"/>
        <i/>
        <strike val="0"/>
        <color rgb="FF0070C0"/>
      </font>
    </dxf>
  </dxfs>
  <tableStyles count="0" defaultTableStyle="TableStyleMedium2" defaultPivotStyle="PivotStyleLight16"/>
  <colors>
    <mruColors>
      <color rgb="FFFCD5B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0278"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180975</xdr:colOff>
      <xdr:row>0</xdr:row>
      <xdr:rowOff>0</xdr:rowOff>
    </xdr:from>
    <xdr:to>
      <xdr:col>21</xdr:col>
      <xdr:colOff>0</xdr:colOff>
      <xdr:row>3</xdr:row>
      <xdr:rowOff>142875</xdr:rowOff>
    </xdr:to>
    <xdr:pic>
      <xdr:nvPicPr>
        <xdr:cNvPr id="1229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3324225"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27</xdr:row>
      <xdr:rowOff>28575</xdr:rowOff>
    </xdr:from>
    <xdr:to>
      <xdr:col>0</xdr:col>
      <xdr:colOff>271050</xdr:colOff>
      <xdr:row>27</xdr:row>
      <xdr:rowOff>280575</xdr:rowOff>
    </xdr:to>
    <xdr:sp macro="" textlink="">
      <xdr:nvSpPr>
        <xdr:cNvPr id="11" name="Ellipse 10"/>
        <xdr:cNvSpPr>
          <a:spLocks noChangeAspect="1"/>
        </xdr:cNvSpPr>
      </xdr:nvSpPr>
      <xdr:spPr>
        <a:xfrm>
          <a:off x="19050" y="39909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a:t>
          </a:r>
        </a:p>
      </xdr:txBody>
    </xdr:sp>
    <xdr:clientData/>
  </xdr:twoCellAnchor>
  <xdr:twoCellAnchor>
    <xdr:from>
      <xdr:col>0</xdr:col>
      <xdr:colOff>19050</xdr:colOff>
      <xdr:row>57</xdr:row>
      <xdr:rowOff>28575</xdr:rowOff>
    </xdr:from>
    <xdr:to>
      <xdr:col>0</xdr:col>
      <xdr:colOff>271050</xdr:colOff>
      <xdr:row>57</xdr:row>
      <xdr:rowOff>280575</xdr:rowOff>
    </xdr:to>
    <xdr:sp macro="" textlink="">
      <xdr:nvSpPr>
        <xdr:cNvPr id="13" name="Ellipse 12"/>
        <xdr:cNvSpPr>
          <a:spLocks noChangeAspect="1"/>
        </xdr:cNvSpPr>
      </xdr:nvSpPr>
      <xdr:spPr>
        <a:xfrm>
          <a:off x="19050" y="51720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7</a:t>
          </a:r>
        </a:p>
      </xdr:txBody>
    </xdr:sp>
    <xdr:clientData/>
  </xdr:twoCellAnchor>
  <xdr:twoCellAnchor>
    <xdr:from>
      <xdr:col>0</xdr:col>
      <xdr:colOff>19050</xdr:colOff>
      <xdr:row>59</xdr:row>
      <xdr:rowOff>28575</xdr:rowOff>
    </xdr:from>
    <xdr:to>
      <xdr:col>0</xdr:col>
      <xdr:colOff>271050</xdr:colOff>
      <xdr:row>59</xdr:row>
      <xdr:rowOff>280575</xdr:rowOff>
    </xdr:to>
    <xdr:sp macro="" textlink="">
      <xdr:nvSpPr>
        <xdr:cNvPr id="14" name="Ellipse 13"/>
        <xdr:cNvSpPr>
          <a:spLocks noChangeAspect="1"/>
        </xdr:cNvSpPr>
      </xdr:nvSpPr>
      <xdr:spPr>
        <a:xfrm>
          <a:off x="19050" y="55340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8</a:t>
          </a:r>
        </a:p>
      </xdr:txBody>
    </xdr:sp>
    <xdr:clientData/>
  </xdr:twoCellAnchor>
  <xdr:twoCellAnchor>
    <xdr:from>
      <xdr:col>0</xdr:col>
      <xdr:colOff>19050</xdr:colOff>
      <xdr:row>71</xdr:row>
      <xdr:rowOff>28575</xdr:rowOff>
    </xdr:from>
    <xdr:to>
      <xdr:col>0</xdr:col>
      <xdr:colOff>271050</xdr:colOff>
      <xdr:row>71</xdr:row>
      <xdr:rowOff>280575</xdr:rowOff>
    </xdr:to>
    <xdr:sp macro="" textlink="">
      <xdr:nvSpPr>
        <xdr:cNvPr id="17" name="Ellipse 16"/>
        <xdr:cNvSpPr>
          <a:spLocks noChangeAspect="1"/>
        </xdr:cNvSpPr>
      </xdr:nvSpPr>
      <xdr:spPr>
        <a:xfrm>
          <a:off x="19050" y="89916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11</a:t>
          </a:r>
        </a:p>
      </xdr:txBody>
    </xdr:sp>
    <xdr:clientData/>
  </xdr:twoCellAnchor>
  <xdr:twoCellAnchor>
    <xdr:from>
      <xdr:col>0</xdr:col>
      <xdr:colOff>19050</xdr:colOff>
      <xdr:row>32</xdr:row>
      <xdr:rowOff>28575</xdr:rowOff>
    </xdr:from>
    <xdr:to>
      <xdr:col>0</xdr:col>
      <xdr:colOff>271050</xdr:colOff>
      <xdr:row>32</xdr:row>
      <xdr:rowOff>280575</xdr:rowOff>
    </xdr:to>
    <xdr:sp macro="" textlink="">
      <xdr:nvSpPr>
        <xdr:cNvPr id="19" name="Ellipse 18"/>
        <xdr:cNvSpPr>
          <a:spLocks noChangeAspect="1"/>
        </xdr:cNvSpPr>
      </xdr:nvSpPr>
      <xdr:spPr>
        <a:xfrm>
          <a:off x="19050" y="48101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a:t>
          </a:r>
        </a:p>
      </xdr:txBody>
    </xdr:sp>
    <xdr:clientData/>
  </xdr:twoCellAnchor>
  <xdr:twoCellAnchor>
    <xdr:from>
      <xdr:col>0</xdr:col>
      <xdr:colOff>19050</xdr:colOff>
      <xdr:row>80</xdr:row>
      <xdr:rowOff>19050</xdr:rowOff>
    </xdr:from>
    <xdr:to>
      <xdr:col>0</xdr:col>
      <xdr:colOff>271050</xdr:colOff>
      <xdr:row>80</xdr:row>
      <xdr:rowOff>271050</xdr:rowOff>
    </xdr:to>
    <xdr:sp macro="" textlink="">
      <xdr:nvSpPr>
        <xdr:cNvPr id="32" name="Ellipse 31"/>
        <xdr:cNvSpPr>
          <a:spLocks noChangeAspect="1"/>
        </xdr:cNvSpPr>
      </xdr:nvSpPr>
      <xdr:spPr>
        <a:xfrm>
          <a:off x="19050" y="130397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12</a:t>
          </a:r>
        </a:p>
      </xdr:txBody>
    </xdr:sp>
    <xdr:clientData/>
  </xdr:twoCellAnchor>
  <xdr:twoCellAnchor>
    <xdr:from>
      <xdr:col>0</xdr:col>
      <xdr:colOff>19050</xdr:colOff>
      <xdr:row>84</xdr:row>
      <xdr:rowOff>19050</xdr:rowOff>
    </xdr:from>
    <xdr:to>
      <xdr:col>0</xdr:col>
      <xdr:colOff>271050</xdr:colOff>
      <xdr:row>84</xdr:row>
      <xdr:rowOff>271050</xdr:rowOff>
    </xdr:to>
    <xdr:sp macro="" textlink="">
      <xdr:nvSpPr>
        <xdr:cNvPr id="33" name="Ellipse 32"/>
        <xdr:cNvSpPr>
          <a:spLocks noChangeAspect="1"/>
        </xdr:cNvSpPr>
      </xdr:nvSpPr>
      <xdr:spPr>
        <a:xfrm>
          <a:off x="19050" y="137064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13</a:t>
          </a:r>
        </a:p>
      </xdr:txBody>
    </xdr:sp>
    <xdr:clientData/>
  </xdr:twoCellAnchor>
  <xdr:twoCellAnchor>
    <xdr:from>
      <xdr:col>0</xdr:col>
      <xdr:colOff>19050</xdr:colOff>
      <xdr:row>92</xdr:row>
      <xdr:rowOff>38100</xdr:rowOff>
    </xdr:from>
    <xdr:to>
      <xdr:col>0</xdr:col>
      <xdr:colOff>271050</xdr:colOff>
      <xdr:row>92</xdr:row>
      <xdr:rowOff>290100</xdr:rowOff>
    </xdr:to>
    <xdr:sp macro="" textlink="">
      <xdr:nvSpPr>
        <xdr:cNvPr id="34" name="Ellipse 33"/>
        <xdr:cNvSpPr>
          <a:spLocks noChangeAspect="1"/>
        </xdr:cNvSpPr>
      </xdr:nvSpPr>
      <xdr:spPr>
        <a:xfrm>
          <a:off x="19050" y="150018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14</a:t>
          </a:r>
        </a:p>
      </xdr:txBody>
    </xdr:sp>
    <xdr:clientData/>
  </xdr:twoCellAnchor>
  <xdr:twoCellAnchor>
    <xdr:from>
      <xdr:col>0</xdr:col>
      <xdr:colOff>19050</xdr:colOff>
      <xdr:row>116</xdr:row>
      <xdr:rowOff>28575</xdr:rowOff>
    </xdr:from>
    <xdr:to>
      <xdr:col>0</xdr:col>
      <xdr:colOff>271050</xdr:colOff>
      <xdr:row>116</xdr:row>
      <xdr:rowOff>280575</xdr:rowOff>
    </xdr:to>
    <xdr:sp macro="" textlink="">
      <xdr:nvSpPr>
        <xdr:cNvPr id="35" name="Ellipse 34"/>
        <xdr:cNvSpPr>
          <a:spLocks noChangeAspect="1"/>
        </xdr:cNvSpPr>
      </xdr:nvSpPr>
      <xdr:spPr>
        <a:xfrm>
          <a:off x="19050" y="212979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18</a:t>
          </a:r>
        </a:p>
      </xdr:txBody>
    </xdr:sp>
    <xdr:clientData/>
  </xdr:twoCellAnchor>
  <xdr:twoCellAnchor>
    <xdr:from>
      <xdr:col>0</xdr:col>
      <xdr:colOff>19050</xdr:colOff>
      <xdr:row>124</xdr:row>
      <xdr:rowOff>28575</xdr:rowOff>
    </xdr:from>
    <xdr:to>
      <xdr:col>0</xdr:col>
      <xdr:colOff>271050</xdr:colOff>
      <xdr:row>124</xdr:row>
      <xdr:rowOff>280575</xdr:rowOff>
    </xdr:to>
    <xdr:sp macro="" textlink="">
      <xdr:nvSpPr>
        <xdr:cNvPr id="36" name="Ellipse 35"/>
        <xdr:cNvSpPr>
          <a:spLocks noChangeAspect="1"/>
        </xdr:cNvSpPr>
      </xdr:nvSpPr>
      <xdr:spPr>
        <a:xfrm>
          <a:off x="19050" y="248602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19</a:t>
          </a:r>
        </a:p>
      </xdr:txBody>
    </xdr:sp>
    <xdr:clientData/>
  </xdr:twoCellAnchor>
  <xdr:twoCellAnchor>
    <xdr:from>
      <xdr:col>0</xdr:col>
      <xdr:colOff>19050</xdr:colOff>
      <xdr:row>62</xdr:row>
      <xdr:rowOff>28575</xdr:rowOff>
    </xdr:from>
    <xdr:to>
      <xdr:col>0</xdr:col>
      <xdr:colOff>271050</xdr:colOff>
      <xdr:row>62</xdr:row>
      <xdr:rowOff>280575</xdr:rowOff>
    </xdr:to>
    <xdr:sp macro="" textlink="">
      <xdr:nvSpPr>
        <xdr:cNvPr id="44" name="Ellipse 43"/>
        <xdr:cNvSpPr>
          <a:spLocks noChangeAspect="1"/>
        </xdr:cNvSpPr>
      </xdr:nvSpPr>
      <xdr:spPr>
        <a:xfrm>
          <a:off x="19050" y="104203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9</a:t>
          </a:r>
        </a:p>
      </xdr:txBody>
    </xdr:sp>
    <xdr:clientData/>
  </xdr:twoCellAnchor>
  <xdr:twoCellAnchor>
    <xdr:from>
      <xdr:col>0</xdr:col>
      <xdr:colOff>19050</xdr:colOff>
      <xdr:row>34</xdr:row>
      <xdr:rowOff>28575</xdr:rowOff>
    </xdr:from>
    <xdr:to>
      <xdr:col>0</xdr:col>
      <xdr:colOff>271050</xdr:colOff>
      <xdr:row>34</xdr:row>
      <xdr:rowOff>276225</xdr:rowOff>
    </xdr:to>
    <xdr:sp macro="" textlink="">
      <xdr:nvSpPr>
        <xdr:cNvPr id="45" name="Ellipse 44"/>
        <xdr:cNvSpPr>
          <a:spLocks/>
        </xdr:cNvSpPr>
      </xdr:nvSpPr>
      <xdr:spPr>
        <a:xfrm>
          <a:off x="19050" y="6048375"/>
          <a:ext cx="252000" cy="24765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3</a:t>
          </a:r>
        </a:p>
      </xdr:txBody>
    </xdr:sp>
    <xdr:clientData/>
  </xdr:twoCellAnchor>
  <xdr:twoCellAnchor>
    <xdr:from>
      <xdr:col>0</xdr:col>
      <xdr:colOff>19050</xdr:colOff>
      <xdr:row>64</xdr:row>
      <xdr:rowOff>28575</xdr:rowOff>
    </xdr:from>
    <xdr:to>
      <xdr:col>0</xdr:col>
      <xdr:colOff>271050</xdr:colOff>
      <xdr:row>64</xdr:row>
      <xdr:rowOff>280575</xdr:rowOff>
    </xdr:to>
    <xdr:sp macro="" textlink="">
      <xdr:nvSpPr>
        <xdr:cNvPr id="38" name="Ellipse 37"/>
        <xdr:cNvSpPr>
          <a:spLocks noChangeAspect="1"/>
        </xdr:cNvSpPr>
      </xdr:nvSpPr>
      <xdr:spPr>
        <a:xfrm>
          <a:off x="19050" y="107823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10</a:t>
          </a:r>
        </a:p>
      </xdr:txBody>
    </xdr:sp>
    <xdr:clientData/>
  </xdr:twoCellAnchor>
  <xdr:twoCellAnchor>
    <xdr:from>
      <xdr:col>0</xdr:col>
      <xdr:colOff>19050</xdr:colOff>
      <xdr:row>97</xdr:row>
      <xdr:rowOff>19050</xdr:rowOff>
    </xdr:from>
    <xdr:to>
      <xdr:col>0</xdr:col>
      <xdr:colOff>271050</xdr:colOff>
      <xdr:row>97</xdr:row>
      <xdr:rowOff>271050</xdr:rowOff>
    </xdr:to>
    <xdr:sp macro="" textlink="">
      <xdr:nvSpPr>
        <xdr:cNvPr id="49" name="Ellipse 48"/>
        <xdr:cNvSpPr>
          <a:spLocks noChangeAspect="1"/>
        </xdr:cNvSpPr>
      </xdr:nvSpPr>
      <xdr:spPr>
        <a:xfrm>
          <a:off x="19050" y="156495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15</a:t>
          </a:r>
        </a:p>
      </xdr:txBody>
    </xdr:sp>
    <xdr:clientData/>
  </xdr:twoCellAnchor>
  <xdr:twoCellAnchor>
    <xdr:from>
      <xdr:col>0</xdr:col>
      <xdr:colOff>19050</xdr:colOff>
      <xdr:row>110</xdr:row>
      <xdr:rowOff>28575</xdr:rowOff>
    </xdr:from>
    <xdr:to>
      <xdr:col>0</xdr:col>
      <xdr:colOff>271050</xdr:colOff>
      <xdr:row>110</xdr:row>
      <xdr:rowOff>280575</xdr:rowOff>
    </xdr:to>
    <xdr:sp macro="" textlink="">
      <xdr:nvSpPr>
        <xdr:cNvPr id="50" name="Ellipse 49"/>
        <xdr:cNvSpPr>
          <a:spLocks noChangeAspect="1"/>
        </xdr:cNvSpPr>
      </xdr:nvSpPr>
      <xdr:spPr>
        <a:xfrm>
          <a:off x="19050" y="203263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17</a:t>
          </a:r>
        </a:p>
      </xdr:txBody>
    </xdr:sp>
    <xdr:clientData/>
  </xdr:twoCellAnchor>
  <xdr:twoCellAnchor>
    <xdr:from>
      <xdr:col>0</xdr:col>
      <xdr:colOff>28575</xdr:colOff>
      <xdr:row>36</xdr:row>
      <xdr:rowOff>28575</xdr:rowOff>
    </xdr:from>
    <xdr:to>
      <xdr:col>0</xdr:col>
      <xdr:colOff>280575</xdr:colOff>
      <xdr:row>36</xdr:row>
      <xdr:rowOff>280575</xdr:rowOff>
    </xdr:to>
    <xdr:sp macro="" textlink="">
      <xdr:nvSpPr>
        <xdr:cNvPr id="43" name="Ellipse 42"/>
        <xdr:cNvSpPr>
          <a:spLocks noChangeAspect="1"/>
        </xdr:cNvSpPr>
      </xdr:nvSpPr>
      <xdr:spPr>
        <a:xfrm>
          <a:off x="28575" y="69246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4</a:t>
          </a:r>
        </a:p>
      </xdr:txBody>
    </xdr:sp>
    <xdr:clientData/>
  </xdr:twoCellAnchor>
  <xdr:twoCellAnchor>
    <xdr:from>
      <xdr:col>0</xdr:col>
      <xdr:colOff>28575</xdr:colOff>
      <xdr:row>43</xdr:row>
      <xdr:rowOff>28575</xdr:rowOff>
    </xdr:from>
    <xdr:to>
      <xdr:col>0</xdr:col>
      <xdr:colOff>280575</xdr:colOff>
      <xdr:row>43</xdr:row>
      <xdr:rowOff>280575</xdr:rowOff>
    </xdr:to>
    <xdr:sp macro="" textlink="">
      <xdr:nvSpPr>
        <xdr:cNvPr id="47" name="Ellipse 46"/>
        <xdr:cNvSpPr>
          <a:spLocks noChangeAspect="1"/>
        </xdr:cNvSpPr>
      </xdr:nvSpPr>
      <xdr:spPr>
        <a:xfrm>
          <a:off x="28575" y="74390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5</a:t>
          </a:r>
        </a:p>
      </xdr:txBody>
    </xdr:sp>
    <xdr:clientData/>
  </xdr:twoCellAnchor>
  <xdr:twoCellAnchor>
    <xdr:from>
      <xdr:col>0</xdr:col>
      <xdr:colOff>28575</xdr:colOff>
      <xdr:row>46</xdr:row>
      <xdr:rowOff>28575</xdr:rowOff>
    </xdr:from>
    <xdr:to>
      <xdr:col>0</xdr:col>
      <xdr:colOff>280575</xdr:colOff>
      <xdr:row>46</xdr:row>
      <xdr:rowOff>280575</xdr:rowOff>
    </xdr:to>
    <xdr:sp macro="" textlink="">
      <xdr:nvSpPr>
        <xdr:cNvPr id="48" name="Ellipse 47"/>
        <xdr:cNvSpPr>
          <a:spLocks noChangeAspect="1"/>
        </xdr:cNvSpPr>
      </xdr:nvSpPr>
      <xdr:spPr>
        <a:xfrm>
          <a:off x="28575" y="79533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6</a:t>
          </a:r>
        </a:p>
      </xdr:txBody>
    </xdr:sp>
    <xdr:clientData/>
  </xdr:twoCellAnchor>
  <xdr:twoCellAnchor>
    <xdr:from>
      <xdr:col>0</xdr:col>
      <xdr:colOff>28575</xdr:colOff>
      <xdr:row>100</xdr:row>
      <xdr:rowOff>28575</xdr:rowOff>
    </xdr:from>
    <xdr:to>
      <xdr:col>0</xdr:col>
      <xdr:colOff>280575</xdr:colOff>
      <xdr:row>100</xdr:row>
      <xdr:rowOff>280575</xdr:rowOff>
    </xdr:to>
    <xdr:sp macro="" textlink="">
      <xdr:nvSpPr>
        <xdr:cNvPr id="56" name="Ellipse 55"/>
        <xdr:cNvSpPr>
          <a:spLocks noChangeAspect="1"/>
        </xdr:cNvSpPr>
      </xdr:nvSpPr>
      <xdr:spPr>
        <a:xfrm>
          <a:off x="28575" y="210026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16</a:t>
          </a:r>
        </a:p>
      </xdr:txBody>
    </xdr:sp>
    <xdr:clientData/>
  </xdr:twoCellAnchor>
  <xdr:twoCellAnchor editAs="oneCell">
    <xdr:from>
      <xdr:col>0</xdr:col>
      <xdr:colOff>57150</xdr:colOff>
      <xdr:row>108</xdr:row>
      <xdr:rowOff>28575</xdr:rowOff>
    </xdr:from>
    <xdr:to>
      <xdr:col>20</xdr:col>
      <xdr:colOff>265050</xdr:colOff>
      <xdr:row>108</xdr:row>
      <xdr:rowOff>3028083</xdr:rowOff>
    </xdr:to>
    <xdr:pic>
      <xdr:nvPicPr>
        <xdr:cNvPr id="57" name="Grafik 5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19773900"/>
          <a:ext cx="6494400" cy="2999508"/>
        </a:xfrm>
        <a:prstGeom prst="rect">
          <a:avLst/>
        </a:prstGeom>
      </xdr:spPr>
    </xdr:pic>
    <xdr:clientData/>
  </xdr:twoCellAnchor>
  <xdr:twoCellAnchor>
    <xdr:from>
      <xdr:col>0</xdr:col>
      <xdr:colOff>19050</xdr:colOff>
      <xdr:row>126</xdr:row>
      <xdr:rowOff>28575</xdr:rowOff>
    </xdr:from>
    <xdr:to>
      <xdr:col>0</xdr:col>
      <xdr:colOff>271050</xdr:colOff>
      <xdr:row>126</xdr:row>
      <xdr:rowOff>280575</xdr:rowOff>
    </xdr:to>
    <xdr:sp macro="" textlink="">
      <xdr:nvSpPr>
        <xdr:cNvPr id="58" name="Ellipse 57"/>
        <xdr:cNvSpPr>
          <a:spLocks noChangeAspect="1"/>
        </xdr:cNvSpPr>
      </xdr:nvSpPr>
      <xdr:spPr>
        <a:xfrm>
          <a:off x="19050" y="252222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20</a:t>
          </a:r>
        </a:p>
      </xdr:txBody>
    </xdr:sp>
    <xdr:clientData/>
  </xdr:twoCellAnchor>
  <xdr:twoCellAnchor editAs="oneCell">
    <xdr:from>
      <xdr:col>0</xdr:col>
      <xdr:colOff>47624</xdr:colOff>
      <xdr:row>55</xdr:row>
      <xdr:rowOff>47625</xdr:rowOff>
    </xdr:from>
    <xdr:to>
      <xdr:col>20</xdr:col>
      <xdr:colOff>255524</xdr:colOff>
      <xdr:row>55</xdr:row>
      <xdr:rowOff>725416</xdr:rowOff>
    </xdr:to>
    <xdr:pic>
      <xdr:nvPicPr>
        <xdr:cNvPr id="28" name="Grafik 2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4" y="9515475"/>
          <a:ext cx="6494400" cy="677791"/>
        </a:xfrm>
        <a:prstGeom prst="rect">
          <a:avLst/>
        </a:prstGeom>
      </xdr:spPr>
    </xdr:pic>
    <xdr:clientData/>
  </xdr:twoCellAnchor>
  <xdr:twoCellAnchor editAs="oneCell">
    <xdr:from>
      <xdr:col>0</xdr:col>
      <xdr:colOff>47625</xdr:colOff>
      <xdr:row>69</xdr:row>
      <xdr:rowOff>38101</xdr:rowOff>
    </xdr:from>
    <xdr:to>
      <xdr:col>20</xdr:col>
      <xdr:colOff>255525</xdr:colOff>
      <xdr:row>69</xdr:row>
      <xdr:rowOff>3177920</xdr:rowOff>
    </xdr:to>
    <xdr:pic>
      <xdr:nvPicPr>
        <xdr:cNvPr id="29" name="Grafik 2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 y="12420601"/>
          <a:ext cx="6494400" cy="3139819"/>
        </a:xfrm>
        <a:prstGeom prst="rect">
          <a:avLst/>
        </a:prstGeom>
      </xdr:spPr>
    </xdr:pic>
    <xdr:clientData/>
  </xdr:twoCellAnchor>
  <xdr:twoCellAnchor editAs="oneCell">
    <xdr:from>
      <xdr:col>0</xdr:col>
      <xdr:colOff>38100</xdr:colOff>
      <xdr:row>25</xdr:row>
      <xdr:rowOff>66654</xdr:rowOff>
    </xdr:from>
    <xdr:to>
      <xdr:col>20</xdr:col>
      <xdr:colOff>267600</xdr:colOff>
      <xdr:row>25</xdr:row>
      <xdr:rowOff>1406202</xdr:rowOff>
    </xdr:to>
    <xdr:pic>
      <xdr:nvPicPr>
        <xdr:cNvPr id="30" name="Grafik 2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8100" y="4095729"/>
          <a:ext cx="6516000" cy="1339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0</xdr:colOff>
      <xdr:row>0</xdr:row>
      <xdr:rowOff>0</xdr:rowOff>
    </xdr:from>
    <xdr:to>
      <xdr:col>48</xdr:col>
      <xdr:colOff>0</xdr:colOff>
      <xdr:row>3</xdr:row>
      <xdr:rowOff>114300</xdr:rowOff>
    </xdr:to>
    <xdr:pic>
      <xdr:nvPicPr>
        <xdr:cNvPr id="1389" name="Grafik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55" t="8543" r="2811" b="14557"/>
        <a:stretch/>
      </xdr:blipFill>
      <xdr:spPr bwMode="auto">
        <a:xfrm>
          <a:off x="11944350" y="0"/>
          <a:ext cx="3143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114300</xdr:rowOff>
    </xdr:from>
    <xdr:to>
      <xdr:col>2</xdr:col>
      <xdr:colOff>252000</xdr:colOff>
      <xdr:row>9</xdr:row>
      <xdr:rowOff>61500</xdr:rowOff>
    </xdr:to>
    <xdr:sp macro="" textlink="">
      <xdr:nvSpPr>
        <xdr:cNvPr id="5" name="Ellipse 4"/>
        <xdr:cNvSpPr>
          <a:spLocks noChangeAspect="1"/>
        </xdr:cNvSpPr>
      </xdr:nvSpPr>
      <xdr:spPr>
        <a:xfrm>
          <a:off x="5619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1</a:t>
          </a:r>
        </a:p>
      </xdr:txBody>
    </xdr:sp>
    <xdr:clientData/>
  </xdr:twoCellAnchor>
  <xdr:twoCellAnchor>
    <xdr:from>
      <xdr:col>10</xdr:col>
      <xdr:colOff>19050</xdr:colOff>
      <xdr:row>7</xdr:row>
      <xdr:rowOff>114300</xdr:rowOff>
    </xdr:from>
    <xdr:to>
      <xdr:col>10</xdr:col>
      <xdr:colOff>271050</xdr:colOff>
      <xdr:row>9</xdr:row>
      <xdr:rowOff>61500</xdr:rowOff>
    </xdr:to>
    <xdr:sp macro="" textlink="">
      <xdr:nvSpPr>
        <xdr:cNvPr id="6" name="Ellipse 5"/>
        <xdr:cNvSpPr>
          <a:spLocks noChangeAspect="1"/>
        </xdr:cNvSpPr>
      </xdr:nvSpPr>
      <xdr:spPr>
        <a:xfrm>
          <a:off x="29622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2</a:t>
          </a:r>
        </a:p>
      </xdr:txBody>
    </xdr:sp>
    <xdr:clientData/>
  </xdr:twoCellAnchor>
  <xdr:twoCellAnchor>
    <xdr:from>
      <xdr:col>14</xdr:col>
      <xdr:colOff>0</xdr:colOff>
      <xdr:row>7</xdr:row>
      <xdr:rowOff>114300</xdr:rowOff>
    </xdr:from>
    <xdr:to>
      <xdr:col>14</xdr:col>
      <xdr:colOff>252000</xdr:colOff>
      <xdr:row>9</xdr:row>
      <xdr:rowOff>61500</xdr:rowOff>
    </xdr:to>
    <xdr:sp macro="" textlink="">
      <xdr:nvSpPr>
        <xdr:cNvPr id="7" name="Ellipse 6"/>
        <xdr:cNvSpPr>
          <a:spLocks noChangeAspect="1"/>
        </xdr:cNvSpPr>
      </xdr:nvSpPr>
      <xdr:spPr>
        <a:xfrm>
          <a:off x="84105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3</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workbookViewId="0">
      <selection activeCell="A11" sqref="A11"/>
    </sheetView>
  </sheetViews>
  <sheetFormatPr baseColWidth="10" defaultRowHeight="12" x14ac:dyDescent="0.2"/>
  <cols>
    <col min="1" max="1" width="10.7109375" style="58" customWidth="1"/>
    <col min="2" max="2" width="15.7109375" style="59" customWidth="1"/>
    <col min="3" max="3" width="78.7109375" style="58" customWidth="1"/>
    <col min="4" max="16384" width="11.42578125" style="58"/>
  </cols>
  <sheetData>
    <row r="1" spans="1:8" ht="15" customHeight="1" x14ac:dyDescent="0.2">
      <c r="B1" s="58"/>
    </row>
    <row r="2" spans="1:8" ht="15" customHeight="1" x14ac:dyDescent="0.2">
      <c r="A2" s="187" t="s">
        <v>84</v>
      </c>
      <c r="B2" s="187"/>
      <c r="C2" s="187"/>
    </row>
    <row r="3" spans="1:8" ht="15" customHeight="1" x14ac:dyDescent="0.2">
      <c r="A3" s="187"/>
      <c r="B3" s="187"/>
      <c r="C3" s="187"/>
    </row>
    <row r="4" spans="1:8" ht="15" customHeight="1" thickBot="1" x14ac:dyDescent="0.25">
      <c r="A4" s="188"/>
      <c r="B4" s="188"/>
      <c r="C4" s="188"/>
    </row>
    <row r="5" spans="1:8" ht="24" customHeight="1" thickTop="1" x14ac:dyDescent="0.2">
      <c r="A5" s="189" t="s">
        <v>156</v>
      </c>
      <c r="B5" s="189"/>
      <c r="C5" s="189"/>
    </row>
    <row r="6" spans="1:8" ht="24" customHeight="1" x14ac:dyDescent="0.2">
      <c r="A6" s="190"/>
      <c r="B6" s="190"/>
      <c r="C6" s="190"/>
    </row>
    <row r="7" spans="1:8" ht="24" customHeight="1" x14ac:dyDescent="0.2">
      <c r="A7" s="190"/>
      <c r="B7" s="190"/>
      <c r="C7" s="190"/>
    </row>
    <row r="8" spans="1:8" ht="15" customHeight="1" x14ac:dyDescent="0.2">
      <c r="F8" s="60"/>
    </row>
    <row r="9" spans="1:8" s="60" customFormat="1" ht="18" customHeight="1" x14ac:dyDescent="0.2">
      <c r="A9" s="61" t="s">
        <v>85</v>
      </c>
      <c r="B9" s="61" t="s">
        <v>86</v>
      </c>
      <c r="C9" s="62" t="s">
        <v>87</v>
      </c>
      <c r="D9" s="58"/>
      <c r="F9" s="63"/>
    </row>
    <row r="10" spans="1:8" s="60" customFormat="1" ht="24" customHeight="1" x14ac:dyDescent="0.2">
      <c r="A10" s="64" t="s">
        <v>88</v>
      </c>
      <c r="B10" s="65">
        <v>44054</v>
      </c>
      <c r="C10" s="66" t="s">
        <v>89</v>
      </c>
      <c r="D10" s="58"/>
      <c r="F10" s="58"/>
      <c r="G10" s="58"/>
    </row>
    <row r="11" spans="1:8" ht="24" customHeight="1" x14ac:dyDescent="0.2">
      <c r="A11" s="64"/>
      <c r="B11" s="65"/>
      <c r="C11" s="66"/>
      <c r="H11" s="60"/>
    </row>
    <row r="12" spans="1:8" ht="24" customHeight="1" x14ac:dyDescent="0.2">
      <c r="A12" s="64"/>
      <c r="B12" s="65"/>
      <c r="C12" s="66"/>
    </row>
    <row r="13" spans="1:8" ht="24" customHeight="1" x14ac:dyDescent="0.2">
      <c r="A13" s="64"/>
      <c r="B13" s="65"/>
      <c r="C13" s="66"/>
    </row>
    <row r="14" spans="1:8" ht="24" customHeight="1" x14ac:dyDescent="0.2">
      <c r="A14" s="67"/>
      <c r="B14" s="65"/>
      <c r="C14" s="66"/>
    </row>
    <row r="15" spans="1:8" ht="24" customHeight="1" x14ac:dyDescent="0.2">
      <c r="A15" s="67"/>
      <c r="B15" s="65"/>
      <c r="C15" s="66"/>
    </row>
    <row r="16" spans="1:8" ht="24" customHeight="1" x14ac:dyDescent="0.2">
      <c r="A16" s="64"/>
      <c r="B16" s="65"/>
      <c r="C16" s="66"/>
    </row>
    <row r="17" spans="1:3" ht="24" customHeight="1" x14ac:dyDescent="0.2">
      <c r="A17" s="64"/>
      <c r="B17" s="65"/>
      <c r="C17" s="66"/>
    </row>
    <row r="18" spans="1:3" ht="24" customHeight="1" x14ac:dyDescent="0.2">
      <c r="A18" s="64"/>
      <c r="B18" s="65"/>
      <c r="C18" s="66"/>
    </row>
    <row r="19" spans="1:3" ht="24" customHeight="1" x14ac:dyDescent="0.2">
      <c r="A19" s="64"/>
      <c r="B19" s="65"/>
      <c r="C19" s="66"/>
    </row>
  </sheetData>
  <sheetProtection password="8067" sheet="1" objects="1" scenarios="1" autoFilter="0"/>
  <mergeCells count="2">
    <mergeCell ref="A2:C4"/>
    <mergeCell ref="A5:C7"/>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U135"/>
  <sheetViews>
    <sheetView showGridLines="0" tabSelected="1" zoomScaleNormal="100" workbookViewId="0">
      <selection activeCell="U1" sqref="U1"/>
    </sheetView>
  </sheetViews>
  <sheetFormatPr baseColWidth="10" defaultRowHeight="12" x14ac:dyDescent="0.2"/>
  <cols>
    <col min="1" max="21" width="4.7109375" style="35" customWidth="1"/>
    <col min="22" max="16384" width="11.42578125" style="35"/>
  </cols>
  <sheetData>
    <row r="5" spans="1:21" ht="18" customHeight="1" x14ac:dyDescent="0.2">
      <c r="A5" s="78" t="s">
        <v>95</v>
      </c>
      <c r="B5" s="78"/>
      <c r="C5" s="78"/>
      <c r="D5" s="78"/>
      <c r="E5" s="78"/>
      <c r="F5" s="78"/>
      <c r="G5" s="78"/>
      <c r="H5" s="78"/>
      <c r="I5" s="78"/>
      <c r="J5" s="78"/>
      <c r="K5" s="78"/>
      <c r="L5" s="78"/>
      <c r="M5" s="78"/>
      <c r="N5" s="78"/>
      <c r="O5" s="78"/>
      <c r="P5" s="78"/>
      <c r="Q5" s="78"/>
      <c r="R5" s="78"/>
      <c r="S5" s="78"/>
      <c r="T5" s="78"/>
      <c r="U5" s="78"/>
    </row>
    <row r="6" spans="1:21" ht="18" customHeight="1" x14ac:dyDescent="0.2">
      <c r="A6" s="201" t="str">
        <f>Änderungsdoku!$A$5</f>
        <v>Anwesenheitsliste für die Nachholung der Beruflichen Orientierung von Schülerinnen und Schülern mit Schwerbehinderung oder Gleichstellung (Schulförder-RL, 2.2.1)</v>
      </c>
      <c r="B6" s="201"/>
      <c r="C6" s="201"/>
      <c r="D6" s="201"/>
      <c r="E6" s="201"/>
      <c r="F6" s="201"/>
      <c r="G6" s="201"/>
      <c r="H6" s="201"/>
      <c r="I6" s="201"/>
      <c r="J6" s="201"/>
      <c r="K6" s="201"/>
      <c r="L6" s="201"/>
      <c r="M6" s="201"/>
      <c r="N6" s="201"/>
      <c r="O6" s="201"/>
      <c r="P6" s="201"/>
      <c r="Q6" s="201"/>
      <c r="R6" s="201"/>
      <c r="S6" s="201"/>
      <c r="T6" s="201"/>
      <c r="U6" s="201"/>
    </row>
    <row r="7" spans="1:21" ht="18" customHeight="1" x14ac:dyDescent="0.2">
      <c r="A7" s="201"/>
      <c r="B7" s="201"/>
      <c r="C7" s="201"/>
      <c r="D7" s="201"/>
      <c r="E7" s="201"/>
      <c r="F7" s="201"/>
      <c r="G7" s="201"/>
      <c r="H7" s="201"/>
      <c r="I7" s="201"/>
      <c r="J7" s="201"/>
      <c r="K7" s="201"/>
      <c r="L7" s="201"/>
      <c r="M7" s="201"/>
      <c r="N7" s="201"/>
      <c r="O7" s="201"/>
      <c r="P7" s="201"/>
      <c r="Q7" s="201"/>
      <c r="R7" s="201"/>
      <c r="S7" s="201"/>
      <c r="T7" s="201"/>
      <c r="U7" s="201"/>
    </row>
    <row r="8" spans="1:21" ht="12" customHeight="1" x14ac:dyDescent="0.2">
      <c r="A8" s="77" t="str">
        <f>Anwesenheitsliste!A3</f>
        <v>Formularversion: V 1.0 vom 11.08.20</v>
      </c>
    </row>
    <row r="9" spans="1:21" ht="12" customHeight="1" x14ac:dyDescent="0.2"/>
    <row r="10" spans="1:21" ht="14.25" x14ac:dyDescent="0.2">
      <c r="A10" s="36" t="s">
        <v>123</v>
      </c>
      <c r="B10" s="37"/>
      <c r="C10" s="37"/>
      <c r="D10" s="37"/>
      <c r="E10" s="37"/>
      <c r="F10" s="37"/>
      <c r="G10" s="37"/>
      <c r="H10" s="37"/>
      <c r="I10" s="37"/>
      <c r="J10" s="37"/>
      <c r="K10" s="37"/>
      <c r="L10" s="37"/>
      <c r="M10" s="37"/>
      <c r="N10" s="37"/>
      <c r="O10" s="37"/>
      <c r="P10" s="37"/>
      <c r="Q10" s="37"/>
      <c r="R10" s="37"/>
      <c r="S10" s="37"/>
      <c r="T10" s="37"/>
      <c r="U10" s="37"/>
    </row>
    <row r="11" spans="1:21" ht="14.25" x14ac:dyDescent="0.2">
      <c r="A11" s="36" t="s">
        <v>122</v>
      </c>
      <c r="B11" s="37"/>
      <c r="C11" s="37"/>
      <c r="D11" s="37"/>
      <c r="E11" s="37"/>
      <c r="F11" s="37"/>
      <c r="G11" s="37"/>
      <c r="H11" s="37"/>
      <c r="I11" s="37"/>
      <c r="J11" s="37"/>
      <c r="K11" s="37"/>
      <c r="L11" s="37"/>
      <c r="M11" s="37"/>
      <c r="N11" s="37"/>
      <c r="O11" s="37"/>
      <c r="P11" s="37"/>
      <c r="Q11" s="37"/>
      <c r="R11" s="37"/>
      <c r="S11" s="37"/>
      <c r="T11" s="37"/>
      <c r="U11" s="37"/>
    </row>
    <row r="12" spans="1:21" ht="14.25" x14ac:dyDescent="0.2">
      <c r="A12" s="36" t="s">
        <v>120</v>
      </c>
      <c r="B12" s="37"/>
      <c r="C12" s="37"/>
      <c r="D12" s="37"/>
      <c r="E12" s="37"/>
      <c r="F12" s="37"/>
      <c r="G12" s="37"/>
      <c r="H12" s="37"/>
      <c r="I12" s="37"/>
      <c r="J12" s="37"/>
      <c r="K12" s="37"/>
      <c r="L12" s="37"/>
      <c r="M12" s="37"/>
      <c r="N12" s="37"/>
      <c r="O12" s="37"/>
      <c r="P12" s="37"/>
      <c r="Q12" s="37"/>
      <c r="R12" s="37"/>
      <c r="S12" s="37"/>
      <c r="T12" s="37"/>
      <c r="U12" s="37"/>
    </row>
    <row r="13" spans="1:21" ht="14.25" x14ac:dyDescent="0.2">
      <c r="A13" s="36" t="s">
        <v>121</v>
      </c>
      <c r="B13" s="37"/>
      <c r="C13" s="37"/>
      <c r="D13" s="37"/>
      <c r="E13" s="37"/>
      <c r="F13" s="37"/>
      <c r="G13" s="37"/>
      <c r="H13" s="37"/>
      <c r="I13" s="37"/>
      <c r="J13" s="37"/>
      <c r="K13" s="37"/>
      <c r="L13" s="37"/>
      <c r="M13" s="37"/>
      <c r="N13" s="37"/>
      <c r="O13" s="37"/>
      <c r="P13" s="37"/>
      <c r="Q13" s="37"/>
      <c r="R13" s="37"/>
      <c r="S13" s="37"/>
      <c r="T13" s="37"/>
      <c r="U13" s="37"/>
    </row>
    <row r="14" spans="1:21" ht="14.25" x14ac:dyDescent="0.2">
      <c r="A14" s="36" t="s">
        <v>119</v>
      </c>
      <c r="B14" s="37"/>
      <c r="C14" s="37"/>
      <c r="D14" s="37"/>
      <c r="E14" s="37"/>
      <c r="F14" s="37"/>
      <c r="G14" s="37"/>
      <c r="H14" s="37"/>
      <c r="I14" s="37"/>
      <c r="J14" s="37"/>
      <c r="K14" s="37"/>
      <c r="L14" s="37"/>
      <c r="M14" s="37"/>
      <c r="N14" s="37"/>
      <c r="O14" s="37"/>
      <c r="P14" s="37"/>
      <c r="Q14" s="37"/>
      <c r="R14" s="37"/>
      <c r="S14" s="37"/>
      <c r="T14" s="37"/>
      <c r="U14" s="37"/>
    </row>
    <row r="15" spans="1:21" ht="5.0999999999999996" customHeight="1" thickBot="1" x14ac:dyDescent="0.25"/>
    <row r="16" spans="1:21" ht="5.0999999999999996" customHeight="1" x14ac:dyDescent="0.2">
      <c r="A16" s="160"/>
      <c r="B16" s="161"/>
      <c r="C16" s="161"/>
      <c r="D16" s="161"/>
      <c r="E16" s="161"/>
      <c r="F16" s="161"/>
      <c r="G16" s="161"/>
      <c r="H16" s="161"/>
      <c r="I16" s="161"/>
      <c r="J16" s="161"/>
      <c r="K16" s="161"/>
      <c r="L16" s="161"/>
      <c r="M16" s="161"/>
      <c r="N16" s="161"/>
      <c r="O16" s="161"/>
      <c r="P16" s="161"/>
      <c r="Q16" s="161"/>
      <c r="R16" s="161"/>
      <c r="S16" s="161"/>
      <c r="T16" s="161"/>
      <c r="U16" s="162"/>
    </row>
    <row r="17" spans="1:21" ht="15" customHeight="1" x14ac:dyDescent="0.2">
      <c r="A17" s="163" t="s">
        <v>142</v>
      </c>
      <c r="B17" s="164"/>
      <c r="C17" s="164"/>
      <c r="D17" s="164"/>
      <c r="E17" s="164"/>
      <c r="F17" s="164"/>
      <c r="G17" s="164"/>
      <c r="H17" s="164"/>
      <c r="I17" s="164"/>
      <c r="J17" s="164"/>
      <c r="K17" s="164"/>
      <c r="L17" s="164"/>
      <c r="M17" s="164"/>
      <c r="N17" s="164"/>
      <c r="O17" s="164"/>
      <c r="P17" s="164"/>
      <c r="Q17" s="164"/>
      <c r="R17" s="164"/>
      <c r="S17" s="164"/>
      <c r="T17" s="164"/>
      <c r="U17" s="165"/>
    </row>
    <row r="18" spans="1:21" ht="15" customHeight="1" x14ac:dyDescent="0.2">
      <c r="A18" s="163" t="s">
        <v>143</v>
      </c>
      <c r="B18" s="164"/>
      <c r="C18" s="164"/>
      <c r="D18" s="164"/>
      <c r="E18" s="164"/>
      <c r="F18" s="164"/>
      <c r="G18" s="164"/>
      <c r="H18" s="164"/>
      <c r="I18" s="164"/>
      <c r="J18" s="164"/>
      <c r="K18" s="164"/>
      <c r="L18" s="164"/>
      <c r="M18" s="164"/>
      <c r="N18" s="164"/>
      <c r="O18" s="164"/>
      <c r="P18" s="164"/>
      <c r="Q18" s="164"/>
      <c r="R18" s="164"/>
      <c r="S18" s="164"/>
      <c r="T18" s="164"/>
      <c r="U18" s="165"/>
    </row>
    <row r="19" spans="1:21" ht="15" customHeight="1" x14ac:dyDescent="0.2">
      <c r="A19" s="163" t="s">
        <v>144</v>
      </c>
      <c r="B19" s="164"/>
      <c r="C19" s="164"/>
      <c r="D19" s="164"/>
      <c r="E19" s="164"/>
      <c r="F19" s="164"/>
      <c r="G19" s="164"/>
      <c r="H19" s="164"/>
      <c r="I19" s="164"/>
      <c r="J19" s="164"/>
      <c r="K19" s="164"/>
      <c r="L19" s="164"/>
      <c r="M19" s="164"/>
      <c r="N19" s="164"/>
      <c r="O19" s="164"/>
      <c r="P19" s="164"/>
      <c r="Q19" s="164"/>
      <c r="R19" s="164"/>
      <c r="S19" s="164"/>
      <c r="T19" s="164"/>
      <c r="U19" s="165"/>
    </row>
    <row r="20" spans="1:21" ht="15" customHeight="1" x14ac:dyDescent="0.2">
      <c r="A20" s="163" t="s">
        <v>145</v>
      </c>
      <c r="B20" s="164"/>
      <c r="C20" s="164"/>
      <c r="D20" s="164"/>
      <c r="E20" s="164"/>
      <c r="F20" s="164"/>
      <c r="G20" s="164"/>
      <c r="H20" s="164"/>
      <c r="I20" s="164"/>
      <c r="J20" s="164"/>
      <c r="K20" s="164"/>
      <c r="L20" s="164"/>
      <c r="M20" s="164"/>
      <c r="N20" s="164"/>
      <c r="O20" s="164"/>
      <c r="P20" s="164"/>
      <c r="Q20" s="164"/>
      <c r="R20" s="164"/>
      <c r="S20" s="164"/>
      <c r="T20" s="164"/>
      <c r="U20" s="165"/>
    </row>
    <row r="21" spans="1:21" ht="15" customHeight="1" x14ac:dyDescent="0.2">
      <c r="A21" s="198" t="s">
        <v>146</v>
      </c>
      <c r="B21" s="199"/>
      <c r="C21" s="199"/>
      <c r="D21" s="199"/>
      <c r="E21" s="199"/>
      <c r="F21" s="199"/>
      <c r="G21" s="199"/>
      <c r="H21" s="199"/>
      <c r="I21" s="199"/>
      <c r="J21" s="199"/>
      <c r="K21" s="199"/>
      <c r="L21" s="199"/>
      <c r="M21" s="199"/>
      <c r="N21" s="199"/>
      <c r="O21" s="199"/>
      <c r="P21" s="199"/>
      <c r="Q21" s="199"/>
      <c r="R21" s="199"/>
      <c r="S21" s="199"/>
      <c r="T21" s="199"/>
      <c r="U21" s="200"/>
    </row>
    <row r="22" spans="1:21" ht="5.0999999999999996" customHeight="1" thickBot="1" x14ac:dyDescent="0.25">
      <c r="A22" s="166"/>
      <c r="B22" s="167"/>
      <c r="C22" s="167"/>
      <c r="D22" s="167"/>
      <c r="E22" s="167"/>
      <c r="F22" s="167"/>
      <c r="G22" s="167"/>
      <c r="H22" s="167"/>
      <c r="I22" s="167"/>
      <c r="J22" s="167"/>
      <c r="K22" s="167"/>
      <c r="L22" s="167"/>
      <c r="M22" s="167"/>
      <c r="N22" s="167"/>
      <c r="O22" s="167"/>
      <c r="P22" s="167"/>
      <c r="Q22" s="167"/>
      <c r="R22" s="167"/>
      <c r="S22" s="167"/>
      <c r="T22" s="167"/>
      <c r="U22" s="168"/>
    </row>
    <row r="24" spans="1:21" ht="15" x14ac:dyDescent="0.2">
      <c r="A24" s="38" t="s">
        <v>20</v>
      </c>
    </row>
    <row r="25" spans="1:21" ht="5.0999999999999996" customHeight="1" x14ac:dyDescent="0.2"/>
    <row r="26" spans="1:21" s="39" customFormat="1" ht="117.95" customHeight="1" x14ac:dyDescent="0.2">
      <c r="A26" s="197"/>
      <c r="B26" s="197"/>
      <c r="C26" s="197"/>
      <c r="D26" s="197"/>
      <c r="E26" s="197"/>
      <c r="F26" s="197"/>
      <c r="G26" s="197"/>
      <c r="H26" s="197"/>
      <c r="I26" s="197"/>
      <c r="J26" s="197"/>
      <c r="K26" s="197"/>
      <c r="L26" s="197"/>
      <c r="M26" s="197"/>
      <c r="N26" s="197"/>
      <c r="O26" s="197"/>
      <c r="P26" s="197"/>
      <c r="Q26" s="197"/>
      <c r="R26" s="197"/>
      <c r="S26" s="197"/>
      <c r="T26" s="197"/>
      <c r="U26" s="197"/>
    </row>
    <row r="27" spans="1:21" ht="5.0999999999999996" customHeight="1" x14ac:dyDescent="0.2">
      <c r="A27" s="39"/>
      <c r="B27" s="39"/>
      <c r="C27" s="39"/>
      <c r="D27" s="39"/>
      <c r="E27" s="39"/>
      <c r="F27" s="39"/>
      <c r="G27" s="39"/>
      <c r="H27" s="39"/>
      <c r="I27" s="39"/>
      <c r="J27" s="39"/>
      <c r="K27" s="39"/>
      <c r="L27" s="39"/>
      <c r="M27" s="39"/>
      <c r="N27" s="39"/>
      <c r="O27" s="39"/>
      <c r="P27" s="39"/>
      <c r="Q27" s="39"/>
      <c r="R27" s="39"/>
      <c r="S27" s="39"/>
      <c r="T27" s="39"/>
      <c r="U27" s="39"/>
    </row>
    <row r="28" spans="1:21" ht="24" customHeight="1" x14ac:dyDescent="0.2">
      <c r="A28" s="44"/>
      <c r="B28" s="191" t="s">
        <v>111</v>
      </c>
      <c r="C28" s="191"/>
      <c r="D28" s="191"/>
      <c r="E28" s="191"/>
      <c r="F28" s="191"/>
      <c r="G28" s="191"/>
      <c r="H28" s="191"/>
      <c r="I28" s="191"/>
      <c r="J28" s="191"/>
      <c r="K28" s="191"/>
      <c r="L28" s="191"/>
      <c r="M28" s="191"/>
      <c r="N28" s="191"/>
      <c r="O28" s="191"/>
      <c r="P28" s="191"/>
      <c r="Q28" s="191"/>
      <c r="R28" s="191"/>
      <c r="S28" s="191"/>
      <c r="T28" s="191"/>
      <c r="U28" s="192"/>
    </row>
    <row r="29" spans="1:21" ht="12" customHeight="1" x14ac:dyDescent="0.2">
      <c r="A29" s="45"/>
      <c r="B29" s="193"/>
      <c r="C29" s="193"/>
      <c r="D29" s="193"/>
      <c r="E29" s="193"/>
      <c r="F29" s="193"/>
      <c r="G29" s="193"/>
      <c r="H29" s="193"/>
      <c r="I29" s="193"/>
      <c r="J29" s="193"/>
      <c r="K29" s="193"/>
      <c r="L29" s="193"/>
      <c r="M29" s="193"/>
      <c r="N29" s="193"/>
      <c r="O29" s="193"/>
      <c r="P29" s="193"/>
      <c r="Q29" s="193"/>
      <c r="R29" s="193"/>
      <c r="S29" s="193"/>
      <c r="T29" s="193"/>
      <c r="U29" s="194"/>
    </row>
    <row r="30" spans="1:21" x14ac:dyDescent="0.2">
      <c r="A30" s="45"/>
      <c r="B30" s="193"/>
      <c r="C30" s="193"/>
      <c r="D30" s="193"/>
      <c r="E30" s="193"/>
      <c r="F30" s="193"/>
      <c r="G30" s="193"/>
      <c r="H30" s="193"/>
      <c r="I30" s="193"/>
      <c r="J30" s="193"/>
      <c r="K30" s="193"/>
      <c r="L30" s="193"/>
      <c r="M30" s="193"/>
      <c r="N30" s="193"/>
      <c r="O30" s="193"/>
      <c r="P30" s="193"/>
      <c r="Q30" s="193"/>
      <c r="R30" s="193"/>
      <c r="S30" s="193"/>
      <c r="T30" s="193"/>
      <c r="U30" s="194"/>
    </row>
    <row r="31" spans="1:21" x14ac:dyDescent="0.2">
      <c r="A31" s="46"/>
      <c r="B31" s="195"/>
      <c r="C31" s="195"/>
      <c r="D31" s="195"/>
      <c r="E31" s="195"/>
      <c r="F31" s="195"/>
      <c r="G31" s="195"/>
      <c r="H31" s="195"/>
      <c r="I31" s="195"/>
      <c r="J31" s="195"/>
      <c r="K31" s="195"/>
      <c r="L31" s="195"/>
      <c r="M31" s="195"/>
      <c r="N31" s="195"/>
      <c r="O31" s="195"/>
      <c r="P31" s="195"/>
      <c r="Q31" s="195"/>
      <c r="R31" s="195"/>
      <c r="S31" s="195"/>
      <c r="T31" s="195"/>
      <c r="U31" s="196"/>
    </row>
    <row r="32" spans="1:21" ht="5.0999999999999996" customHeight="1" x14ac:dyDescent="0.2">
      <c r="A32" s="39"/>
      <c r="B32" s="39"/>
      <c r="C32" s="39"/>
      <c r="D32" s="39"/>
      <c r="E32" s="39"/>
      <c r="F32" s="39"/>
      <c r="G32" s="39"/>
      <c r="H32" s="39"/>
      <c r="I32" s="39"/>
      <c r="J32" s="39"/>
      <c r="K32" s="39"/>
      <c r="L32" s="39"/>
      <c r="M32" s="39"/>
      <c r="N32" s="39"/>
      <c r="O32" s="39"/>
      <c r="P32" s="39"/>
      <c r="Q32" s="39"/>
      <c r="R32" s="39"/>
      <c r="S32" s="39"/>
      <c r="T32" s="39"/>
      <c r="U32" s="39"/>
    </row>
    <row r="33" spans="1:21" ht="24" customHeight="1" x14ac:dyDescent="0.2">
      <c r="A33" s="40"/>
      <c r="B33" s="41" t="s">
        <v>18</v>
      </c>
      <c r="C33" s="42"/>
      <c r="D33" s="42"/>
      <c r="E33" s="42"/>
      <c r="F33" s="42"/>
      <c r="G33" s="42"/>
      <c r="H33" s="42"/>
      <c r="I33" s="42"/>
      <c r="J33" s="42"/>
      <c r="K33" s="42"/>
      <c r="L33" s="42"/>
      <c r="M33" s="42"/>
      <c r="N33" s="42"/>
      <c r="O33" s="42"/>
      <c r="P33" s="42"/>
      <c r="Q33" s="42"/>
      <c r="R33" s="42"/>
      <c r="S33" s="42"/>
      <c r="T33" s="42"/>
      <c r="U33" s="43"/>
    </row>
    <row r="34" spans="1:21" ht="5.0999999999999996" customHeight="1" x14ac:dyDescent="0.2">
      <c r="A34" s="39"/>
      <c r="B34" s="39"/>
      <c r="C34" s="39"/>
      <c r="D34" s="39"/>
      <c r="E34" s="39"/>
      <c r="F34" s="39"/>
      <c r="G34" s="39"/>
      <c r="H34" s="39"/>
      <c r="I34" s="39"/>
      <c r="J34" s="39"/>
      <c r="K34" s="39"/>
      <c r="L34" s="39"/>
      <c r="M34" s="39"/>
      <c r="N34" s="39"/>
      <c r="O34" s="39"/>
      <c r="P34" s="39"/>
      <c r="Q34" s="39"/>
      <c r="R34" s="39"/>
      <c r="S34" s="39"/>
      <c r="T34" s="39"/>
      <c r="U34" s="39"/>
    </row>
    <row r="35" spans="1:21" ht="24" customHeight="1" x14ac:dyDescent="0.2">
      <c r="A35" s="40"/>
      <c r="B35" s="41" t="s">
        <v>92</v>
      </c>
      <c r="C35" s="71"/>
      <c r="D35" s="71"/>
      <c r="E35" s="71"/>
      <c r="F35" s="71"/>
      <c r="G35" s="42"/>
      <c r="H35" s="71"/>
      <c r="I35" s="71"/>
      <c r="J35" s="71"/>
      <c r="K35" s="71"/>
      <c r="L35" s="71"/>
      <c r="M35" s="71"/>
      <c r="N35" s="71"/>
      <c r="O35" s="71"/>
      <c r="P35" s="71"/>
      <c r="Q35" s="71"/>
      <c r="R35" s="71"/>
      <c r="S35" s="71"/>
      <c r="T35" s="71"/>
      <c r="U35" s="72"/>
    </row>
    <row r="36" spans="1:21" ht="5.0999999999999996" customHeight="1" x14ac:dyDescent="0.2">
      <c r="A36" s="39"/>
      <c r="B36" s="39"/>
      <c r="C36" s="39"/>
      <c r="D36" s="39"/>
      <c r="E36" s="39"/>
      <c r="F36" s="39"/>
      <c r="G36" s="39"/>
      <c r="H36" s="39"/>
      <c r="I36" s="39"/>
      <c r="J36" s="39"/>
      <c r="K36" s="39"/>
      <c r="L36" s="39"/>
      <c r="M36" s="39"/>
      <c r="N36" s="39"/>
      <c r="O36" s="39"/>
      <c r="P36" s="39"/>
      <c r="Q36" s="39"/>
      <c r="R36" s="39"/>
      <c r="S36" s="39"/>
      <c r="T36" s="39"/>
      <c r="U36" s="39"/>
    </row>
    <row r="37" spans="1:21" ht="24" customHeight="1" x14ac:dyDescent="0.2">
      <c r="A37" s="44"/>
      <c r="B37" s="191" t="s">
        <v>154</v>
      </c>
      <c r="C37" s="191"/>
      <c r="D37" s="191"/>
      <c r="E37" s="191"/>
      <c r="F37" s="191"/>
      <c r="G37" s="191"/>
      <c r="H37" s="191"/>
      <c r="I37" s="191"/>
      <c r="J37" s="191"/>
      <c r="K37" s="191"/>
      <c r="L37" s="191"/>
      <c r="M37" s="191"/>
      <c r="N37" s="191"/>
      <c r="O37" s="191"/>
      <c r="P37" s="191"/>
      <c r="Q37" s="191"/>
      <c r="R37" s="191"/>
      <c r="S37" s="191"/>
      <c r="T37" s="191"/>
      <c r="U37" s="192"/>
    </row>
    <row r="38" spans="1:21" ht="12" customHeight="1" x14ac:dyDescent="0.2">
      <c r="A38" s="45"/>
      <c r="B38" s="193"/>
      <c r="C38" s="193"/>
      <c r="D38" s="193"/>
      <c r="E38" s="193"/>
      <c r="F38" s="193"/>
      <c r="G38" s="193"/>
      <c r="H38" s="193"/>
      <c r="I38" s="193"/>
      <c r="J38" s="193"/>
      <c r="K38" s="193"/>
      <c r="L38" s="193"/>
      <c r="M38" s="193"/>
      <c r="N38" s="193"/>
      <c r="O38" s="193"/>
      <c r="P38" s="193"/>
      <c r="Q38" s="193"/>
      <c r="R38" s="193"/>
      <c r="S38" s="193"/>
      <c r="T38" s="193"/>
      <c r="U38" s="194"/>
    </row>
    <row r="39" spans="1:21" ht="12" customHeight="1" x14ac:dyDescent="0.2">
      <c r="A39" s="45"/>
      <c r="B39" s="193"/>
      <c r="C39" s="193"/>
      <c r="D39" s="193"/>
      <c r="E39" s="193"/>
      <c r="F39" s="193"/>
      <c r="G39" s="193"/>
      <c r="H39" s="193"/>
      <c r="I39" s="193"/>
      <c r="J39" s="193"/>
      <c r="K39" s="193"/>
      <c r="L39" s="193"/>
      <c r="M39" s="193"/>
      <c r="N39" s="193"/>
      <c r="O39" s="193"/>
      <c r="P39" s="193"/>
      <c r="Q39" s="193"/>
      <c r="R39" s="193"/>
      <c r="S39" s="193"/>
      <c r="T39" s="193"/>
      <c r="U39" s="194"/>
    </row>
    <row r="40" spans="1:21" ht="12" customHeight="1" x14ac:dyDescent="0.2">
      <c r="A40" s="45"/>
      <c r="B40" s="193"/>
      <c r="C40" s="193"/>
      <c r="D40" s="193"/>
      <c r="E40" s="193"/>
      <c r="F40" s="193"/>
      <c r="G40" s="193"/>
      <c r="H40" s="193"/>
      <c r="I40" s="193"/>
      <c r="J40" s="193"/>
      <c r="K40" s="193"/>
      <c r="L40" s="193"/>
      <c r="M40" s="193"/>
      <c r="N40" s="193"/>
      <c r="O40" s="193"/>
      <c r="P40" s="193"/>
      <c r="Q40" s="193"/>
      <c r="R40" s="193"/>
      <c r="S40" s="193"/>
      <c r="T40" s="193"/>
      <c r="U40" s="194"/>
    </row>
    <row r="41" spans="1:21" ht="12" customHeight="1" x14ac:dyDescent="0.2">
      <c r="A41" s="45"/>
      <c r="B41" s="193"/>
      <c r="C41" s="193"/>
      <c r="D41" s="193"/>
      <c r="E41" s="193"/>
      <c r="F41" s="193"/>
      <c r="G41" s="193"/>
      <c r="H41" s="193"/>
      <c r="I41" s="193"/>
      <c r="J41" s="193"/>
      <c r="K41" s="193"/>
      <c r="L41" s="193"/>
      <c r="M41" s="193"/>
      <c r="N41" s="193"/>
      <c r="O41" s="193"/>
      <c r="P41" s="193"/>
      <c r="Q41" s="193"/>
      <c r="R41" s="193"/>
      <c r="S41" s="193"/>
      <c r="T41" s="193"/>
      <c r="U41" s="194"/>
    </row>
    <row r="42" spans="1:21" ht="12" customHeight="1" x14ac:dyDescent="0.2">
      <c r="A42" s="46"/>
      <c r="B42" s="195"/>
      <c r="C42" s="195"/>
      <c r="D42" s="195"/>
      <c r="E42" s="195"/>
      <c r="F42" s="195"/>
      <c r="G42" s="195"/>
      <c r="H42" s="195"/>
      <c r="I42" s="195"/>
      <c r="J42" s="195"/>
      <c r="K42" s="195"/>
      <c r="L42" s="195"/>
      <c r="M42" s="195"/>
      <c r="N42" s="195"/>
      <c r="O42" s="195"/>
      <c r="P42" s="195"/>
      <c r="Q42" s="195"/>
      <c r="R42" s="195"/>
      <c r="S42" s="195"/>
      <c r="T42" s="195"/>
      <c r="U42" s="196"/>
    </row>
    <row r="43" spans="1:21" ht="5.0999999999999996" customHeight="1" x14ac:dyDescent="0.2">
      <c r="A43" s="39"/>
      <c r="B43" s="39"/>
      <c r="C43" s="39"/>
      <c r="D43" s="39"/>
      <c r="E43" s="39"/>
      <c r="F43" s="39"/>
      <c r="G43" s="39"/>
      <c r="H43" s="39"/>
      <c r="I43" s="39"/>
      <c r="J43" s="39"/>
      <c r="K43" s="39"/>
      <c r="L43" s="39"/>
      <c r="M43" s="39"/>
      <c r="N43" s="39"/>
      <c r="O43" s="39"/>
      <c r="P43" s="39"/>
      <c r="Q43" s="39"/>
      <c r="R43" s="39"/>
      <c r="S43" s="39"/>
      <c r="T43" s="39"/>
      <c r="U43" s="39"/>
    </row>
    <row r="44" spans="1:21" ht="24" customHeight="1" x14ac:dyDescent="0.2">
      <c r="A44" s="44"/>
      <c r="B44" s="191" t="s">
        <v>135</v>
      </c>
      <c r="C44" s="191"/>
      <c r="D44" s="191"/>
      <c r="E44" s="191"/>
      <c r="F44" s="191"/>
      <c r="G44" s="191"/>
      <c r="H44" s="191"/>
      <c r="I44" s="191"/>
      <c r="J44" s="191"/>
      <c r="K44" s="191"/>
      <c r="L44" s="191"/>
      <c r="M44" s="191"/>
      <c r="N44" s="191"/>
      <c r="O44" s="191"/>
      <c r="P44" s="191"/>
      <c r="Q44" s="191"/>
      <c r="R44" s="191"/>
      <c r="S44" s="191"/>
      <c r="T44" s="191"/>
      <c r="U44" s="192"/>
    </row>
    <row r="45" spans="1:21" ht="12" customHeight="1" x14ac:dyDescent="0.2">
      <c r="A45" s="46"/>
      <c r="B45" s="195"/>
      <c r="C45" s="195"/>
      <c r="D45" s="195"/>
      <c r="E45" s="195"/>
      <c r="F45" s="195"/>
      <c r="G45" s="195"/>
      <c r="H45" s="195"/>
      <c r="I45" s="195"/>
      <c r="J45" s="195"/>
      <c r="K45" s="195"/>
      <c r="L45" s="195"/>
      <c r="M45" s="195"/>
      <c r="N45" s="195"/>
      <c r="O45" s="195"/>
      <c r="P45" s="195"/>
      <c r="Q45" s="195"/>
      <c r="R45" s="195"/>
      <c r="S45" s="195"/>
      <c r="T45" s="195"/>
      <c r="U45" s="196"/>
    </row>
    <row r="46" spans="1:21" ht="5.0999999999999996" customHeight="1" x14ac:dyDescent="0.2">
      <c r="A46" s="39"/>
      <c r="B46" s="39"/>
      <c r="C46" s="39"/>
      <c r="D46" s="39"/>
      <c r="E46" s="39"/>
      <c r="F46" s="39"/>
      <c r="G46" s="39"/>
      <c r="H46" s="39"/>
      <c r="I46" s="39"/>
      <c r="J46" s="39"/>
      <c r="K46" s="39"/>
      <c r="L46" s="39"/>
      <c r="M46" s="39"/>
      <c r="N46" s="39"/>
      <c r="O46" s="39"/>
      <c r="P46" s="39"/>
      <c r="Q46" s="39"/>
      <c r="R46" s="39"/>
      <c r="S46" s="39"/>
      <c r="T46" s="39"/>
      <c r="U46" s="39"/>
    </row>
    <row r="47" spans="1:21" ht="24" customHeight="1" x14ac:dyDescent="0.2">
      <c r="A47" s="44"/>
      <c r="B47" s="191" t="s">
        <v>136</v>
      </c>
      <c r="C47" s="191"/>
      <c r="D47" s="191"/>
      <c r="E47" s="191"/>
      <c r="F47" s="191"/>
      <c r="G47" s="191"/>
      <c r="H47" s="191"/>
      <c r="I47" s="191"/>
      <c r="J47" s="191"/>
      <c r="K47" s="191"/>
      <c r="L47" s="191"/>
      <c r="M47" s="191"/>
      <c r="N47" s="191"/>
      <c r="O47" s="191"/>
      <c r="P47" s="191"/>
      <c r="Q47" s="191"/>
      <c r="R47" s="191"/>
      <c r="S47" s="191"/>
      <c r="T47" s="191"/>
      <c r="U47" s="192"/>
    </row>
    <row r="48" spans="1:21" ht="12" customHeight="1" x14ac:dyDescent="0.2">
      <c r="A48" s="46"/>
      <c r="B48" s="195"/>
      <c r="C48" s="195"/>
      <c r="D48" s="195"/>
      <c r="E48" s="195"/>
      <c r="F48" s="195"/>
      <c r="G48" s="195"/>
      <c r="H48" s="195"/>
      <c r="I48" s="195"/>
      <c r="J48" s="195"/>
      <c r="K48" s="195"/>
      <c r="L48" s="195"/>
      <c r="M48" s="195"/>
      <c r="N48" s="195"/>
      <c r="O48" s="195"/>
      <c r="P48" s="195"/>
      <c r="Q48" s="195"/>
      <c r="R48" s="195"/>
      <c r="S48" s="195"/>
      <c r="T48" s="195"/>
      <c r="U48" s="196"/>
    </row>
    <row r="49" spans="1:21" ht="5.0999999999999996" customHeight="1" thickBot="1" x14ac:dyDescent="0.25">
      <c r="A49" s="39"/>
      <c r="B49" s="39"/>
      <c r="C49" s="39"/>
      <c r="D49" s="39"/>
      <c r="E49" s="39"/>
      <c r="F49" s="39"/>
      <c r="G49" s="39"/>
      <c r="H49" s="39"/>
      <c r="I49" s="39"/>
      <c r="J49" s="39"/>
      <c r="K49" s="39"/>
      <c r="L49" s="39"/>
      <c r="M49" s="39"/>
      <c r="N49" s="39"/>
      <c r="O49" s="39"/>
      <c r="P49" s="39"/>
      <c r="Q49" s="39"/>
      <c r="R49" s="39"/>
      <c r="S49" s="39"/>
      <c r="T49" s="39"/>
      <c r="U49" s="39"/>
    </row>
    <row r="50" spans="1:21" ht="12" customHeight="1" thickTop="1" x14ac:dyDescent="0.2">
      <c r="A50" s="208" t="s">
        <v>137</v>
      </c>
      <c r="B50" s="209"/>
      <c r="C50" s="209"/>
      <c r="D50" s="209"/>
      <c r="E50" s="209"/>
      <c r="F50" s="209"/>
      <c r="G50" s="209"/>
      <c r="H50" s="209"/>
      <c r="I50" s="209"/>
      <c r="J50" s="209"/>
      <c r="K50" s="209"/>
      <c r="L50" s="209"/>
      <c r="M50" s="209"/>
      <c r="N50" s="209"/>
      <c r="O50" s="209"/>
      <c r="P50" s="209"/>
      <c r="Q50" s="209"/>
      <c r="R50" s="209"/>
      <c r="S50" s="209"/>
      <c r="T50" s="209"/>
      <c r="U50" s="210"/>
    </row>
    <row r="51" spans="1:21" ht="12" customHeight="1" x14ac:dyDescent="0.2">
      <c r="A51" s="211"/>
      <c r="B51" s="212"/>
      <c r="C51" s="212"/>
      <c r="D51" s="212"/>
      <c r="E51" s="212"/>
      <c r="F51" s="212"/>
      <c r="G51" s="212"/>
      <c r="H51" s="212"/>
      <c r="I51" s="212"/>
      <c r="J51" s="212"/>
      <c r="K51" s="212"/>
      <c r="L51" s="212"/>
      <c r="M51" s="212"/>
      <c r="N51" s="212"/>
      <c r="O51" s="212"/>
      <c r="P51" s="212"/>
      <c r="Q51" s="212"/>
      <c r="R51" s="212"/>
      <c r="S51" s="212"/>
      <c r="T51" s="212"/>
      <c r="U51" s="213"/>
    </row>
    <row r="52" spans="1:21" ht="12" customHeight="1" x14ac:dyDescent="0.2">
      <c r="A52" s="211"/>
      <c r="B52" s="212"/>
      <c r="C52" s="212"/>
      <c r="D52" s="212"/>
      <c r="E52" s="212"/>
      <c r="F52" s="212"/>
      <c r="G52" s="212"/>
      <c r="H52" s="212"/>
      <c r="I52" s="212"/>
      <c r="J52" s="212"/>
      <c r="K52" s="212"/>
      <c r="L52" s="212"/>
      <c r="M52" s="212"/>
      <c r="N52" s="212"/>
      <c r="O52" s="212"/>
      <c r="P52" s="212"/>
      <c r="Q52" s="212"/>
      <c r="R52" s="212"/>
      <c r="S52" s="212"/>
      <c r="T52" s="212"/>
      <c r="U52" s="213"/>
    </row>
    <row r="53" spans="1:21" ht="12" customHeight="1" thickBot="1" x14ac:dyDescent="0.25">
      <c r="A53" s="214"/>
      <c r="B53" s="215"/>
      <c r="C53" s="215"/>
      <c r="D53" s="215"/>
      <c r="E53" s="215"/>
      <c r="F53" s="215"/>
      <c r="G53" s="215"/>
      <c r="H53" s="215"/>
      <c r="I53" s="215"/>
      <c r="J53" s="215"/>
      <c r="K53" s="215"/>
      <c r="L53" s="215"/>
      <c r="M53" s="215"/>
      <c r="N53" s="215"/>
      <c r="O53" s="215"/>
      <c r="P53" s="215"/>
      <c r="Q53" s="215"/>
      <c r="R53" s="215"/>
      <c r="S53" s="215"/>
      <c r="T53" s="215"/>
      <c r="U53" s="216"/>
    </row>
    <row r="54" spans="1:21" ht="12.75" thickTop="1" x14ac:dyDescent="0.2">
      <c r="A54" s="39"/>
      <c r="B54" s="39"/>
      <c r="C54" s="39"/>
      <c r="D54" s="39"/>
      <c r="E54" s="39"/>
      <c r="F54" s="39"/>
      <c r="G54" s="39"/>
      <c r="H54" s="39"/>
      <c r="I54" s="39"/>
      <c r="J54" s="39"/>
      <c r="K54" s="39"/>
      <c r="L54" s="39"/>
      <c r="M54" s="39"/>
      <c r="N54" s="39"/>
      <c r="O54" s="39"/>
      <c r="P54" s="39"/>
      <c r="Q54" s="39"/>
      <c r="R54" s="39"/>
      <c r="S54" s="39"/>
      <c r="T54" s="39"/>
      <c r="U54" s="39"/>
    </row>
    <row r="55" spans="1:21" x14ac:dyDescent="0.2">
      <c r="A55" s="39"/>
      <c r="B55" s="39"/>
      <c r="C55" s="39"/>
      <c r="D55" s="39"/>
      <c r="E55" s="39"/>
      <c r="F55" s="39"/>
      <c r="G55" s="39"/>
      <c r="H55" s="39"/>
      <c r="I55" s="39"/>
      <c r="J55" s="39"/>
      <c r="K55" s="39"/>
      <c r="L55" s="39"/>
      <c r="M55" s="39"/>
      <c r="N55" s="39"/>
      <c r="O55" s="39"/>
      <c r="P55" s="39"/>
      <c r="Q55" s="39"/>
      <c r="R55" s="39"/>
      <c r="S55" s="39"/>
      <c r="T55" s="39"/>
      <c r="U55" s="39"/>
    </row>
    <row r="56" spans="1:21" s="39" customFormat="1" ht="60" customHeight="1" x14ac:dyDescent="0.2">
      <c r="A56" s="197"/>
      <c r="B56" s="197"/>
      <c r="C56" s="197"/>
      <c r="D56" s="197"/>
      <c r="E56" s="197"/>
      <c r="F56" s="197"/>
      <c r="G56" s="197"/>
      <c r="H56" s="197"/>
      <c r="I56" s="197"/>
      <c r="J56" s="197"/>
      <c r="K56" s="197"/>
      <c r="L56" s="197"/>
      <c r="M56" s="197"/>
      <c r="N56" s="197"/>
      <c r="O56" s="197"/>
      <c r="P56" s="197"/>
      <c r="Q56" s="197"/>
      <c r="R56" s="197"/>
      <c r="S56" s="197"/>
      <c r="T56" s="197"/>
      <c r="U56" s="197"/>
    </row>
    <row r="57" spans="1:21" ht="5.0999999999999996" customHeight="1" x14ac:dyDescent="0.2">
      <c r="A57" s="39"/>
      <c r="B57" s="39"/>
      <c r="C57" s="39"/>
      <c r="D57" s="39"/>
      <c r="E57" s="39"/>
      <c r="F57" s="39"/>
      <c r="G57" s="39"/>
      <c r="H57" s="39"/>
      <c r="I57" s="39"/>
      <c r="J57" s="39"/>
      <c r="K57" s="39"/>
      <c r="L57" s="39"/>
      <c r="M57" s="39"/>
      <c r="N57" s="39"/>
      <c r="O57" s="39"/>
      <c r="P57" s="39"/>
      <c r="Q57" s="39"/>
      <c r="R57" s="39"/>
      <c r="S57" s="39"/>
      <c r="T57" s="39"/>
      <c r="U57" s="39"/>
    </row>
    <row r="58" spans="1:21" ht="24" customHeight="1" x14ac:dyDescent="0.2">
      <c r="A58" s="40"/>
      <c r="B58" s="41" t="s">
        <v>19</v>
      </c>
      <c r="C58" s="42"/>
      <c r="D58" s="42"/>
      <c r="E58" s="42"/>
      <c r="F58" s="42"/>
      <c r="G58" s="42"/>
      <c r="H58" s="42"/>
      <c r="I58" s="42"/>
      <c r="J58" s="42"/>
      <c r="K58" s="42"/>
      <c r="L58" s="42"/>
      <c r="M58" s="42"/>
      <c r="N58" s="42"/>
      <c r="O58" s="42"/>
      <c r="P58" s="42"/>
      <c r="Q58" s="42"/>
      <c r="R58" s="42"/>
      <c r="S58" s="42"/>
      <c r="T58" s="42"/>
      <c r="U58" s="43"/>
    </row>
    <row r="59" spans="1:21" ht="5.0999999999999996" customHeight="1" x14ac:dyDescent="0.2">
      <c r="A59" s="39"/>
      <c r="B59" s="39"/>
      <c r="C59" s="39"/>
      <c r="D59" s="39"/>
      <c r="E59" s="39"/>
      <c r="F59" s="39"/>
      <c r="G59" s="39"/>
      <c r="H59" s="39"/>
      <c r="I59" s="39"/>
      <c r="J59" s="39"/>
      <c r="K59" s="39"/>
      <c r="L59" s="39"/>
      <c r="M59" s="39"/>
      <c r="N59" s="39"/>
      <c r="O59" s="39"/>
      <c r="P59" s="39"/>
      <c r="Q59" s="39"/>
      <c r="R59" s="39"/>
      <c r="S59" s="39"/>
      <c r="T59" s="39"/>
      <c r="U59" s="39"/>
    </row>
    <row r="60" spans="1:21" ht="24" customHeight="1" x14ac:dyDescent="0.2">
      <c r="A60" s="44"/>
      <c r="B60" s="191" t="s">
        <v>138</v>
      </c>
      <c r="C60" s="191"/>
      <c r="D60" s="191"/>
      <c r="E60" s="191"/>
      <c r="F60" s="191"/>
      <c r="G60" s="191"/>
      <c r="H60" s="191"/>
      <c r="I60" s="191"/>
      <c r="J60" s="191"/>
      <c r="K60" s="191"/>
      <c r="L60" s="191"/>
      <c r="M60" s="191"/>
      <c r="N60" s="191"/>
      <c r="O60" s="191"/>
      <c r="P60" s="191"/>
      <c r="Q60" s="191"/>
      <c r="R60" s="191"/>
      <c r="S60" s="191"/>
      <c r="T60" s="191"/>
      <c r="U60" s="192"/>
    </row>
    <row r="61" spans="1:21" x14ac:dyDescent="0.2">
      <c r="A61" s="46"/>
      <c r="B61" s="195"/>
      <c r="C61" s="195"/>
      <c r="D61" s="195"/>
      <c r="E61" s="195"/>
      <c r="F61" s="195"/>
      <c r="G61" s="195"/>
      <c r="H61" s="195"/>
      <c r="I61" s="195"/>
      <c r="J61" s="195"/>
      <c r="K61" s="195"/>
      <c r="L61" s="195"/>
      <c r="M61" s="195"/>
      <c r="N61" s="195"/>
      <c r="O61" s="195"/>
      <c r="P61" s="195"/>
      <c r="Q61" s="195"/>
      <c r="R61" s="195"/>
      <c r="S61" s="195"/>
      <c r="T61" s="195"/>
      <c r="U61" s="196"/>
    </row>
    <row r="62" spans="1:21" ht="5.0999999999999996" customHeight="1" x14ac:dyDescent="0.2">
      <c r="A62" s="39"/>
      <c r="B62" s="39"/>
      <c r="C62" s="39"/>
      <c r="D62" s="39"/>
      <c r="E62" s="39"/>
      <c r="F62" s="39"/>
      <c r="G62" s="39"/>
      <c r="H62" s="39"/>
      <c r="I62" s="39"/>
      <c r="J62" s="39"/>
      <c r="K62" s="39"/>
      <c r="L62" s="39"/>
      <c r="M62" s="39"/>
      <c r="N62" s="39"/>
      <c r="O62" s="39"/>
      <c r="P62" s="39"/>
      <c r="Q62" s="39"/>
      <c r="R62" s="39"/>
      <c r="S62" s="39"/>
      <c r="T62" s="39"/>
      <c r="U62" s="39"/>
    </row>
    <row r="63" spans="1:21" ht="24" customHeight="1" x14ac:dyDescent="0.2">
      <c r="A63" s="40"/>
      <c r="B63" s="73" t="s">
        <v>94</v>
      </c>
      <c r="C63" s="79"/>
      <c r="D63" s="79"/>
      <c r="E63" s="79"/>
      <c r="F63" s="79"/>
      <c r="G63" s="42"/>
      <c r="H63" s="69"/>
      <c r="I63" s="69"/>
      <c r="J63" s="69"/>
      <c r="K63" s="69"/>
      <c r="L63" s="69"/>
      <c r="M63" s="69"/>
      <c r="N63" s="69"/>
      <c r="O63" s="69"/>
      <c r="P63" s="69"/>
      <c r="Q63" s="69"/>
      <c r="R63" s="69"/>
      <c r="S63" s="69"/>
      <c r="T63" s="69"/>
      <c r="U63" s="70"/>
    </row>
    <row r="64" spans="1:21" ht="5.0999999999999996" customHeight="1" x14ac:dyDescent="0.2"/>
    <row r="65" spans="1:21" ht="24" customHeight="1" x14ac:dyDescent="0.2">
      <c r="A65" s="40"/>
      <c r="B65" s="73" t="s">
        <v>93</v>
      </c>
      <c r="C65" s="79"/>
      <c r="D65" s="79"/>
      <c r="E65" s="79"/>
      <c r="F65" s="79"/>
      <c r="G65" s="42"/>
      <c r="H65" s="69"/>
      <c r="I65" s="69"/>
      <c r="J65" s="69"/>
      <c r="K65" s="69"/>
      <c r="L65" s="69"/>
      <c r="M65" s="69"/>
      <c r="N65" s="69"/>
      <c r="O65" s="69"/>
      <c r="P65" s="69"/>
      <c r="Q65" s="69"/>
      <c r="R65" s="69"/>
      <c r="S65" s="69"/>
      <c r="T65" s="69"/>
      <c r="U65" s="70"/>
    </row>
    <row r="66" spans="1:21" x14ac:dyDescent="0.2">
      <c r="A66" s="39"/>
      <c r="B66" s="39"/>
      <c r="C66" s="39"/>
      <c r="D66" s="39"/>
      <c r="E66" s="39"/>
      <c r="F66" s="39"/>
      <c r="G66" s="39"/>
      <c r="H66" s="39"/>
      <c r="I66" s="39"/>
      <c r="J66" s="39"/>
      <c r="K66" s="39"/>
      <c r="L66" s="39"/>
      <c r="M66" s="39"/>
      <c r="N66" s="39"/>
      <c r="O66" s="39"/>
      <c r="P66" s="39"/>
      <c r="Q66" s="39"/>
      <c r="R66" s="39"/>
      <c r="S66" s="39"/>
      <c r="T66" s="39"/>
      <c r="U66" s="39"/>
    </row>
    <row r="67" spans="1:21" x14ac:dyDescent="0.2">
      <c r="A67" s="39"/>
      <c r="B67" s="39"/>
      <c r="C67" s="39"/>
      <c r="D67" s="39"/>
      <c r="E67" s="39"/>
      <c r="F67" s="39"/>
      <c r="G67" s="39"/>
      <c r="H67" s="39"/>
      <c r="I67" s="39"/>
      <c r="J67" s="39"/>
      <c r="K67" s="39"/>
      <c r="L67" s="39"/>
      <c r="M67" s="39"/>
      <c r="N67" s="39"/>
      <c r="O67" s="39"/>
      <c r="P67" s="39"/>
      <c r="Q67" s="39"/>
      <c r="R67" s="39"/>
      <c r="S67" s="39"/>
      <c r="T67" s="39"/>
      <c r="U67" s="39"/>
    </row>
    <row r="68" spans="1:21" ht="15" x14ac:dyDescent="0.2">
      <c r="A68" s="38" t="s">
        <v>21</v>
      </c>
    </row>
    <row r="69" spans="1:21" ht="5.0999999999999996" customHeight="1" x14ac:dyDescent="0.2"/>
    <row r="70" spans="1:21" s="39" customFormat="1" ht="255" customHeight="1" x14ac:dyDescent="0.2">
      <c r="A70" s="197"/>
      <c r="B70" s="197"/>
      <c r="C70" s="197"/>
      <c r="D70" s="197"/>
      <c r="E70" s="197"/>
      <c r="F70" s="197"/>
      <c r="G70" s="197"/>
      <c r="H70" s="197"/>
      <c r="I70" s="197"/>
      <c r="J70" s="197"/>
      <c r="K70" s="197"/>
      <c r="L70" s="197"/>
      <c r="M70" s="197"/>
      <c r="N70" s="197"/>
      <c r="O70" s="197"/>
      <c r="P70" s="197"/>
      <c r="Q70" s="197"/>
      <c r="R70" s="197"/>
      <c r="S70" s="197"/>
      <c r="T70" s="197"/>
      <c r="U70" s="197"/>
    </row>
    <row r="71" spans="1:21" ht="5.0999999999999996" customHeight="1" x14ac:dyDescent="0.2"/>
    <row r="72" spans="1:21" ht="24" customHeight="1" x14ac:dyDescent="0.2">
      <c r="A72" s="44"/>
      <c r="B72" s="191" t="s">
        <v>116</v>
      </c>
      <c r="C72" s="191"/>
      <c r="D72" s="191"/>
      <c r="E72" s="191"/>
      <c r="F72" s="191"/>
      <c r="G72" s="191"/>
      <c r="H72" s="191"/>
      <c r="I72" s="191"/>
      <c r="J72" s="191"/>
      <c r="K72" s="191"/>
      <c r="L72" s="191"/>
      <c r="M72" s="191"/>
      <c r="N72" s="191"/>
      <c r="O72" s="191"/>
      <c r="P72" s="191"/>
      <c r="Q72" s="191"/>
      <c r="R72" s="191"/>
      <c r="S72" s="191"/>
      <c r="T72" s="191"/>
      <c r="U72" s="192"/>
    </row>
    <row r="73" spans="1:21" ht="12" customHeight="1" x14ac:dyDescent="0.2">
      <c r="A73" s="45"/>
      <c r="B73" s="193"/>
      <c r="C73" s="193"/>
      <c r="D73" s="193"/>
      <c r="E73" s="193"/>
      <c r="F73" s="193"/>
      <c r="G73" s="193"/>
      <c r="H73" s="193"/>
      <c r="I73" s="193"/>
      <c r="J73" s="193"/>
      <c r="K73" s="193"/>
      <c r="L73" s="193"/>
      <c r="M73" s="193"/>
      <c r="N73" s="193"/>
      <c r="O73" s="193"/>
      <c r="P73" s="193"/>
      <c r="Q73" s="193"/>
      <c r="R73" s="193"/>
      <c r="S73" s="193"/>
      <c r="T73" s="193"/>
      <c r="U73" s="194"/>
    </row>
    <row r="74" spans="1:21" ht="12" customHeight="1" x14ac:dyDescent="0.2">
      <c r="A74" s="45"/>
      <c r="B74" s="193"/>
      <c r="C74" s="193"/>
      <c r="D74" s="193"/>
      <c r="E74" s="193"/>
      <c r="F74" s="193"/>
      <c r="G74" s="193"/>
      <c r="H74" s="193"/>
      <c r="I74" s="193"/>
      <c r="J74" s="193"/>
      <c r="K74" s="193"/>
      <c r="L74" s="193"/>
      <c r="M74" s="193"/>
      <c r="N74" s="193"/>
      <c r="O74" s="193"/>
      <c r="P74" s="193"/>
      <c r="Q74" s="193"/>
      <c r="R74" s="193"/>
      <c r="S74" s="193"/>
      <c r="T74" s="193"/>
      <c r="U74" s="194"/>
    </row>
    <row r="75" spans="1:21" ht="12" customHeight="1" x14ac:dyDescent="0.2">
      <c r="A75" s="45"/>
      <c r="B75" s="193"/>
      <c r="C75" s="193"/>
      <c r="D75" s="193"/>
      <c r="E75" s="193"/>
      <c r="F75" s="193"/>
      <c r="G75" s="193"/>
      <c r="H75" s="193"/>
      <c r="I75" s="193"/>
      <c r="J75" s="193"/>
      <c r="K75" s="193"/>
      <c r="L75" s="193"/>
      <c r="M75" s="193"/>
      <c r="N75" s="193"/>
      <c r="O75" s="193"/>
      <c r="P75" s="193"/>
      <c r="Q75" s="193"/>
      <c r="R75" s="193"/>
      <c r="S75" s="193"/>
      <c r="T75" s="193"/>
      <c r="U75" s="194"/>
    </row>
    <row r="76" spans="1:21" ht="12" customHeight="1" x14ac:dyDescent="0.2">
      <c r="A76" s="45"/>
      <c r="B76" s="193"/>
      <c r="C76" s="193"/>
      <c r="D76" s="193"/>
      <c r="E76" s="193"/>
      <c r="F76" s="193"/>
      <c r="G76" s="193"/>
      <c r="H76" s="193"/>
      <c r="I76" s="193"/>
      <c r="J76" s="193"/>
      <c r="K76" s="193"/>
      <c r="L76" s="193"/>
      <c r="M76" s="193"/>
      <c r="N76" s="193"/>
      <c r="O76" s="193"/>
      <c r="P76" s="193"/>
      <c r="Q76" s="193"/>
      <c r="R76" s="193"/>
      <c r="S76" s="193"/>
      <c r="T76" s="193"/>
      <c r="U76" s="194"/>
    </row>
    <row r="77" spans="1:21" ht="12" customHeight="1" x14ac:dyDescent="0.2">
      <c r="A77" s="45"/>
      <c r="B77" s="193"/>
      <c r="C77" s="193"/>
      <c r="D77" s="193"/>
      <c r="E77" s="193"/>
      <c r="F77" s="193"/>
      <c r="G77" s="193"/>
      <c r="H77" s="193"/>
      <c r="I77" s="193"/>
      <c r="J77" s="193"/>
      <c r="K77" s="193"/>
      <c r="L77" s="193"/>
      <c r="M77" s="193"/>
      <c r="N77" s="193"/>
      <c r="O77" s="193"/>
      <c r="P77" s="193"/>
      <c r="Q77" s="193"/>
      <c r="R77" s="193"/>
      <c r="S77" s="193"/>
      <c r="T77" s="193"/>
      <c r="U77" s="194"/>
    </row>
    <row r="78" spans="1:21" ht="12" customHeight="1" x14ac:dyDescent="0.2">
      <c r="A78" s="45"/>
      <c r="B78" s="193"/>
      <c r="C78" s="193"/>
      <c r="D78" s="193"/>
      <c r="E78" s="193"/>
      <c r="F78" s="193"/>
      <c r="G78" s="193"/>
      <c r="H78" s="193"/>
      <c r="I78" s="193"/>
      <c r="J78" s="193"/>
      <c r="K78" s="193"/>
      <c r="L78" s="193"/>
      <c r="M78" s="193"/>
      <c r="N78" s="193"/>
      <c r="O78" s="193"/>
      <c r="P78" s="193"/>
      <c r="Q78" s="193"/>
      <c r="R78" s="193"/>
      <c r="S78" s="193"/>
      <c r="T78" s="193"/>
      <c r="U78" s="194"/>
    </row>
    <row r="79" spans="1:21" ht="12" customHeight="1" x14ac:dyDescent="0.2">
      <c r="A79" s="46"/>
      <c r="B79" s="195"/>
      <c r="C79" s="195"/>
      <c r="D79" s="195"/>
      <c r="E79" s="195"/>
      <c r="F79" s="195"/>
      <c r="G79" s="195"/>
      <c r="H79" s="195"/>
      <c r="I79" s="195"/>
      <c r="J79" s="195"/>
      <c r="K79" s="195"/>
      <c r="L79" s="195"/>
      <c r="M79" s="195"/>
      <c r="N79" s="195"/>
      <c r="O79" s="195"/>
      <c r="P79" s="195"/>
      <c r="Q79" s="195"/>
      <c r="R79" s="195"/>
      <c r="S79" s="195"/>
      <c r="T79" s="195"/>
      <c r="U79" s="196"/>
    </row>
    <row r="80" spans="1:21" ht="5.0999999999999996" customHeight="1" x14ac:dyDescent="0.2"/>
    <row r="81" spans="1:21" ht="24" customHeight="1" x14ac:dyDescent="0.2">
      <c r="A81" s="44"/>
      <c r="B81" s="191" t="s">
        <v>113</v>
      </c>
      <c r="C81" s="191"/>
      <c r="D81" s="191"/>
      <c r="E81" s="191"/>
      <c r="F81" s="191"/>
      <c r="G81" s="191"/>
      <c r="H81" s="191"/>
      <c r="I81" s="191"/>
      <c r="J81" s="191"/>
      <c r="K81" s="191"/>
      <c r="L81" s="191"/>
      <c r="M81" s="191"/>
      <c r="N81" s="191"/>
      <c r="O81" s="191"/>
      <c r="P81" s="191"/>
      <c r="Q81" s="191"/>
      <c r="R81" s="191"/>
      <c r="S81" s="191"/>
      <c r="T81" s="191"/>
      <c r="U81" s="192"/>
    </row>
    <row r="82" spans="1:21" x14ac:dyDescent="0.2">
      <c r="A82" s="45"/>
      <c r="B82" s="193"/>
      <c r="C82" s="193"/>
      <c r="D82" s="193"/>
      <c r="E82" s="193"/>
      <c r="F82" s="193"/>
      <c r="G82" s="193"/>
      <c r="H82" s="193"/>
      <c r="I82" s="193"/>
      <c r="J82" s="193"/>
      <c r="K82" s="193"/>
      <c r="L82" s="193"/>
      <c r="M82" s="193"/>
      <c r="N82" s="193"/>
      <c r="O82" s="193"/>
      <c r="P82" s="193"/>
      <c r="Q82" s="193"/>
      <c r="R82" s="193"/>
      <c r="S82" s="193"/>
      <c r="T82" s="193"/>
      <c r="U82" s="194"/>
    </row>
    <row r="83" spans="1:21" x14ac:dyDescent="0.2">
      <c r="A83" s="46"/>
      <c r="B83" s="195"/>
      <c r="C83" s="195"/>
      <c r="D83" s="195"/>
      <c r="E83" s="195"/>
      <c r="F83" s="195"/>
      <c r="G83" s="195"/>
      <c r="H83" s="195"/>
      <c r="I83" s="195"/>
      <c r="J83" s="195"/>
      <c r="K83" s="195"/>
      <c r="L83" s="195"/>
      <c r="M83" s="195"/>
      <c r="N83" s="195"/>
      <c r="O83" s="195"/>
      <c r="P83" s="195"/>
      <c r="Q83" s="195"/>
      <c r="R83" s="195"/>
      <c r="S83" s="195"/>
      <c r="T83" s="195"/>
      <c r="U83" s="196"/>
    </row>
    <row r="84" spans="1:21" ht="5.0999999999999996" customHeight="1" x14ac:dyDescent="0.2"/>
    <row r="85" spans="1:21" ht="24" customHeight="1" x14ac:dyDescent="0.2">
      <c r="A85" s="44"/>
      <c r="B85" s="191" t="s">
        <v>139</v>
      </c>
      <c r="C85" s="191"/>
      <c r="D85" s="191"/>
      <c r="E85" s="191"/>
      <c r="F85" s="191"/>
      <c r="G85" s="191"/>
      <c r="H85" s="191"/>
      <c r="I85" s="191"/>
      <c r="J85" s="191"/>
      <c r="K85" s="191"/>
      <c r="L85" s="191"/>
      <c r="M85" s="191"/>
      <c r="N85" s="191"/>
      <c r="O85" s="191"/>
      <c r="P85" s="191"/>
      <c r="Q85" s="191"/>
      <c r="R85" s="191"/>
      <c r="S85" s="191"/>
      <c r="T85" s="191"/>
      <c r="U85" s="192"/>
    </row>
    <row r="86" spans="1:21" x14ac:dyDescent="0.2">
      <c r="A86" s="45"/>
      <c r="B86" s="193"/>
      <c r="C86" s="193"/>
      <c r="D86" s="193"/>
      <c r="E86" s="193"/>
      <c r="F86" s="193"/>
      <c r="G86" s="193"/>
      <c r="H86" s="193"/>
      <c r="I86" s="193"/>
      <c r="J86" s="193"/>
      <c r="K86" s="193"/>
      <c r="L86" s="193"/>
      <c r="M86" s="193"/>
      <c r="N86" s="193"/>
      <c r="O86" s="193"/>
      <c r="P86" s="193"/>
      <c r="Q86" s="193"/>
      <c r="R86" s="193"/>
      <c r="S86" s="193"/>
      <c r="T86" s="193"/>
      <c r="U86" s="194"/>
    </row>
    <row r="87" spans="1:21" x14ac:dyDescent="0.2">
      <c r="A87" s="45"/>
      <c r="B87" s="193"/>
      <c r="C87" s="193"/>
      <c r="D87" s="193"/>
      <c r="E87" s="193"/>
      <c r="F87" s="193"/>
      <c r="G87" s="193"/>
      <c r="H87" s="193"/>
      <c r="I87" s="193"/>
      <c r="J87" s="193"/>
      <c r="K87" s="193"/>
      <c r="L87" s="193"/>
      <c r="M87" s="193"/>
      <c r="N87" s="193"/>
      <c r="O87" s="193"/>
      <c r="P87" s="193"/>
      <c r="Q87" s="193"/>
      <c r="R87" s="193"/>
      <c r="S87" s="193"/>
      <c r="T87" s="193"/>
      <c r="U87" s="194"/>
    </row>
    <row r="88" spans="1:21" x14ac:dyDescent="0.2">
      <c r="A88" s="45"/>
      <c r="B88" s="193"/>
      <c r="C88" s="193"/>
      <c r="D88" s="193"/>
      <c r="E88" s="193"/>
      <c r="F88" s="193"/>
      <c r="G88" s="193"/>
      <c r="H88" s="193"/>
      <c r="I88" s="193"/>
      <c r="J88" s="193"/>
      <c r="K88" s="193"/>
      <c r="L88" s="193"/>
      <c r="M88" s="193"/>
      <c r="N88" s="193"/>
      <c r="O88" s="193"/>
      <c r="P88" s="193"/>
      <c r="Q88" s="193"/>
      <c r="R88" s="193"/>
      <c r="S88" s="193"/>
      <c r="T88" s="193"/>
      <c r="U88" s="194"/>
    </row>
    <row r="89" spans="1:21" x14ac:dyDescent="0.2">
      <c r="A89" s="45"/>
      <c r="B89" s="193"/>
      <c r="C89" s="193"/>
      <c r="D89" s="193"/>
      <c r="E89" s="193"/>
      <c r="F89" s="193"/>
      <c r="G89" s="193"/>
      <c r="H89" s="193"/>
      <c r="I89" s="193"/>
      <c r="J89" s="193"/>
      <c r="K89" s="193"/>
      <c r="L89" s="193"/>
      <c r="M89" s="193"/>
      <c r="N89" s="193"/>
      <c r="O89" s="193"/>
      <c r="P89" s="193"/>
      <c r="Q89" s="193"/>
      <c r="R89" s="193"/>
      <c r="S89" s="193"/>
      <c r="T89" s="193"/>
      <c r="U89" s="194"/>
    </row>
    <row r="90" spans="1:21" x14ac:dyDescent="0.2">
      <c r="A90" s="45"/>
      <c r="B90" s="193"/>
      <c r="C90" s="193"/>
      <c r="D90" s="193"/>
      <c r="E90" s="193"/>
      <c r="F90" s="193"/>
      <c r="G90" s="193"/>
      <c r="H90" s="193"/>
      <c r="I90" s="193"/>
      <c r="J90" s="193"/>
      <c r="K90" s="193"/>
      <c r="L90" s="193"/>
      <c r="M90" s="193"/>
      <c r="N90" s="193"/>
      <c r="O90" s="193"/>
      <c r="P90" s="193"/>
      <c r="Q90" s="193"/>
      <c r="R90" s="193"/>
      <c r="S90" s="193"/>
      <c r="T90" s="193"/>
      <c r="U90" s="194"/>
    </row>
    <row r="91" spans="1:21" x14ac:dyDescent="0.2">
      <c r="A91" s="46"/>
      <c r="B91" s="195"/>
      <c r="C91" s="195"/>
      <c r="D91" s="195"/>
      <c r="E91" s="195"/>
      <c r="F91" s="195"/>
      <c r="G91" s="195"/>
      <c r="H91" s="195"/>
      <c r="I91" s="195"/>
      <c r="J91" s="195"/>
      <c r="K91" s="195"/>
      <c r="L91" s="195"/>
      <c r="M91" s="195"/>
      <c r="N91" s="195"/>
      <c r="O91" s="195"/>
      <c r="P91" s="195"/>
      <c r="Q91" s="195"/>
      <c r="R91" s="195"/>
      <c r="S91" s="195"/>
      <c r="T91" s="195"/>
      <c r="U91" s="196"/>
    </row>
    <row r="92" spans="1:21" ht="5.0999999999999996" customHeight="1" x14ac:dyDescent="0.2"/>
    <row r="93" spans="1:21" ht="24" customHeight="1" x14ac:dyDescent="0.2">
      <c r="A93" s="44"/>
      <c r="B93" s="202" t="s">
        <v>148</v>
      </c>
      <c r="C93" s="202"/>
      <c r="D93" s="202"/>
      <c r="E93" s="202"/>
      <c r="F93" s="202"/>
      <c r="G93" s="202"/>
      <c r="H93" s="202"/>
      <c r="I93" s="202"/>
      <c r="J93" s="202"/>
      <c r="K93" s="202"/>
      <c r="L93" s="202"/>
      <c r="M93" s="202"/>
      <c r="N93" s="202"/>
      <c r="O93" s="202"/>
      <c r="P93" s="202"/>
      <c r="Q93" s="202"/>
      <c r="R93" s="202"/>
      <c r="S93" s="202"/>
      <c r="T93" s="202"/>
      <c r="U93" s="203"/>
    </row>
    <row r="94" spans="1:21" ht="12" customHeight="1" x14ac:dyDescent="0.2">
      <c r="A94" s="45"/>
      <c r="B94" s="204"/>
      <c r="C94" s="204"/>
      <c r="D94" s="204"/>
      <c r="E94" s="204"/>
      <c r="F94" s="204"/>
      <c r="G94" s="204"/>
      <c r="H94" s="204"/>
      <c r="I94" s="204"/>
      <c r="J94" s="204"/>
      <c r="K94" s="204"/>
      <c r="L94" s="204"/>
      <c r="M94" s="204"/>
      <c r="N94" s="204"/>
      <c r="O94" s="204"/>
      <c r="P94" s="204"/>
      <c r="Q94" s="204"/>
      <c r="R94" s="204"/>
      <c r="S94" s="204"/>
      <c r="T94" s="204"/>
      <c r="U94" s="205"/>
    </row>
    <row r="95" spans="1:21" ht="12" customHeight="1" x14ac:dyDescent="0.2">
      <c r="A95" s="45"/>
      <c r="B95" s="204"/>
      <c r="C95" s="204"/>
      <c r="D95" s="204"/>
      <c r="E95" s="204"/>
      <c r="F95" s="204"/>
      <c r="G95" s="204"/>
      <c r="H95" s="204"/>
      <c r="I95" s="204"/>
      <c r="J95" s="204"/>
      <c r="K95" s="204"/>
      <c r="L95" s="204"/>
      <c r="M95" s="204"/>
      <c r="N95" s="204"/>
      <c r="O95" s="204"/>
      <c r="P95" s="204"/>
      <c r="Q95" s="204"/>
      <c r="R95" s="204"/>
      <c r="S95" s="204"/>
      <c r="T95" s="204"/>
      <c r="U95" s="205"/>
    </row>
    <row r="96" spans="1:21" ht="12" customHeight="1" x14ac:dyDescent="0.2">
      <c r="A96" s="46"/>
      <c r="B96" s="206"/>
      <c r="C96" s="206"/>
      <c r="D96" s="206"/>
      <c r="E96" s="206"/>
      <c r="F96" s="206"/>
      <c r="G96" s="206"/>
      <c r="H96" s="206"/>
      <c r="I96" s="206"/>
      <c r="J96" s="206"/>
      <c r="K96" s="206"/>
      <c r="L96" s="206"/>
      <c r="M96" s="206"/>
      <c r="N96" s="206"/>
      <c r="O96" s="206"/>
      <c r="P96" s="206"/>
      <c r="Q96" s="206"/>
      <c r="R96" s="206"/>
      <c r="S96" s="206"/>
      <c r="T96" s="206"/>
      <c r="U96" s="207"/>
    </row>
    <row r="97" spans="1:21" ht="5.0999999999999996" customHeight="1" x14ac:dyDescent="0.2"/>
    <row r="98" spans="1:21" ht="24" customHeight="1" x14ac:dyDescent="0.2">
      <c r="A98" s="44"/>
      <c r="B98" s="191" t="s">
        <v>114</v>
      </c>
      <c r="C98" s="191"/>
      <c r="D98" s="191"/>
      <c r="E98" s="191"/>
      <c r="F98" s="191"/>
      <c r="G98" s="191"/>
      <c r="H98" s="191"/>
      <c r="I98" s="191"/>
      <c r="J98" s="191"/>
      <c r="K98" s="191"/>
      <c r="L98" s="191"/>
      <c r="M98" s="191"/>
      <c r="N98" s="191"/>
      <c r="O98" s="191"/>
      <c r="P98" s="191"/>
      <c r="Q98" s="191"/>
      <c r="R98" s="191"/>
      <c r="S98" s="191"/>
      <c r="T98" s="191"/>
      <c r="U98" s="192"/>
    </row>
    <row r="99" spans="1:21" ht="12" customHeight="1" x14ac:dyDescent="0.2">
      <c r="A99" s="46"/>
      <c r="B99" s="195"/>
      <c r="C99" s="195"/>
      <c r="D99" s="195"/>
      <c r="E99" s="195"/>
      <c r="F99" s="195"/>
      <c r="G99" s="195"/>
      <c r="H99" s="195"/>
      <c r="I99" s="195"/>
      <c r="J99" s="195"/>
      <c r="K99" s="195"/>
      <c r="L99" s="195"/>
      <c r="M99" s="195"/>
      <c r="N99" s="195"/>
      <c r="O99" s="195"/>
      <c r="P99" s="195"/>
      <c r="Q99" s="195"/>
      <c r="R99" s="195"/>
      <c r="S99" s="195"/>
      <c r="T99" s="195"/>
      <c r="U99" s="196"/>
    </row>
    <row r="100" spans="1:21" ht="5.0999999999999996" customHeight="1" x14ac:dyDescent="0.2"/>
    <row r="101" spans="1:21" ht="24" customHeight="1" x14ac:dyDescent="0.2">
      <c r="A101" s="44"/>
      <c r="B101" s="191" t="s">
        <v>140</v>
      </c>
      <c r="C101" s="191"/>
      <c r="D101" s="191"/>
      <c r="E101" s="191"/>
      <c r="F101" s="191"/>
      <c r="G101" s="191"/>
      <c r="H101" s="191"/>
      <c r="I101" s="191"/>
      <c r="J101" s="191"/>
      <c r="K101" s="191"/>
      <c r="L101" s="191"/>
      <c r="M101" s="191"/>
      <c r="N101" s="191"/>
      <c r="O101" s="191"/>
      <c r="P101" s="191"/>
      <c r="Q101" s="191"/>
      <c r="R101" s="191"/>
      <c r="S101" s="191"/>
      <c r="T101" s="191"/>
      <c r="U101" s="192"/>
    </row>
    <row r="102" spans="1:21" ht="12" customHeight="1" x14ac:dyDescent="0.2">
      <c r="A102" s="45"/>
      <c r="B102" s="193"/>
      <c r="C102" s="193"/>
      <c r="D102" s="193"/>
      <c r="E102" s="193"/>
      <c r="F102" s="193"/>
      <c r="G102" s="193"/>
      <c r="H102" s="193"/>
      <c r="I102" s="193"/>
      <c r="J102" s="193"/>
      <c r="K102" s="193"/>
      <c r="L102" s="193"/>
      <c r="M102" s="193"/>
      <c r="N102" s="193"/>
      <c r="O102" s="193"/>
      <c r="P102" s="193"/>
      <c r="Q102" s="193"/>
      <c r="R102" s="193"/>
      <c r="S102" s="193"/>
      <c r="T102" s="193"/>
      <c r="U102" s="194"/>
    </row>
    <row r="103" spans="1:21" ht="12" customHeight="1" x14ac:dyDescent="0.2">
      <c r="A103" s="45"/>
      <c r="B103" s="193"/>
      <c r="C103" s="193"/>
      <c r="D103" s="193"/>
      <c r="E103" s="193"/>
      <c r="F103" s="193"/>
      <c r="G103" s="193"/>
      <c r="H103" s="193"/>
      <c r="I103" s="193"/>
      <c r="J103" s="193"/>
      <c r="K103" s="193"/>
      <c r="L103" s="193"/>
      <c r="M103" s="193"/>
      <c r="N103" s="193"/>
      <c r="O103" s="193"/>
      <c r="P103" s="193"/>
      <c r="Q103" s="193"/>
      <c r="R103" s="193"/>
      <c r="S103" s="193"/>
      <c r="T103" s="193"/>
      <c r="U103" s="194"/>
    </row>
    <row r="104" spans="1:21" ht="12" customHeight="1" x14ac:dyDescent="0.2">
      <c r="A104" s="46"/>
      <c r="B104" s="195"/>
      <c r="C104" s="195"/>
      <c r="D104" s="195"/>
      <c r="E104" s="195"/>
      <c r="F104" s="195"/>
      <c r="G104" s="195"/>
      <c r="H104" s="195"/>
      <c r="I104" s="195"/>
      <c r="J104" s="195"/>
      <c r="K104" s="195"/>
      <c r="L104" s="195"/>
      <c r="M104" s="195"/>
      <c r="N104" s="195"/>
      <c r="O104" s="195"/>
      <c r="P104" s="195"/>
      <c r="Q104" s="195"/>
      <c r="R104" s="195"/>
      <c r="S104" s="195"/>
      <c r="T104" s="195"/>
      <c r="U104" s="196"/>
    </row>
    <row r="105" spans="1:21" ht="12" customHeight="1" x14ac:dyDescent="0.2"/>
    <row r="106" spans="1:21" ht="12" customHeight="1" x14ac:dyDescent="0.2"/>
    <row r="107" spans="1:21" ht="15" x14ac:dyDescent="0.2">
      <c r="A107" s="38" t="s">
        <v>22</v>
      </c>
    </row>
    <row r="108" spans="1:21" ht="5.0999999999999996" customHeight="1" x14ac:dyDescent="0.2"/>
    <row r="109" spans="1:21" s="39" customFormat="1" ht="243" customHeight="1" x14ac:dyDescent="0.2">
      <c r="A109" s="197"/>
      <c r="B109" s="197"/>
      <c r="C109" s="197"/>
      <c r="D109" s="197"/>
      <c r="E109" s="197"/>
      <c r="F109" s="197"/>
      <c r="G109" s="197"/>
      <c r="H109" s="197"/>
      <c r="I109" s="197"/>
      <c r="J109" s="197"/>
      <c r="K109" s="197"/>
      <c r="L109" s="197"/>
      <c r="M109" s="197"/>
      <c r="N109" s="197"/>
      <c r="O109" s="197"/>
      <c r="P109" s="197"/>
      <c r="Q109" s="197"/>
      <c r="R109" s="197"/>
      <c r="S109" s="197"/>
      <c r="T109" s="197"/>
      <c r="U109" s="197"/>
    </row>
    <row r="110" spans="1:21" ht="5.0999999999999996" customHeight="1" x14ac:dyDescent="0.2"/>
    <row r="111" spans="1:21" ht="24" customHeight="1" x14ac:dyDescent="0.2">
      <c r="A111" s="44"/>
      <c r="B111" s="191" t="s">
        <v>115</v>
      </c>
      <c r="C111" s="191"/>
      <c r="D111" s="191"/>
      <c r="E111" s="191"/>
      <c r="F111" s="191"/>
      <c r="G111" s="191"/>
      <c r="H111" s="191"/>
      <c r="I111" s="191"/>
      <c r="J111" s="191"/>
      <c r="K111" s="191"/>
      <c r="L111" s="191"/>
      <c r="M111" s="191"/>
      <c r="N111" s="191"/>
      <c r="O111" s="191"/>
      <c r="P111" s="191"/>
      <c r="Q111" s="191"/>
      <c r="R111" s="191"/>
      <c r="S111" s="191"/>
      <c r="T111" s="191"/>
      <c r="U111" s="192"/>
    </row>
    <row r="112" spans="1:21" x14ac:dyDescent="0.2">
      <c r="A112" s="45"/>
      <c r="B112" s="193"/>
      <c r="C112" s="193"/>
      <c r="D112" s="193"/>
      <c r="E112" s="193"/>
      <c r="F112" s="193"/>
      <c r="G112" s="193"/>
      <c r="H112" s="193"/>
      <c r="I112" s="193"/>
      <c r="J112" s="193"/>
      <c r="K112" s="193"/>
      <c r="L112" s="193"/>
      <c r="M112" s="193"/>
      <c r="N112" s="193"/>
      <c r="O112" s="193"/>
      <c r="P112" s="193"/>
      <c r="Q112" s="193"/>
      <c r="R112" s="193"/>
      <c r="S112" s="193"/>
      <c r="T112" s="193"/>
      <c r="U112" s="194"/>
    </row>
    <row r="113" spans="1:21" x14ac:dyDescent="0.2">
      <c r="A113" s="45"/>
      <c r="B113" s="193"/>
      <c r="C113" s="193"/>
      <c r="D113" s="193"/>
      <c r="E113" s="193"/>
      <c r="F113" s="193"/>
      <c r="G113" s="193"/>
      <c r="H113" s="193"/>
      <c r="I113" s="193"/>
      <c r="J113" s="193"/>
      <c r="K113" s="193"/>
      <c r="L113" s="193"/>
      <c r="M113" s="193"/>
      <c r="N113" s="193"/>
      <c r="O113" s="193"/>
      <c r="P113" s="193"/>
      <c r="Q113" s="193"/>
      <c r="R113" s="193"/>
      <c r="S113" s="193"/>
      <c r="T113" s="193"/>
      <c r="U113" s="194"/>
    </row>
    <row r="114" spans="1:21" x14ac:dyDescent="0.2">
      <c r="A114" s="45"/>
      <c r="B114" s="193"/>
      <c r="C114" s="193"/>
      <c r="D114" s="193"/>
      <c r="E114" s="193"/>
      <c r="F114" s="193"/>
      <c r="G114" s="193"/>
      <c r="H114" s="193"/>
      <c r="I114" s="193"/>
      <c r="J114" s="193"/>
      <c r="K114" s="193"/>
      <c r="L114" s="193"/>
      <c r="M114" s="193"/>
      <c r="N114" s="193"/>
      <c r="O114" s="193"/>
      <c r="P114" s="193"/>
      <c r="Q114" s="193"/>
      <c r="R114" s="193"/>
      <c r="S114" s="193"/>
      <c r="T114" s="193"/>
      <c r="U114" s="194"/>
    </row>
    <row r="115" spans="1:21" x14ac:dyDescent="0.2">
      <c r="A115" s="46"/>
      <c r="B115" s="195"/>
      <c r="C115" s="195"/>
      <c r="D115" s="195"/>
      <c r="E115" s="195"/>
      <c r="F115" s="195"/>
      <c r="G115" s="195"/>
      <c r="H115" s="195"/>
      <c r="I115" s="195"/>
      <c r="J115" s="195"/>
      <c r="K115" s="195"/>
      <c r="L115" s="195"/>
      <c r="M115" s="195"/>
      <c r="N115" s="195"/>
      <c r="O115" s="195"/>
      <c r="P115" s="195"/>
      <c r="Q115" s="195"/>
      <c r="R115" s="195"/>
      <c r="S115" s="195"/>
      <c r="T115" s="195"/>
      <c r="U115" s="196"/>
    </row>
    <row r="116" spans="1:21" ht="5.0999999999999996" customHeight="1" x14ac:dyDescent="0.2"/>
    <row r="117" spans="1:21" ht="24" customHeight="1" x14ac:dyDescent="0.2">
      <c r="A117" s="44"/>
      <c r="B117" s="191" t="s">
        <v>153</v>
      </c>
      <c r="C117" s="191"/>
      <c r="D117" s="191"/>
      <c r="E117" s="191"/>
      <c r="F117" s="191"/>
      <c r="G117" s="191"/>
      <c r="H117" s="191"/>
      <c r="I117" s="191"/>
      <c r="J117" s="191"/>
      <c r="K117" s="191"/>
      <c r="L117" s="191"/>
      <c r="M117" s="191"/>
      <c r="N117" s="191"/>
      <c r="O117" s="191"/>
      <c r="P117" s="191"/>
      <c r="Q117" s="191"/>
      <c r="R117" s="191"/>
      <c r="S117" s="191"/>
      <c r="T117" s="191"/>
      <c r="U117" s="192"/>
    </row>
    <row r="118" spans="1:21" x14ac:dyDescent="0.2">
      <c r="A118" s="45"/>
      <c r="B118" s="193"/>
      <c r="C118" s="193"/>
      <c r="D118" s="193"/>
      <c r="E118" s="193"/>
      <c r="F118" s="193"/>
      <c r="G118" s="193"/>
      <c r="H118" s="193"/>
      <c r="I118" s="193"/>
      <c r="J118" s="193"/>
      <c r="K118" s="193"/>
      <c r="L118" s="193"/>
      <c r="M118" s="193"/>
      <c r="N118" s="193"/>
      <c r="O118" s="193"/>
      <c r="P118" s="193"/>
      <c r="Q118" s="193"/>
      <c r="R118" s="193"/>
      <c r="S118" s="193"/>
      <c r="T118" s="193"/>
      <c r="U118" s="194"/>
    </row>
    <row r="119" spans="1:21" x14ac:dyDescent="0.2">
      <c r="A119" s="45"/>
      <c r="B119" s="193"/>
      <c r="C119" s="193"/>
      <c r="D119" s="193"/>
      <c r="E119" s="193"/>
      <c r="F119" s="193"/>
      <c r="G119" s="193"/>
      <c r="H119" s="193"/>
      <c r="I119" s="193"/>
      <c r="J119" s="193"/>
      <c r="K119" s="193"/>
      <c r="L119" s="193"/>
      <c r="M119" s="193"/>
      <c r="N119" s="193"/>
      <c r="O119" s="193"/>
      <c r="P119" s="193"/>
      <c r="Q119" s="193"/>
      <c r="R119" s="193"/>
      <c r="S119" s="193"/>
      <c r="T119" s="193"/>
      <c r="U119" s="194"/>
    </row>
    <row r="120" spans="1:21" x14ac:dyDescent="0.2">
      <c r="A120" s="45"/>
      <c r="B120" s="193"/>
      <c r="C120" s="193"/>
      <c r="D120" s="193"/>
      <c r="E120" s="193"/>
      <c r="F120" s="193"/>
      <c r="G120" s="193"/>
      <c r="H120" s="193"/>
      <c r="I120" s="193"/>
      <c r="J120" s="193"/>
      <c r="K120" s="193"/>
      <c r="L120" s="193"/>
      <c r="M120" s="193"/>
      <c r="N120" s="193"/>
      <c r="O120" s="193"/>
      <c r="P120" s="193"/>
      <c r="Q120" s="193"/>
      <c r="R120" s="193"/>
      <c r="S120" s="193"/>
      <c r="T120" s="193"/>
      <c r="U120" s="194"/>
    </row>
    <row r="121" spans="1:21" x14ac:dyDescent="0.2">
      <c r="A121" s="45"/>
      <c r="B121" s="193"/>
      <c r="C121" s="193"/>
      <c r="D121" s="193"/>
      <c r="E121" s="193"/>
      <c r="F121" s="193"/>
      <c r="G121" s="193"/>
      <c r="H121" s="193"/>
      <c r="I121" s="193"/>
      <c r="J121" s="193"/>
      <c r="K121" s="193"/>
      <c r="L121" s="193"/>
      <c r="M121" s="193"/>
      <c r="N121" s="193"/>
      <c r="O121" s="193"/>
      <c r="P121" s="193"/>
      <c r="Q121" s="193"/>
      <c r="R121" s="193"/>
      <c r="S121" s="193"/>
      <c r="T121" s="193"/>
      <c r="U121" s="194"/>
    </row>
    <row r="122" spans="1:21" x14ac:dyDescent="0.2">
      <c r="A122" s="45"/>
      <c r="B122" s="193"/>
      <c r="C122" s="193"/>
      <c r="D122" s="193"/>
      <c r="E122" s="193"/>
      <c r="F122" s="193"/>
      <c r="G122" s="193"/>
      <c r="H122" s="193"/>
      <c r="I122" s="193"/>
      <c r="J122" s="193"/>
      <c r="K122" s="193"/>
      <c r="L122" s="193"/>
      <c r="M122" s="193"/>
      <c r="N122" s="193"/>
      <c r="O122" s="193"/>
      <c r="P122" s="193"/>
      <c r="Q122" s="193"/>
      <c r="R122" s="193"/>
      <c r="S122" s="193"/>
      <c r="T122" s="193"/>
      <c r="U122" s="194"/>
    </row>
    <row r="123" spans="1:21" x14ac:dyDescent="0.2">
      <c r="A123" s="46"/>
      <c r="B123" s="195"/>
      <c r="C123" s="195"/>
      <c r="D123" s="195"/>
      <c r="E123" s="195"/>
      <c r="F123" s="195"/>
      <c r="G123" s="195"/>
      <c r="H123" s="195"/>
      <c r="I123" s="195"/>
      <c r="J123" s="195"/>
      <c r="K123" s="195"/>
      <c r="L123" s="195"/>
      <c r="M123" s="195"/>
      <c r="N123" s="195"/>
      <c r="O123" s="195"/>
      <c r="P123" s="195"/>
      <c r="Q123" s="195"/>
      <c r="R123" s="195"/>
      <c r="S123" s="195"/>
      <c r="T123" s="195"/>
      <c r="U123" s="196"/>
    </row>
    <row r="124" spans="1:21" ht="5.0999999999999996" customHeight="1" x14ac:dyDescent="0.2"/>
    <row r="125" spans="1:21" ht="24" customHeight="1" x14ac:dyDescent="0.2">
      <c r="A125" s="40"/>
      <c r="B125" s="79" t="s">
        <v>112</v>
      </c>
      <c r="C125" s="79"/>
      <c r="D125" s="79"/>
      <c r="E125" s="79"/>
      <c r="F125" s="79"/>
      <c r="G125" s="79"/>
      <c r="H125" s="79"/>
      <c r="I125" s="79"/>
      <c r="J125" s="79"/>
      <c r="K125" s="79"/>
      <c r="L125" s="79"/>
      <c r="M125" s="79"/>
      <c r="N125" s="79"/>
      <c r="O125" s="79"/>
      <c r="P125" s="79"/>
      <c r="Q125" s="79"/>
      <c r="R125" s="79"/>
      <c r="S125" s="79"/>
      <c r="T125" s="79"/>
      <c r="U125" s="80"/>
    </row>
    <row r="126" spans="1:21" ht="5.0999999999999996" customHeight="1" x14ac:dyDescent="0.2"/>
    <row r="127" spans="1:21" ht="24" customHeight="1" x14ac:dyDescent="0.2">
      <c r="A127" s="44"/>
      <c r="B127" s="191" t="s">
        <v>141</v>
      </c>
      <c r="C127" s="191"/>
      <c r="D127" s="191"/>
      <c r="E127" s="191"/>
      <c r="F127" s="191"/>
      <c r="G127" s="191"/>
      <c r="H127" s="191"/>
      <c r="I127" s="191"/>
      <c r="J127" s="191"/>
      <c r="K127" s="191"/>
      <c r="L127" s="191"/>
      <c r="M127" s="191"/>
      <c r="N127" s="191"/>
      <c r="O127" s="191"/>
      <c r="P127" s="191"/>
      <c r="Q127" s="191"/>
      <c r="R127" s="191"/>
      <c r="S127" s="191"/>
      <c r="T127" s="191"/>
      <c r="U127" s="192"/>
    </row>
    <row r="128" spans="1:21" ht="12" customHeight="1" x14ac:dyDescent="0.2">
      <c r="A128" s="46"/>
      <c r="B128" s="195"/>
      <c r="C128" s="195"/>
      <c r="D128" s="195"/>
      <c r="E128" s="195"/>
      <c r="F128" s="195"/>
      <c r="G128" s="195"/>
      <c r="H128" s="195"/>
      <c r="I128" s="195"/>
      <c r="J128" s="195"/>
      <c r="K128" s="195"/>
      <c r="L128" s="195"/>
      <c r="M128" s="195"/>
      <c r="N128" s="195"/>
      <c r="O128" s="195"/>
      <c r="P128" s="195"/>
      <c r="Q128" s="195"/>
      <c r="R128" s="195"/>
      <c r="S128" s="195"/>
      <c r="T128" s="195"/>
      <c r="U128" s="196"/>
    </row>
    <row r="131" spans="1:1" ht="15" customHeight="1" x14ac:dyDescent="0.2">
      <c r="A131" s="38" t="s">
        <v>23</v>
      </c>
    </row>
    <row r="132" spans="1:1" ht="5.0999999999999996" customHeight="1" x14ac:dyDescent="0.2"/>
    <row r="133" spans="1:1" x14ac:dyDescent="0.2">
      <c r="A133" s="35" t="s">
        <v>100</v>
      </c>
    </row>
    <row r="134" spans="1:1" x14ac:dyDescent="0.2">
      <c r="A134" s="35" t="s">
        <v>101</v>
      </c>
    </row>
    <row r="135" spans="1:1" x14ac:dyDescent="0.2">
      <c r="A135" s="35" t="s">
        <v>103</v>
      </c>
    </row>
  </sheetData>
  <sheetProtection password="8067" sheet="1" objects="1" scenarios="1" autoFilter="0"/>
  <mergeCells count="21">
    <mergeCell ref="B127:U128"/>
    <mergeCell ref="A21:U21"/>
    <mergeCell ref="A6:U7"/>
    <mergeCell ref="B93:U96"/>
    <mergeCell ref="B72:U79"/>
    <mergeCell ref="A26:U26"/>
    <mergeCell ref="B28:U31"/>
    <mergeCell ref="B60:U61"/>
    <mergeCell ref="A70:U70"/>
    <mergeCell ref="A56:U56"/>
    <mergeCell ref="B37:U42"/>
    <mergeCell ref="B44:U45"/>
    <mergeCell ref="B47:U48"/>
    <mergeCell ref="A50:U53"/>
    <mergeCell ref="B117:U123"/>
    <mergeCell ref="B98:U99"/>
    <mergeCell ref="B85:U91"/>
    <mergeCell ref="B81:U83"/>
    <mergeCell ref="B111:U115"/>
    <mergeCell ref="A109:U109"/>
    <mergeCell ref="B101:U104"/>
  </mergeCells>
  <printOptions horizontalCentered="1"/>
  <pageMargins left="0.59055118110236227" right="0.19685039370078741" top="0.19685039370078741" bottom="0.19685039370078741" header="0.19685039370078741" footer="0.19685039370078741"/>
  <pageSetup paperSize="9" fitToHeight="0" orientation="portrait" useFirstPageNumber="1" r:id="rId1"/>
  <headerFooter>
    <oddFooter>&amp;L&amp;8&amp;A - Seite &amp;P</oddFooter>
  </headerFooter>
  <rowBreaks count="3" manualBreakCount="3">
    <brk id="54" max="20" man="1"/>
    <brk id="66" max="20" man="1"/>
    <brk id="105"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31"/>
  <sheetViews>
    <sheetView showGridLines="0" workbookViewId="0">
      <selection activeCell="A2" sqref="A2"/>
    </sheetView>
  </sheetViews>
  <sheetFormatPr baseColWidth="10" defaultRowHeight="15" x14ac:dyDescent="0.2"/>
  <cols>
    <col min="1" max="2" width="40.7109375" customWidth="1"/>
    <col min="3" max="3" width="40.7109375" style="91" hidden="1" customWidth="1"/>
    <col min="4" max="4" width="11.42578125" style="89"/>
  </cols>
  <sheetData>
    <row r="1" spans="1:3" x14ac:dyDescent="0.2">
      <c r="A1" s="87" t="s">
        <v>104</v>
      </c>
      <c r="B1" s="87" t="s">
        <v>105</v>
      </c>
      <c r="C1" s="88" t="str">
        <f>IF(A1="","",A1)&amp;IF(B1="","",(", "&amp;B1))</f>
        <v>Name, Vorname</v>
      </c>
    </row>
    <row r="2" spans="1:3" x14ac:dyDescent="0.2">
      <c r="A2" s="90"/>
      <c r="B2" s="90"/>
      <c r="C2" s="88" t="str">
        <f>IF(A2="","",A2)&amp;IF(B2="","",(", "&amp;B2))</f>
        <v/>
      </c>
    </row>
    <row r="3" spans="1:3" x14ac:dyDescent="0.2">
      <c r="A3" s="90"/>
      <c r="B3" s="90"/>
      <c r="C3" s="88" t="str">
        <f t="shared" ref="C3:C31" si="0">IF(A3="","",A3)&amp;IF(B3="","",(", "&amp;B3))</f>
        <v/>
      </c>
    </row>
    <row r="4" spans="1:3" x14ac:dyDescent="0.2">
      <c r="A4" s="90"/>
      <c r="B4" s="90"/>
      <c r="C4" s="88" t="str">
        <f t="shared" si="0"/>
        <v/>
      </c>
    </row>
    <row r="5" spans="1:3" x14ac:dyDescent="0.2">
      <c r="A5" s="90"/>
      <c r="B5" s="90"/>
      <c r="C5" s="88" t="str">
        <f t="shared" si="0"/>
        <v/>
      </c>
    </row>
    <row r="6" spans="1:3" x14ac:dyDescent="0.2">
      <c r="A6" s="90"/>
      <c r="B6" s="90"/>
      <c r="C6" s="88" t="str">
        <f t="shared" si="0"/>
        <v/>
      </c>
    </row>
    <row r="7" spans="1:3" x14ac:dyDescent="0.2">
      <c r="A7" s="90"/>
      <c r="B7" s="90"/>
      <c r="C7" s="88" t="str">
        <f t="shared" si="0"/>
        <v/>
      </c>
    </row>
    <row r="8" spans="1:3" x14ac:dyDescent="0.2">
      <c r="A8" s="90"/>
      <c r="B8" s="90"/>
      <c r="C8" s="88" t="str">
        <f t="shared" si="0"/>
        <v/>
      </c>
    </row>
    <row r="9" spans="1:3" x14ac:dyDescent="0.2">
      <c r="A9" s="90"/>
      <c r="B9" s="90"/>
      <c r="C9" s="88" t="str">
        <f t="shared" si="0"/>
        <v/>
      </c>
    </row>
    <row r="10" spans="1:3" x14ac:dyDescent="0.2">
      <c r="A10" s="90"/>
      <c r="B10" s="90"/>
      <c r="C10" s="88" t="str">
        <f t="shared" si="0"/>
        <v/>
      </c>
    </row>
    <row r="11" spans="1:3" x14ac:dyDescent="0.2">
      <c r="A11" s="90"/>
      <c r="B11" s="90"/>
      <c r="C11" s="88" t="str">
        <f t="shared" si="0"/>
        <v/>
      </c>
    </row>
    <row r="12" spans="1:3" x14ac:dyDescent="0.2">
      <c r="A12" s="90"/>
      <c r="B12" s="90"/>
      <c r="C12" s="88" t="str">
        <f t="shared" si="0"/>
        <v/>
      </c>
    </row>
    <row r="13" spans="1:3" x14ac:dyDescent="0.2">
      <c r="A13" s="90"/>
      <c r="B13" s="90"/>
      <c r="C13" s="88" t="str">
        <f t="shared" si="0"/>
        <v/>
      </c>
    </row>
    <row r="14" spans="1:3" x14ac:dyDescent="0.2">
      <c r="A14" s="90"/>
      <c r="B14" s="90"/>
      <c r="C14" s="88" t="str">
        <f t="shared" si="0"/>
        <v/>
      </c>
    </row>
    <row r="15" spans="1:3" x14ac:dyDescent="0.2">
      <c r="A15" s="90"/>
      <c r="B15" s="90"/>
      <c r="C15" s="88" t="str">
        <f t="shared" si="0"/>
        <v/>
      </c>
    </row>
    <row r="16" spans="1:3" x14ac:dyDescent="0.2">
      <c r="A16" s="90"/>
      <c r="B16" s="90"/>
      <c r="C16" s="88" t="str">
        <f t="shared" si="0"/>
        <v/>
      </c>
    </row>
    <row r="17" spans="1:3" x14ac:dyDescent="0.2">
      <c r="A17" s="90"/>
      <c r="B17" s="90"/>
      <c r="C17" s="88" t="str">
        <f t="shared" si="0"/>
        <v/>
      </c>
    </row>
    <row r="18" spans="1:3" x14ac:dyDescent="0.2">
      <c r="A18" s="90"/>
      <c r="B18" s="90"/>
      <c r="C18" s="88" t="str">
        <f t="shared" si="0"/>
        <v/>
      </c>
    </row>
    <row r="19" spans="1:3" x14ac:dyDescent="0.2">
      <c r="A19" s="90"/>
      <c r="B19" s="90"/>
      <c r="C19" s="88" t="str">
        <f t="shared" si="0"/>
        <v/>
      </c>
    </row>
    <row r="20" spans="1:3" x14ac:dyDescent="0.2">
      <c r="A20" s="90"/>
      <c r="B20" s="90"/>
      <c r="C20" s="88" t="str">
        <f t="shared" si="0"/>
        <v/>
      </c>
    </row>
    <row r="21" spans="1:3" x14ac:dyDescent="0.2">
      <c r="A21" s="90"/>
      <c r="B21" s="90"/>
      <c r="C21" s="88" t="str">
        <f t="shared" si="0"/>
        <v/>
      </c>
    </row>
    <row r="22" spans="1:3" x14ac:dyDescent="0.2">
      <c r="A22" s="90"/>
      <c r="B22" s="90"/>
      <c r="C22" s="88" t="str">
        <f t="shared" si="0"/>
        <v/>
      </c>
    </row>
    <row r="23" spans="1:3" x14ac:dyDescent="0.2">
      <c r="A23" s="90"/>
      <c r="B23" s="90"/>
      <c r="C23" s="88" t="str">
        <f t="shared" si="0"/>
        <v/>
      </c>
    </row>
    <row r="24" spans="1:3" x14ac:dyDescent="0.2">
      <c r="A24" s="90"/>
      <c r="B24" s="90"/>
      <c r="C24" s="88" t="str">
        <f t="shared" si="0"/>
        <v/>
      </c>
    </row>
    <row r="25" spans="1:3" x14ac:dyDescent="0.2">
      <c r="A25" s="90"/>
      <c r="B25" s="90"/>
      <c r="C25" s="88" t="str">
        <f t="shared" si="0"/>
        <v/>
      </c>
    </row>
    <row r="26" spans="1:3" x14ac:dyDescent="0.2">
      <c r="A26" s="90"/>
      <c r="B26" s="90"/>
      <c r="C26" s="88" t="str">
        <f t="shared" si="0"/>
        <v/>
      </c>
    </row>
    <row r="27" spans="1:3" x14ac:dyDescent="0.2">
      <c r="A27" s="90"/>
      <c r="B27" s="90"/>
      <c r="C27" s="88" t="str">
        <f t="shared" si="0"/>
        <v/>
      </c>
    </row>
    <row r="28" spans="1:3" x14ac:dyDescent="0.2">
      <c r="A28" s="90"/>
      <c r="B28" s="90"/>
      <c r="C28" s="88" t="str">
        <f t="shared" si="0"/>
        <v/>
      </c>
    </row>
    <row r="29" spans="1:3" x14ac:dyDescent="0.2">
      <c r="A29" s="90"/>
      <c r="B29" s="90"/>
      <c r="C29" s="88" t="str">
        <f t="shared" si="0"/>
        <v/>
      </c>
    </row>
    <row r="30" spans="1:3" x14ac:dyDescent="0.2">
      <c r="A30" s="90"/>
      <c r="B30" s="90"/>
      <c r="C30" s="88" t="str">
        <f t="shared" si="0"/>
        <v/>
      </c>
    </row>
    <row r="31" spans="1:3" x14ac:dyDescent="0.2">
      <c r="A31" s="90"/>
      <c r="B31" s="90"/>
      <c r="C31" s="88" t="str">
        <f t="shared" si="0"/>
        <v/>
      </c>
    </row>
  </sheetData>
  <sheetProtection password="8067" sheet="1" objects="1" scenarios="1" autoFilter="0"/>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R156"/>
  <sheetViews>
    <sheetView showGridLines="0" zoomScaleNormal="100" workbookViewId="0">
      <selection activeCell="I6" sqref="I6:AU6"/>
    </sheetView>
  </sheetViews>
  <sheetFormatPr baseColWidth="10" defaultRowHeight="12" x14ac:dyDescent="0.2"/>
  <cols>
    <col min="1" max="48" width="4.7109375" style="6" customWidth="1"/>
    <col min="49" max="49" width="20.7109375" style="6" customWidth="1"/>
    <col min="50" max="60" width="20.7109375" style="6" hidden="1" customWidth="1"/>
    <col min="61" max="61" width="1.7109375" style="6" hidden="1" customWidth="1"/>
    <col min="62" max="65" width="10.7109375" style="6" hidden="1" customWidth="1"/>
    <col min="66" max="66" width="1.7109375" style="6" hidden="1" customWidth="1"/>
    <col min="67" max="67" width="11.42578125" style="6" hidden="1" customWidth="1"/>
    <col min="68" max="68" width="20.7109375" style="6" hidden="1" customWidth="1"/>
    <col min="69" max="69" width="11.42578125" style="6" hidden="1" customWidth="1"/>
    <col min="70" max="70" width="20.7109375" style="6" hidden="1" customWidth="1"/>
    <col min="71" max="16384" width="11.42578125" style="6"/>
  </cols>
  <sheetData>
    <row r="1" spans="1:70" s="1" customFormat="1" ht="5.0999999999999996" customHeight="1" x14ac:dyDescent="0.2">
      <c r="C1" s="13"/>
      <c r="D1" s="13"/>
      <c r="E1" s="13"/>
      <c r="F1" s="13"/>
      <c r="G1" s="13"/>
      <c r="H1" s="13"/>
      <c r="I1" s="13"/>
      <c r="J1" s="13"/>
      <c r="K1" s="13"/>
      <c r="L1" s="13"/>
      <c r="M1" s="13"/>
      <c r="N1" s="13"/>
      <c r="O1" s="13"/>
      <c r="AH1" s="13"/>
      <c r="AI1" s="13"/>
      <c r="AJ1" s="13"/>
      <c r="AK1" s="13"/>
      <c r="AL1" s="13"/>
      <c r="AM1" s="13"/>
      <c r="AN1" s="13"/>
    </row>
    <row r="2" spans="1:70" s="1" customFormat="1" ht="21.95" customHeight="1" x14ac:dyDescent="0.2">
      <c r="A2" s="348" t="str">
        <f>Änderungsdoku!A5</f>
        <v>Anwesenheitsliste für die Nachholung der Beruflichen Orientierung von Schülerinnen und Schülern mit Schwerbehinderung oder Gleichstellung (Schulförder-RL, 2.2.1)</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13"/>
      <c r="AN2" s="13"/>
      <c r="AO2" s="13"/>
      <c r="AX2" s="94" t="s">
        <v>90</v>
      </c>
    </row>
    <row r="3" spans="1:70" s="1" customFormat="1" ht="12" customHeight="1" x14ac:dyDescent="0.2">
      <c r="A3" s="15" t="str">
        <f>CONCATENATE("Formularversion: ",LOOKUP(2,1/(Änderungsdoku!$A$1:$A$1000&lt;&gt;""),Änderungsdoku!A:A)," vom ",TEXT(VLOOKUP(LOOKUP(2,1/(Änderungsdoku!$A$1:$A$1000&lt;&gt;""),Änderungsdoku!A:A),Änderungsdoku!$A$1:$B$1000,2,FALSE),"TT.MM.JJ"))</f>
        <v>Formularversion: V 1.0 vom 11.08.20</v>
      </c>
      <c r="B3" s="14"/>
      <c r="AX3" s="95" t="str">
        <f>"$A$1:$AV$"&amp;IF(LOOKUP(2,1/(B1:B149&lt;&gt;""),ROW(B:B))=15,30,(LOOKUP(2,1/(B1:B149&lt;&gt;""),ROW(B:B))+3))</f>
        <v>$A$1:$AV$30</v>
      </c>
    </row>
    <row r="4" spans="1:70" s="1" customFormat="1" ht="12" customHeight="1" thickBo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70" s="1" customFormat="1" ht="3.95" customHeight="1" thickTop="1" x14ac:dyDescent="0.2">
      <c r="A5" s="8"/>
      <c r="B5" s="9"/>
      <c r="C5" s="9"/>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X5" s="226"/>
      <c r="AY5" s="226"/>
      <c r="AZ5" s="226"/>
      <c r="BA5" s="226"/>
      <c r="BB5" s="226"/>
      <c r="BC5" s="226"/>
      <c r="BD5" s="226"/>
      <c r="BE5" s="226"/>
      <c r="BF5" s="226"/>
      <c r="BG5" s="226"/>
      <c r="BH5" s="226"/>
      <c r="BI5" s="226"/>
      <c r="BJ5" s="226"/>
      <c r="BK5" s="226"/>
      <c r="BL5" s="226"/>
      <c r="BM5" s="226"/>
      <c r="BN5" s="226"/>
      <c r="BO5" s="226"/>
      <c r="BP5" s="226"/>
      <c r="BQ5" s="226"/>
      <c r="BR5" s="226"/>
    </row>
    <row r="6" spans="1:70" ht="18" customHeight="1" x14ac:dyDescent="0.2">
      <c r="A6" s="26"/>
      <c r="B6" s="24" t="s">
        <v>10</v>
      </c>
      <c r="C6" s="25"/>
      <c r="D6" s="25"/>
      <c r="E6" s="18"/>
      <c r="F6" s="18"/>
      <c r="G6" s="18"/>
      <c r="H6" s="23"/>
      <c r="I6" s="331"/>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3"/>
      <c r="AV6" s="4"/>
      <c r="AW6" s="1"/>
      <c r="AX6" s="226"/>
      <c r="AY6" s="226"/>
      <c r="AZ6" s="226"/>
      <c r="BA6" s="226"/>
      <c r="BB6" s="226"/>
      <c r="BC6" s="226"/>
      <c r="BD6" s="226"/>
      <c r="BE6" s="226"/>
      <c r="BF6" s="226"/>
      <c r="BG6" s="226"/>
      <c r="BH6" s="226"/>
      <c r="BI6" s="226"/>
      <c r="BJ6" s="226"/>
      <c r="BK6" s="226"/>
      <c r="BL6" s="226"/>
      <c r="BM6" s="226"/>
      <c r="BN6" s="226"/>
      <c r="BO6" s="226"/>
      <c r="BP6" s="226"/>
      <c r="BQ6" s="226"/>
      <c r="BR6" s="226"/>
    </row>
    <row r="7" spans="1:70" s="1" customFormat="1" ht="3.95" customHeight="1" x14ac:dyDescent="0.2">
      <c r="A7" s="34"/>
      <c r="B7" s="10"/>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4"/>
      <c r="AX7" s="226"/>
      <c r="AY7" s="226"/>
      <c r="AZ7" s="226"/>
      <c r="BA7" s="226"/>
      <c r="BB7" s="226"/>
      <c r="BC7" s="226"/>
      <c r="BD7" s="226"/>
      <c r="BE7" s="226"/>
      <c r="BF7" s="226"/>
      <c r="BG7" s="226"/>
      <c r="BH7" s="226"/>
      <c r="BI7" s="226"/>
      <c r="BJ7" s="226"/>
      <c r="BK7" s="226"/>
      <c r="BL7" s="226"/>
      <c r="BM7" s="226"/>
      <c r="BN7" s="226"/>
      <c r="BO7" s="226"/>
      <c r="BP7" s="226"/>
      <c r="BQ7" s="226"/>
      <c r="BR7" s="226"/>
    </row>
    <row r="8" spans="1:70" s="1" customFormat="1" ht="18" customHeight="1" x14ac:dyDescent="0.2">
      <c r="A8" s="7"/>
      <c r="B8" s="21" t="s">
        <v>3</v>
      </c>
      <c r="C8" s="22"/>
      <c r="D8" s="23"/>
      <c r="E8" s="23"/>
      <c r="F8" s="23"/>
      <c r="G8" s="23"/>
      <c r="H8" s="23"/>
      <c r="I8" s="336"/>
      <c r="J8" s="337"/>
      <c r="K8" s="337"/>
      <c r="L8" s="337"/>
      <c r="M8" s="338"/>
      <c r="AE8" s="20" t="s">
        <v>2</v>
      </c>
      <c r="AF8" s="23"/>
      <c r="AG8" s="19"/>
      <c r="AH8" s="331" t="s">
        <v>4</v>
      </c>
      <c r="AI8" s="332"/>
      <c r="AJ8" s="332"/>
      <c r="AK8" s="333"/>
      <c r="AM8" s="21" t="s">
        <v>17</v>
      </c>
      <c r="AN8" s="23"/>
      <c r="AO8" s="18"/>
      <c r="AP8" s="18"/>
      <c r="AQ8" s="128"/>
      <c r="AR8" s="251" t="s">
        <v>4</v>
      </c>
      <c r="AS8" s="252"/>
      <c r="AT8" s="252"/>
      <c r="AU8" s="253"/>
      <c r="AV8" s="4"/>
      <c r="AX8" s="226"/>
      <c r="AY8" s="226"/>
      <c r="AZ8" s="226"/>
      <c r="BA8" s="226"/>
      <c r="BB8" s="226"/>
      <c r="BC8" s="226"/>
      <c r="BD8" s="226"/>
      <c r="BE8" s="226"/>
      <c r="BF8" s="226"/>
      <c r="BG8" s="226"/>
      <c r="BH8" s="226"/>
      <c r="BI8" s="226"/>
      <c r="BJ8" s="226"/>
      <c r="BK8" s="226"/>
      <c r="BL8" s="226"/>
      <c r="BM8" s="226"/>
      <c r="BN8" s="226"/>
      <c r="BO8" s="226"/>
      <c r="BP8" s="226"/>
      <c r="BQ8" s="226"/>
      <c r="BR8" s="226"/>
    </row>
    <row r="9" spans="1:70" ht="3.95" customHeight="1" x14ac:dyDescent="0.2">
      <c r="A9" s="34"/>
      <c r="B9" s="10"/>
      <c r="C9" s="10"/>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31"/>
      <c r="AQ9" s="31"/>
      <c r="AR9" s="31"/>
      <c r="AS9" s="31"/>
      <c r="AT9" s="31"/>
      <c r="AU9" s="31"/>
      <c r="AV9" s="125"/>
      <c r="AW9" s="1"/>
      <c r="AX9" s="226"/>
      <c r="AY9" s="226"/>
      <c r="AZ9" s="226"/>
      <c r="BA9" s="226"/>
      <c r="BB9" s="226"/>
      <c r="BC9" s="226"/>
      <c r="BD9" s="226"/>
      <c r="BE9" s="226"/>
      <c r="BF9" s="226"/>
      <c r="BG9" s="226"/>
      <c r="BH9" s="226"/>
      <c r="BI9" s="226"/>
      <c r="BJ9" s="226"/>
      <c r="BK9" s="226"/>
      <c r="BL9" s="226"/>
      <c r="BM9" s="226"/>
      <c r="BN9" s="226"/>
      <c r="BO9" s="226"/>
      <c r="BP9" s="226"/>
      <c r="BQ9" s="226"/>
      <c r="BR9" s="226"/>
    </row>
    <row r="10" spans="1:70" ht="18" customHeight="1" x14ac:dyDescent="0.2">
      <c r="A10" s="34"/>
      <c r="B10" s="20" t="s">
        <v>1</v>
      </c>
      <c r="C10" s="18"/>
      <c r="D10" s="19"/>
      <c r="E10" s="23"/>
      <c r="F10" s="23"/>
      <c r="G10" s="23"/>
      <c r="H10" s="128"/>
      <c r="I10" s="331"/>
      <c r="J10" s="332"/>
      <c r="K10" s="332"/>
      <c r="L10" s="332"/>
      <c r="M10" s="332"/>
      <c r="N10" s="332"/>
      <c r="O10" s="332"/>
      <c r="P10" s="332"/>
      <c r="Q10" s="332"/>
      <c r="R10" s="332"/>
      <c r="S10" s="332"/>
      <c r="T10" s="332"/>
      <c r="U10" s="332"/>
      <c r="V10" s="332"/>
      <c r="W10" s="332"/>
      <c r="X10" s="332"/>
      <c r="Y10" s="332"/>
      <c r="Z10" s="332"/>
      <c r="AA10" s="332"/>
      <c r="AB10" s="332"/>
      <c r="AC10" s="333"/>
      <c r="AD10" s="124"/>
      <c r="AE10" s="20" t="s">
        <v>149</v>
      </c>
      <c r="AF10" s="23"/>
      <c r="AG10" s="23"/>
      <c r="AH10" s="251"/>
      <c r="AI10" s="252"/>
      <c r="AJ10" s="252"/>
      <c r="AK10" s="253"/>
      <c r="AL10" s="31"/>
      <c r="AM10" s="172" t="s">
        <v>150</v>
      </c>
      <c r="AN10" s="18"/>
      <c r="AO10" s="173"/>
      <c r="AP10" s="18"/>
      <c r="AQ10" s="128"/>
      <c r="AR10" s="331"/>
      <c r="AS10" s="332"/>
      <c r="AT10" s="332"/>
      <c r="AU10" s="333"/>
      <c r="AV10" s="125"/>
      <c r="AW10" s="1"/>
      <c r="AX10" s="226"/>
      <c r="AY10" s="226"/>
      <c r="AZ10" s="226"/>
      <c r="BA10" s="226"/>
      <c r="BB10" s="226"/>
      <c r="BC10" s="226"/>
      <c r="BD10" s="226"/>
      <c r="BE10" s="226"/>
      <c r="BF10" s="226"/>
      <c r="BG10" s="226"/>
      <c r="BH10" s="226"/>
      <c r="BI10" s="226"/>
      <c r="BJ10" s="226"/>
      <c r="BK10" s="226"/>
      <c r="BL10" s="226"/>
      <c r="BM10" s="226"/>
      <c r="BN10" s="226"/>
      <c r="BO10" s="226"/>
      <c r="BP10" s="226"/>
      <c r="BQ10" s="226"/>
      <c r="BR10" s="226"/>
    </row>
    <row r="11" spans="1:70" ht="3.95" customHeight="1" x14ac:dyDescent="0.2">
      <c r="A11" s="34"/>
      <c r="B11" s="10"/>
      <c r="C11" s="10"/>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31"/>
      <c r="AQ11" s="31"/>
      <c r="AR11" s="31"/>
      <c r="AS11" s="31"/>
      <c r="AT11" s="31"/>
      <c r="AU11" s="31"/>
      <c r="AV11" s="125"/>
      <c r="AW11" s="1"/>
      <c r="AX11" s="226"/>
      <c r="AY11" s="226"/>
      <c r="AZ11" s="226"/>
      <c r="BA11" s="226"/>
      <c r="BB11" s="226"/>
      <c r="BC11" s="226"/>
      <c r="BD11" s="226"/>
      <c r="BE11" s="226"/>
      <c r="BF11" s="226"/>
      <c r="BG11" s="226"/>
      <c r="BH11" s="226"/>
      <c r="BI11" s="226"/>
      <c r="BJ11" s="226"/>
      <c r="BK11" s="226"/>
      <c r="BL11" s="226"/>
      <c r="BM11" s="226"/>
      <c r="BN11" s="226"/>
      <c r="BO11" s="226"/>
      <c r="BP11" s="226"/>
      <c r="BQ11" s="226"/>
      <c r="BR11" s="226"/>
    </row>
    <row r="12" spans="1:70" ht="18" customHeight="1" x14ac:dyDescent="0.2">
      <c r="A12" s="34"/>
      <c r="B12" s="20" t="s">
        <v>126</v>
      </c>
      <c r="C12" s="126"/>
      <c r="D12" s="126"/>
      <c r="E12" s="18"/>
      <c r="F12" s="18"/>
      <c r="G12" s="18"/>
      <c r="H12" s="19"/>
      <c r="I12" s="127" t="s">
        <v>127</v>
      </c>
      <c r="J12" s="18"/>
      <c r="K12" s="128"/>
      <c r="L12" s="128"/>
      <c r="M12" s="129"/>
      <c r="O12" s="20" t="s">
        <v>128</v>
      </c>
      <c r="P12" s="18"/>
      <c r="Q12" s="18"/>
      <c r="R12" s="18"/>
      <c r="S12" s="129"/>
      <c r="T12" s="124"/>
      <c r="U12" s="20" t="s">
        <v>129</v>
      </c>
      <c r="V12" s="18"/>
      <c r="W12" s="18"/>
      <c r="X12" s="128"/>
      <c r="Y12" s="334">
        <f>M12*S12</f>
        <v>0</v>
      </c>
      <c r="Z12" s="335"/>
      <c r="AA12" s="131" t="str">
        <f>IF(Y12=0,"Bitte die Anzahl Kurstage und die Stunden pro Tag eingeben!",IF(Y12&gt;150,"Die maximal mögliche Stundenzahl laut Richtlinie wurde überschritten!",""))</f>
        <v>Bitte die Anzahl Kurstage und die Stunden pro Tag eingeben!</v>
      </c>
      <c r="AB12" s="124"/>
      <c r="AC12" s="124"/>
      <c r="AD12" s="124"/>
      <c r="AG12" s="130"/>
      <c r="AH12" s="130"/>
      <c r="AI12" s="124"/>
      <c r="AJ12" s="124"/>
      <c r="AK12" s="124"/>
      <c r="AL12" s="124"/>
      <c r="AM12" s="124"/>
      <c r="AN12" s="124"/>
      <c r="AO12" s="124"/>
      <c r="AP12" s="31"/>
      <c r="AQ12" s="31"/>
      <c r="AR12" s="31"/>
      <c r="AS12" s="31"/>
      <c r="AT12" s="31"/>
      <c r="AU12" s="31"/>
      <c r="AV12" s="125"/>
      <c r="AW12" s="1"/>
      <c r="AX12" s="226"/>
      <c r="AY12" s="226"/>
      <c r="AZ12" s="226"/>
      <c r="BA12" s="226"/>
      <c r="BB12" s="226"/>
      <c r="BC12" s="226"/>
      <c r="BD12" s="226"/>
      <c r="BE12" s="226"/>
      <c r="BF12" s="226"/>
      <c r="BG12" s="226"/>
      <c r="BH12" s="226"/>
      <c r="BI12" s="226"/>
      <c r="BJ12" s="226"/>
      <c r="BK12" s="226"/>
      <c r="BL12" s="226"/>
      <c r="BM12" s="226"/>
      <c r="BN12" s="226"/>
      <c r="BO12" s="226"/>
      <c r="BP12" s="226"/>
      <c r="BQ12" s="226"/>
      <c r="BR12" s="226"/>
    </row>
    <row r="13" spans="1:70" ht="3.95" customHeight="1" thickBot="1" x14ac:dyDescent="0.25">
      <c r="A13" s="11"/>
      <c r="B13" s="12"/>
      <c r="C13" s="12"/>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8"/>
      <c r="AQ13" s="28"/>
      <c r="AR13" s="28"/>
      <c r="AS13" s="28"/>
      <c r="AT13" s="28"/>
      <c r="AU13" s="28"/>
      <c r="AV13" s="29"/>
      <c r="AW13" s="1"/>
      <c r="AX13" s="226"/>
      <c r="AY13" s="226"/>
      <c r="AZ13" s="226"/>
      <c r="BA13" s="226"/>
      <c r="BB13" s="226"/>
      <c r="BC13" s="226"/>
      <c r="BD13" s="226"/>
      <c r="BE13" s="226"/>
      <c r="BF13" s="226"/>
      <c r="BG13" s="226"/>
      <c r="BH13" s="226"/>
      <c r="BI13" s="226"/>
      <c r="BJ13" s="226"/>
      <c r="BK13" s="226"/>
      <c r="BL13" s="226"/>
      <c r="BM13" s="226"/>
      <c r="BN13" s="226"/>
      <c r="BO13" s="226"/>
      <c r="BP13" s="226"/>
      <c r="BQ13" s="226"/>
      <c r="BR13" s="226"/>
    </row>
    <row r="14" spans="1:70" ht="12" customHeight="1" thickTop="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1"/>
      <c r="AQ14" s="31"/>
      <c r="AR14" s="31"/>
      <c r="AS14" s="31"/>
      <c r="AT14" s="31"/>
      <c r="AU14" s="31"/>
      <c r="AV14" s="31"/>
      <c r="AW14" s="1"/>
    </row>
    <row r="15" spans="1:70" ht="11.1" customHeight="1" x14ac:dyDescent="0.2">
      <c r="A15" s="227" t="s">
        <v>0</v>
      </c>
      <c r="B15" s="230" t="s">
        <v>16</v>
      </c>
      <c r="C15" s="231"/>
      <c r="D15" s="231"/>
      <c r="E15" s="231"/>
      <c r="F15" s="231"/>
      <c r="G15" s="231"/>
      <c r="H15" s="232"/>
      <c r="I15" s="132"/>
      <c r="J15" s="310" t="s">
        <v>91</v>
      </c>
      <c r="K15" s="310"/>
      <c r="L15" s="310"/>
      <c r="M15" s="310"/>
      <c r="N15" s="310"/>
      <c r="O15" s="310"/>
      <c r="P15" s="310"/>
      <c r="Q15" s="310"/>
      <c r="R15" s="312" t="s">
        <v>125</v>
      </c>
      <c r="S15" s="312"/>
      <c r="T15" s="312"/>
      <c r="U15" s="312"/>
      <c r="V15" s="312"/>
      <c r="W15" s="312"/>
      <c r="X15" s="312"/>
      <c r="Y15" s="312"/>
      <c r="Z15" s="312"/>
      <c r="AA15" s="312"/>
      <c r="AB15" s="312"/>
      <c r="AC15" s="312"/>
      <c r="AD15" s="312"/>
      <c r="AE15" s="312"/>
      <c r="AF15" s="312"/>
      <c r="AG15" s="312"/>
      <c r="AH15" s="312"/>
      <c r="AI15" s="312"/>
      <c r="AJ15" s="313"/>
      <c r="AK15" s="342" t="str">
        <f>CONCATENATE("Stundenberechnung für das Jahr ",IF(AR8="Bitte auswählen!","____",AR8))</f>
        <v>Stundenberechnung für das Jahr ____</v>
      </c>
      <c r="AL15" s="343"/>
      <c r="AM15" s="343"/>
      <c r="AN15" s="343"/>
      <c r="AO15" s="343"/>
      <c r="AP15" s="343"/>
      <c r="AQ15" s="343"/>
      <c r="AR15" s="343"/>
      <c r="AS15" s="343"/>
      <c r="AT15" s="344"/>
      <c r="AU15" s="304" t="str">
        <f>IF(HLOOKUP($AH$8,$AX$15:$BB$19,4,FALSE)=$AR$8,"im VWN abrechenbare 
Stunden für das gesamte Schuljahr","")</f>
        <v/>
      </c>
      <c r="AV15" s="305"/>
      <c r="AW15" s="1"/>
      <c r="AX15" s="134" t="s">
        <v>4</v>
      </c>
      <c r="AY15" s="135" t="str">
        <f>CONCATENATE(AY17,"/",AY18)</f>
        <v>2018/2019</v>
      </c>
      <c r="AZ15" s="135" t="str">
        <f>CONCATENATE(AZ17,"/",AZ18)</f>
        <v>2019/2020</v>
      </c>
      <c r="BA15" s="135" t="str">
        <f>CONCATENATE(BA17,"/",BA18)</f>
        <v>2020/2021</v>
      </c>
      <c r="BB15" s="136" t="str">
        <f>CONCATENATE(BB17,"/",BB18)</f>
        <v>2021/2022</v>
      </c>
    </row>
    <row r="16" spans="1:70" ht="11.1" customHeight="1" x14ac:dyDescent="0.2">
      <c r="A16" s="228"/>
      <c r="B16" s="233"/>
      <c r="C16" s="234"/>
      <c r="D16" s="234"/>
      <c r="E16" s="234"/>
      <c r="F16" s="234"/>
      <c r="G16" s="234"/>
      <c r="H16" s="235"/>
      <c r="I16" s="47"/>
      <c r="J16" s="311"/>
      <c r="K16" s="311"/>
      <c r="L16" s="311"/>
      <c r="M16" s="311"/>
      <c r="N16" s="311"/>
      <c r="O16" s="311"/>
      <c r="P16" s="311"/>
      <c r="Q16" s="311"/>
      <c r="R16" s="314"/>
      <c r="S16" s="314"/>
      <c r="T16" s="314"/>
      <c r="U16" s="314"/>
      <c r="V16" s="314"/>
      <c r="W16" s="314"/>
      <c r="X16" s="314"/>
      <c r="Y16" s="314"/>
      <c r="Z16" s="314"/>
      <c r="AA16" s="314"/>
      <c r="AB16" s="314"/>
      <c r="AC16" s="314"/>
      <c r="AD16" s="314"/>
      <c r="AE16" s="314"/>
      <c r="AF16" s="314"/>
      <c r="AG16" s="314"/>
      <c r="AH16" s="314"/>
      <c r="AI16" s="314"/>
      <c r="AJ16" s="315"/>
      <c r="AK16" s="345"/>
      <c r="AL16" s="346"/>
      <c r="AM16" s="346"/>
      <c r="AN16" s="346"/>
      <c r="AO16" s="346"/>
      <c r="AP16" s="346"/>
      <c r="AQ16" s="346"/>
      <c r="AR16" s="346"/>
      <c r="AS16" s="346"/>
      <c r="AT16" s="347"/>
      <c r="AU16" s="306"/>
      <c r="AV16" s="307"/>
      <c r="AW16" s="1"/>
      <c r="AX16" s="137"/>
      <c r="AY16" s="138" t="s">
        <v>4</v>
      </c>
      <c r="AZ16" s="138" t="s">
        <v>4</v>
      </c>
      <c r="BA16" s="138" t="s">
        <v>4</v>
      </c>
      <c r="BB16" s="139" t="s">
        <v>4</v>
      </c>
    </row>
    <row r="17" spans="1:70" ht="11.1" customHeight="1" x14ac:dyDescent="0.2">
      <c r="A17" s="228"/>
      <c r="B17" s="233"/>
      <c r="C17" s="234"/>
      <c r="D17" s="234"/>
      <c r="E17" s="234"/>
      <c r="F17" s="234"/>
      <c r="G17" s="234"/>
      <c r="H17" s="235"/>
      <c r="I17" s="121"/>
      <c r="J17" s="311" t="s">
        <v>107</v>
      </c>
      <c r="K17" s="311"/>
      <c r="L17" s="311"/>
      <c r="M17" s="311"/>
      <c r="N17" s="311"/>
      <c r="O17" s="311"/>
      <c r="P17" s="311"/>
      <c r="Q17" s="311"/>
      <c r="R17" s="314" t="s">
        <v>118</v>
      </c>
      <c r="S17" s="314"/>
      <c r="T17" s="314"/>
      <c r="U17" s="314"/>
      <c r="V17" s="314"/>
      <c r="W17" s="314"/>
      <c r="X17" s="314"/>
      <c r="Y17" s="314"/>
      <c r="Z17" s="314"/>
      <c r="AA17" s="314"/>
      <c r="AB17" s="314"/>
      <c r="AC17" s="314"/>
      <c r="AD17" s="314"/>
      <c r="AE17" s="314"/>
      <c r="AF17" s="314"/>
      <c r="AG17" s="314"/>
      <c r="AH17" s="314"/>
      <c r="AI17" s="314"/>
      <c r="AJ17" s="315"/>
      <c r="AK17" s="345"/>
      <c r="AL17" s="346"/>
      <c r="AM17" s="346"/>
      <c r="AN17" s="346"/>
      <c r="AO17" s="346"/>
      <c r="AP17" s="346"/>
      <c r="AQ17" s="346"/>
      <c r="AR17" s="346"/>
      <c r="AS17" s="346"/>
      <c r="AT17" s="347"/>
      <c r="AU17" s="306"/>
      <c r="AV17" s="307"/>
      <c r="AW17" s="1"/>
      <c r="AX17" s="140">
        <v>0</v>
      </c>
      <c r="AY17" s="138">
        <v>2018</v>
      </c>
      <c r="AZ17" s="138">
        <v>2019</v>
      </c>
      <c r="BA17" s="138">
        <v>2020</v>
      </c>
      <c r="BB17" s="139">
        <v>2021</v>
      </c>
    </row>
    <row r="18" spans="1:70" ht="11.1" customHeight="1" x14ac:dyDescent="0.2">
      <c r="A18" s="228"/>
      <c r="B18" s="233"/>
      <c r="C18" s="234"/>
      <c r="D18" s="234"/>
      <c r="E18" s="234"/>
      <c r="F18" s="234"/>
      <c r="G18" s="234"/>
      <c r="H18" s="235"/>
      <c r="I18" s="47"/>
      <c r="J18" s="311"/>
      <c r="K18" s="311"/>
      <c r="L18" s="311"/>
      <c r="M18" s="311"/>
      <c r="N18" s="311"/>
      <c r="O18" s="311"/>
      <c r="P18" s="311"/>
      <c r="Q18" s="311"/>
      <c r="R18" s="314"/>
      <c r="S18" s="314"/>
      <c r="T18" s="314"/>
      <c r="U18" s="314"/>
      <c r="V18" s="314"/>
      <c r="W18" s="314"/>
      <c r="X18" s="314"/>
      <c r="Y18" s="314"/>
      <c r="Z18" s="314"/>
      <c r="AA18" s="314"/>
      <c r="AB18" s="314"/>
      <c r="AC18" s="314"/>
      <c r="AD18" s="314"/>
      <c r="AE18" s="314"/>
      <c r="AF18" s="314"/>
      <c r="AG18" s="314"/>
      <c r="AH18" s="314"/>
      <c r="AI18" s="314"/>
      <c r="AJ18" s="315"/>
      <c r="AK18" s="345"/>
      <c r="AL18" s="346"/>
      <c r="AM18" s="346"/>
      <c r="AN18" s="346"/>
      <c r="AO18" s="346"/>
      <c r="AP18" s="346"/>
      <c r="AQ18" s="346"/>
      <c r="AR18" s="346"/>
      <c r="AS18" s="346"/>
      <c r="AT18" s="347"/>
      <c r="AU18" s="306"/>
      <c r="AV18" s="307"/>
      <c r="AW18" s="1"/>
      <c r="AX18" s="140">
        <v>0</v>
      </c>
      <c r="AY18" s="138">
        <f>AY17+1</f>
        <v>2019</v>
      </c>
      <c r="AZ18" s="138">
        <f>AZ17+1</f>
        <v>2020</v>
      </c>
      <c r="BA18" s="138">
        <f>BA17+1</f>
        <v>2021</v>
      </c>
      <c r="BB18" s="139">
        <f>BB17+1</f>
        <v>2022</v>
      </c>
    </row>
    <row r="19" spans="1:70" ht="11.1" customHeight="1" x14ac:dyDescent="0.2">
      <c r="A19" s="228"/>
      <c r="B19" s="233"/>
      <c r="C19" s="234"/>
      <c r="D19" s="234"/>
      <c r="E19" s="234"/>
      <c r="F19" s="234"/>
      <c r="G19" s="234"/>
      <c r="H19" s="235"/>
      <c r="I19" s="121"/>
      <c r="J19" s="311" t="s">
        <v>69</v>
      </c>
      <c r="K19" s="311"/>
      <c r="L19" s="311"/>
      <c r="M19" s="311"/>
      <c r="N19" s="311"/>
      <c r="O19" s="311"/>
      <c r="P19" s="311"/>
      <c r="Q19" s="311"/>
      <c r="R19" s="314" t="s">
        <v>110</v>
      </c>
      <c r="S19" s="314"/>
      <c r="T19" s="314"/>
      <c r="U19" s="314"/>
      <c r="V19" s="314"/>
      <c r="W19" s="314"/>
      <c r="X19" s="314"/>
      <c r="Y19" s="314"/>
      <c r="Z19" s="314"/>
      <c r="AA19" s="314"/>
      <c r="AB19" s="314"/>
      <c r="AC19" s="314"/>
      <c r="AD19" s="314"/>
      <c r="AE19" s="314"/>
      <c r="AF19" s="314"/>
      <c r="AG19" s="314"/>
      <c r="AH19" s="314"/>
      <c r="AI19" s="314"/>
      <c r="AJ19" s="315"/>
      <c r="AK19" s="345"/>
      <c r="AL19" s="346"/>
      <c r="AM19" s="346"/>
      <c r="AN19" s="346"/>
      <c r="AO19" s="346"/>
      <c r="AP19" s="346"/>
      <c r="AQ19" s="346"/>
      <c r="AR19" s="346"/>
      <c r="AS19" s="346"/>
      <c r="AT19" s="347"/>
      <c r="AU19" s="306"/>
      <c r="AV19" s="307"/>
      <c r="AW19" s="1"/>
      <c r="AX19" s="141" t="str">
        <f>IF(AH8="Bitte auswählen!","",HLOOKUP(AH8,AY15:BB19,5,FALSE))</f>
        <v/>
      </c>
      <c r="AY19" s="142" t="s">
        <v>12</v>
      </c>
      <c r="AZ19" s="142" t="s">
        <v>13</v>
      </c>
      <c r="BA19" s="142" t="s">
        <v>14</v>
      </c>
      <c r="BB19" s="143" t="s">
        <v>15</v>
      </c>
    </row>
    <row r="20" spans="1:70" ht="11.1" customHeight="1" x14ac:dyDescent="0.2">
      <c r="A20" s="228"/>
      <c r="B20" s="233"/>
      <c r="C20" s="234"/>
      <c r="D20" s="234"/>
      <c r="E20" s="234"/>
      <c r="F20" s="234"/>
      <c r="G20" s="234"/>
      <c r="H20" s="235"/>
      <c r="I20" s="47"/>
      <c r="J20" s="311"/>
      <c r="K20" s="311"/>
      <c r="L20" s="311"/>
      <c r="M20" s="311"/>
      <c r="N20" s="311"/>
      <c r="O20" s="311"/>
      <c r="P20" s="311"/>
      <c r="Q20" s="311"/>
      <c r="R20" s="314"/>
      <c r="S20" s="314"/>
      <c r="T20" s="314"/>
      <c r="U20" s="314"/>
      <c r="V20" s="314"/>
      <c r="W20" s="314"/>
      <c r="X20" s="314"/>
      <c r="Y20" s="314"/>
      <c r="Z20" s="314"/>
      <c r="AA20" s="314"/>
      <c r="AB20" s="314"/>
      <c r="AC20" s="314"/>
      <c r="AD20" s="314"/>
      <c r="AE20" s="314"/>
      <c r="AF20" s="314"/>
      <c r="AG20" s="314"/>
      <c r="AH20" s="314"/>
      <c r="AI20" s="314"/>
      <c r="AJ20" s="315"/>
      <c r="AK20" s="345"/>
      <c r="AL20" s="346"/>
      <c r="AM20" s="346"/>
      <c r="AN20" s="346"/>
      <c r="AO20" s="346"/>
      <c r="AP20" s="346"/>
      <c r="AQ20" s="346"/>
      <c r="AR20" s="346"/>
      <c r="AS20" s="346"/>
      <c r="AT20" s="347"/>
      <c r="AU20" s="306"/>
      <c r="AV20" s="307"/>
      <c r="AW20" s="1"/>
    </row>
    <row r="21" spans="1:70" ht="11.1" customHeight="1" x14ac:dyDescent="0.2">
      <c r="A21" s="228"/>
      <c r="B21" s="233"/>
      <c r="C21" s="234"/>
      <c r="D21" s="234"/>
      <c r="E21" s="234"/>
      <c r="F21" s="234"/>
      <c r="G21" s="234"/>
      <c r="H21" s="235"/>
      <c r="I21" s="121"/>
      <c r="J21" s="311" t="s">
        <v>124</v>
      </c>
      <c r="K21" s="311"/>
      <c r="L21" s="311"/>
      <c r="M21" s="311"/>
      <c r="N21" s="311"/>
      <c r="O21" s="311"/>
      <c r="P21" s="311"/>
      <c r="Q21" s="311"/>
      <c r="R21" s="314" t="s">
        <v>147</v>
      </c>
      <c r="S21" s="314"/>
      <c r="T21" s="314"/>
      <c r="U21" s="314"/>
      <c r="V21" s="314"/>
      <c r="W21" s="314"/>
      <c r="X21" s="314"/>
      <c r="Y21" s="314"/>
      <c r="Z21" s="314"/>
      <c r="AA21" s="314"/>
      <c r="AB21" s="314"/>
      <c r="AC21" s="314"/>
      <c r="AD21" s="314"/>
      <c r="AE21" s="314"/>
      <c r="AF21" s="314"/>
      <c r="AG21" s="314"/>
      <c r="AH21" s="314"/>
      <c r="AI21" s="314"/>
      <c r="AJ21" s="315"/>
      <c r="AK21" s="345"/>
      <c r="AL21" s="346"/>
      <c r="AM21" s="346"/>
      <c r="AN21" s="346"/>
      <c r="AO21" s="346"/>
      <c r="AP21" s="346"/>
      <c r="AQ21" s="346"/>
      <c r="AR21" s="346"/>
      <c r="AS21" s="346"/>
      <c r="AT21" s="347"/>
      <c r="AU21" s="306"/>
      <c r="AV21" s="307"/>
      <c r="AW21" s="1"/>
    </row>
    <row r="22" spans="1:70" ht="11.1" customHeight="1" x14ac:dyDescent="0.2">
      <c r="A22" s="228"/>
      <c r="B22" s="233"/>
      <c r="C22" s="234"/>
      <c r="D22" s="234"/>
      <c r="E22" s="234"/>
      <c r="F22" s="234"/>
      <c r="G22" s="234"/>
      <c r="H22" s="235"/>
      <c r="I22" s="133"/>
      <c r="J22" s="341"/>
      <c r="K22" s="341"/>
      <c r="L22" s="341"/>
      <c r="M22" s="341"/>
      <c r="N22" s="341"/>
      <c r="O22" s="341"/>
      <c r="P22" s="341"/>
      <c r="Q22" s="341"/>
      <c r="R22" s="339"/>
      <c r="S22" s="339"/>
      <c r="T22" s="339"/>
      <c r="U22" s="339"/>
      <c r="V22" s="339"/>
      <c r="W22" s="339"/>
      <c r="X22" s="339"/>
      <c r="Y22" s="339"/>
      <c r="Z22" s="339"/>
      <c r="AA22" s="339"/>
      <c r="AB22" s="339"/>
      <c r="AC22" s="339"/>
      <c r="AD22" s="339"/>
      <c r="AE22" s="339"/>
      <c r="AF22" s="339"/>
      <c r="AG22" s="339"/>
      <c r="AH22" s="339"/>
      <c r="AI22" s="339"/>
      <c r="AJ22" s="340"/>
      <c r="AK22" s="345"/>
      <c r="AL22" s="346"/>
      <c r="AM22" s="346"/>
      <c r="AN22" s="346"/>
      <c r="AO22" s="346"/>
      <c r="AP22" s="346"/>
      <c r="AQ22" s="346"/>
      <c r="AR22" s="346"/>
      <c r="AS22" s="346"/>
      <c r="AT22" s="347"/>
      <c r="AU22" s="306"/>
      <c r="AV22" s="307"/>
      <c r="AW22" s="1"/>
    </row>
    <row r="23" spans="1:70" ht="11.1" hidden="1" customHeight="1" x14ac:dyDescent="0.2">
      <c r="A23" s="228"/>
      <c r="B23" s="233"/>
      <c r="C23" s="234"/>
      <c r="D23" s="234"/>
      <c r="E23" s="234"/>
      <c r="F23" s="234"/>
      <c r="G23" s="234"/>
      <c r="H23" s="235"/>
      <c r="I23" s="174">
        <f>IF(I24="Datum eintragen!",0,YEAR(I24))</f>
        <v>0</v>
      </c>
      <c r="J23" s="16">
        <f t="shared" ref="J23:AJ23" si="0">IF(J24="Datum eintragen!",0,YEAR(J24))</f>
        <v>0</v>
      </c>
      <c r="K23" s="16">
        <f t="shared" si="0"/>
        <v>0</v>
      </c>
      <c r="L23" s="16">
        <f t="shared" si="0"/>
        <v>0</v>
      </c>
      <c r="M23" s="16">
        <f t="shared" si="0"/>
        <v>0</v>
      </c>
      <c r="N23" s="16">
        <f t="shared" si="0"/>
        <v>0</v>
      </c>
      <c r="O23" s="16">
        <f t="shared" si="0"/>
        <v>0</v>
      </c>
      <c r="P23" s="16">
        <f t="shared" si="0"/>
        <v>0</v>
      </c>
      <c r="Q23" s="16">
        <f t="shared" si="0"/>
        <v>0</v>
      </c>
      <c r="R23" s="16">
        <f t="shared" si="0"/>
        <v>0</v>
      </c>
      <c r="S23" s="16">
        <f t="shared" si="0"/>
        <v>0</v>
      </c>
      <c r="T23" s="16">
        <f t="shared" si="0"/>
        <v>0</v>
      </c>
      <c r="U23" s="16">
        <f t="shared" si="0"/>
        <v>0</v>
      </c>
      <c r="V23" s="16">
        <f t="shared" si="0"/>
        <v>0</v>
      </c>
      <c r="W23" s="16">
        <f t="shared" si="0"/>
        <v>0</v>
      </c>
      <c r="X23" s="16">
        <f t="shared" si="0"/>
        <v>0</v>
      </c>
      <c r="Y23" s="16">
        <f t="shared" si="0"/>
        <v>0</v>
      </c>
      <c r="Z23" s="16">
        <f t="shared" si="0"/>
        <v>0</v>
      </c>
      <c r="AA23" s="16">
        <f t="shared" si="0"/>
        <v>0</v>
      </c>
      <c r="AB23" s="16">
        <f t="shared" si="0"/>
        <v>0</v>
      </c>
      <c r="AC23" s="16">
        <f t="shared" si="0"/>
        <v>0</v>
      </c>
      <c r="AD23" s="16">
        <f t="shared" si="0"/>
        <v>0</v>
      </c>
      <c r="AE23" s="16">
        <f t="shared" si="0"/>
        <v>0</v>
      </c>
      <c r="AF23" s="16">
        <f t="shared" si="0"/>
        <v>0</v>
      </c>
      <c r="AG23" s="16">
        <f t="shared" si="0"/>
        <v>0</v>
      </c>
      <c r="AH23" s="16">
        <f t="shared" si="0"/>
        <v>0</v>
      </c>
      <c r="AI23" s="16">
        <f t="shared" si="0"/>
        <v>0</v>
      </c>
      <c r="AJ23" s="17">
        <f t="shared" si="0"/>
        <v>0</v>
      </c>
      <c r="AK23" s="328">
        <v>26</v>
      </c>
      <c r="AL23" s="294"/>
      <c r="AM23" s="294"/>
      <c r="AN23" s="294"/>
      <c r="AO23" s="294"/>
      <c r="AP23" s="294"/>
      <c r="AQ23" s="294">
        <v>26</v>
      </c>
      <c r="AR23" s="294"/>
      <c r="AS23" s="294">
        <v>25</v>
      </c>
      <c r="AT23" s="295"/>
      <c r="AU23" s="306"/>
      <c r="AV23" s="307"/>
      <c r="AW23" s="5"/>
    </row>
    <row r="24" spans="1:70" ht="11.1" customHeight="1" x14ac:dyDescent="0.2">
      <c r="A24" s="228"/>
      <c r="B24" s="233"/>
      <c r="C24" s="234"/>
      <c r="D24" s="234"/>
      <c r="E24" s="234"/>
      <c r="F24" s="234"/>
      <c r="G24" s="234"/>
      <c r="H24" s="235"/>
      <c r="I24" s="260" t="s">
        <v>9</v>
      </c>
      <c r="J24" s="260" t="s">
        <v>9</v>
      </c>
      <c r="K24" s="260" t="s">
        <v>9</v>
      </c>
      <c r="L24" s="260" t="s">
        <v>9</v>
      </c>
      <c r="M24" s="260" t="s">
        <v>9</v>
      </c>
      <c r="N24" s="260" t="s">
        <v>9</v>
      </c>
      <c r="O24" s="260" t="s">
        <v>9</v>
      </c>
      <c r="P24" s="260" t="s">
        <v>9</v>
      </c>
      <c r="Q24" s="260" t="s">
        <v>9</v>
      </c>
      <c r="R24" s="260" t="s">
        <v>9</v>
      </c>
      <c r="S24" s="260" t="s">
        <v>9</v>
      </c>
      <c r="T24" s="260" t="s">
        <v>9</v>
      </c>
      <c r="U24" s="260" t="s">
        <v>9</v>
      </c>
      <c r="V24" s="260" t="s">
        <v>9</v>
      </c>
      <c r="W24" s="260" t="s">
        <v>9</v>
      </c>
      <c r="X24" s="260" t="s">
        <v>9</v>
      </c>
      <c r="Y24" s="260" t="s">
        <v>9</v>
      </c>
      <c r="Z24" s="260" t="s">
        <v>9</v>
      </c>
      <c r="AA24" s="260" t="s">
        <v>9</v>
      </c>
      <c r="AB24" s="260" t="s">
        <v>9</v>
      </c>
      <c r="AC24" s="260" t="s">
        <v>9</v>
      </c>
      <c r="AD24" s="260" t="s">
        <v>9</v>
      </c>
      <c r="AE24" s="260" t="s">
        <v>9</v>
      </c>
      <c r="AF24" s="260" t="s">
        <v>9</v>
      </c>
      <c r="AG24" s="260" t="s">
        <v>9</v>
      </c>
      <c r="AH24" s="260" t="s">
        <v>9</v>
      </c>
      <c r="AI24" s="260" t="s">
        <v>9</v>
      </c>
      <c r="AJ24" s="263" t="s">
        <v>9</v>
      </c>
      <c r="AK24" s="316" t="s">
        <v>7</v>
      </c>
      <c r="AL24" s="255"/>
      <c r="AM24" s="255"/>
      <c r="AN24" s="255"/>
      <c r="AO24" s="255"/>
      <c r="AP24" s="317"/>
      <c r="AQ24" s="254" t="s">
        <v>6</v>
      </c>
      <c r="AR24" s="255"/>
      <c r="AS24" s="255"/>
      <c r="AT24" s="255"/>
      <c r="AU24" s="306"/>
      <c r="AV24" s="307"/>
      <c r="AW24" s="5"/>
      <c r="AX24" s="157" t="s">
        <v>131</v>
      </c>
      <c r="AY24" s="148"/>
    </row>
    <row r="25" spans="1:70" ht="11.1" customHeight="1" x14ac:dyDescent="0.2">
      <c r="A25" s="228"/>
      <c r="B25" s="233"/>
      <c r="C25" s="234"/>
      <c r="D25" s="234"/>
      <c r="E25" s="234"/>
      <c r="F25" s="234"/>
      <c r="G25" s="234"/>
      <c r="H25" s="235"/>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4"/>
      <c r="AK25" s="318"/>
      <c r="AL25" s="257"/>
      <c r="AM25" s="257"/>
      <c r="AN25" s="257"/>
      <c r="AO25" s="257"/>
      <c r="AP25" s="319"/>
      <c r="AQ25" s="256"/>
      <c r="AR25" s="257"/>
      <c r="AS25" s="257"/>
      <c r="AT25" s="257"/>
      <c r="AU25" s="306"/>
      <c r="AV25" s="307"/>
      <c r="AW25" s="5"/>
      <c r="AX25" s="158" t="s">
        <v>132</v>
      </c>
      <c r="AY25" s="148"/>
    </row>
    <row r="26" spans="1:70" ht="11.1" customHeight="1" x14ac:dyDescent="0.2">
      <c r="A26" s="228"/>
      <c r="B26" s="233"/>
      <c r="C26" s="234"/>
      <c r="D26" s="234"/>
      <c r="E26" s="234"/>
      <c r="F26" s="234"/>
      <c r="G26" s="234"/>
      <c r="H26" s="235"/>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4"/>
      <c r="AK26" s="318"/>
      <c r="AL26" s="257"/>
      <c r="AM26" s="257"/>
      <c r="AN26" s="257"/>
      <c r="AO26" s="257"/>
      <c r="AP26" s="319"/>
      <c r="AQ26" s="258"/>
      <c r="AR26" s="259"/>
      <c r="AS26" s="259"/>
      <c r="AT26" s="259"/>
      <c r="AU26" s="306"/>
      <c r="AV26" s="307"/>
      <c r="AW26" s="5"/>
      <c r="AX26" s="159" t="s">
        <v>133</v>
      </c>
      <c r="AY26" s="148"/>
    </row>
    <row r="27" spans="1:70" ht="11.1" customHeight="1" x14ac:dyDescent="0.2">
      <c r="A27" s="228"/>
      <c r="B27" s="233"/>
      <c r="C27" s="234"/>
      <c r="D27" s="234"/>
      <c r="E27" s="234"/>
      <c r="F27" s="234"/>
      <c r="G27" s="234"/>
      <c r="H27" s="235"/>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4"/>
      <c r="AK27" s="316" t="s">
        <v>8</v>
      </c>
      <c r="AL27" s="320"/>
      <c r="AM27" s="324" t="s">
        <v>5</v>
      </c>
      <c r="AN27" s="320"/>
      <c r="AO27" s="324" t="s">
        <v>11</v>
      </c>
      <c r="AP27" s="317"/>
      <c r="AQ27" s="254" t="s">
        <v>108</v>
      </c>
      <c r="AR27" s="320"/>
      <c r="AS27" s="324" t="s">
        <v>109</v>
      </c>
      <c r="AT27" s="320"/>
      <c r="AU27" s="306"/>
      <c r="AV27" s="307"/>
      <c r="AW27" s="5"/>
      <c r="AX27" s="281">
        <f>HLOOKUP($AH$8,$AX$15:$BB$19,3,FALSE)</f>
        <v>0</v>
      </c>
      <c r="AY27" s="283">
        <f>HLOOKUP($AH$8,$AX$15:$BB$19,4,FALSE)</f>
        <v>0</v>
      </c>
      <c r="AZ27" s="281">
        <f>HLOOKUP($AH$8,$AX$15:$BB$19,3,FALSE)</f>
        <v>0</v>
      </c>
      <c r="BA27" s="283">
        <f>HLOOKUP($AH$8,$AX$15:$BB$19,4,FALSE)</f>
        <v>0</v>
      </c>
      <c r="BB27" s="281">
        <f>HLOOKUP($AH$8,$AX$15:$BB$19,3,FALSE)</f>
        <v>0</v>
      </c>
      <c r="BC27" s="283">
        <f>HLOOKUP($AH$8,$AX$15:$BB$19,4,FALSE)</f>
        <v>0</v>
      </c>
      <c r="BD27" s="281">
        <f>HLOOKUP($AH$8,$AX$15:$BB$19,3,FALSE)</f>
        <v>0</v>
      </c>
      <c r="BE27" s="283">
        <f>HLOOKUP($AH$8,$AX$15:$BB$19,4,FALSE)</f>
        <v>0</v>
      </c>
      <c r="BF27" s="281">
        <f>HLOOKUP($AH$8,$AX$15:$BB$19,3,FALSE)</f>
        <v>0</v>
      </c>
      <c r="BG27" s="283">
        <f>HLOOKUP($AH$8,$AX$15:$BB$19,4,FALSE)</f>
        <v>0</v>
      </c>
      <c r="BH27" s="349"/>
      <c r="BJ27" s="217" t="s">
        <v>151</v>
      </c>
      <c r="BK27" s="218"/>
      <c r="BL27" s="218"/>
      <c r="BM27" s="219"/>
      <c r="BO27" s="217" t="s">
        <v>152</v>
      </c>
      <c r="BP27" s="218"/>
      <c r="BQ27" s="218"/>
      <c r="BR27" s="219"/>
    </row>
    <row r="28" spans="1:70" ht="11.1" customHeight="1" x14ac:dyDescent="0.2">
      <c r="A28" s="228"/>
      <c r="B28" s="233"/>
      <c r="C28" s="234"/>
      <c r="D28" s="234"/>
      <c r="E28" s="234"/>
      <c r="F28" s="234"/>
      <c r="G28" s="234"/>
      <c r="H28" s="235"/>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4"/>
      <c r="AK28" s="318"/>
      <c r="AL28" s="321"/>
      <c r="AM28" s="325"/>
      <c r="AN28" s="321"/>
      <c r="AO28" s="325"/>
      <c r="AP28" s="319"/>
      <c r="AQ28" s="118"/>
      <c r="AR28" s="119"/>
      <c r="AS28" s="120"/>
      <c r="AT28" s="119"/>
      <c r="AU28" s="306"/>
      <c r="AV28" s="307"/>
      <c r="AW28" s="5"/>
      <c r="AX28" s="282"/>
      <c r="AY28" s="284"/>
      <c r="AZ28" s="282"/>
      <c r="BA28" s="284"/>
      <c r="BB28" s="282"/>
      <c r="BC28" s="284"/>
      <c r="BD28" s="282"/>
      <c r="BE28" s="284"/>
      <c r="BF28" s="282"/>
      <c r="BG28" s="284"/>
      <c r="BH28" s="350"/>
      <c r="BJ28" s="220"/>
      <c r="BK28" s="221"/>
      <c r="BL28" s="221"/>
      <c r="BM28" s="222"/>
      <c r="BO28" s="220"/>
      <c r="BP28" s="221"/>
      <c r="BQ28" s="221"/>
      <c r="BR28" s="222"/>
    </row>
    <row r="29" spans="1:70" ht="11.1" customHeight="1" x14ac:dyDescent="0.15">
      <c r="A29" s="228"/>
      <c r="B29" s="233"/>
      <c r="C29" s="234"/>
      <c r="D29" s="234"/>
      <c r="E29" s="234"/>
      <c r="F29" s="234"/>
      <c r="G29" s="234"/>
      <c r="H29" s="235"/>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4"/>
      <c r="AK29" s="318"/>
      <c r="AL29" s="321"/>
      <c r="AM29" s="325"/>
      <c r="AN29" s="321"/>
      <c r="AO29" s="325"/>
      <c r="AP29" s="319"/>
      <c r="AQ29" s="329" t="s">
        <v>106</v>
      </c>
      <c r="AR29" s="296"/>
      <c r="AS29" s="296" t="s">
        <v>106</v>
      </c>
      <c r="AT29" s="296"/>
      <c r="AU29" s="306"/>
      <c r="AV29" s="307"/>
      <c r="AW29" s="5"/>
      <c r="AX29" s="282"/>
      <c r="AY29" s="284"/>
      <c r="AZ29" s="282"/>
      <c r="BA29" s="284"/>
      <c r="BB29" s="282"/>
      <c r="BC29" s="284"/>
      <c r="BD29" s="282"/>
      <c r="BE29" s="284"/>
      <c r="BF29" s="282"/>
      <c r="BG29" s="284"/>
      <c r="BH29" s="350"/>
      <c r="BJ29" s="220"/>
      <c r="BK29" s="221"/>
      <c r="BL29" s="221"/>
      <c r="BM29" s="222"/>
      <c r="BO29" s="220"/>
      <c r="BP29" s="221"/>
      <c r="BQ29" s="221"/>
      <c r="BR29" s="222"/>
    </row>
    <row r="30" spans="1:70" ht="18" customHeight="1" x14ac:dyDescent="0.2">
      <c r="A30" s="229"/>
      <c r="B30" s="236"/>
      <c r="C30" s="237"/>
      <c r="D30" s="237"/>
      <c r="E30" s="237"/>
      <c r="F30" s="237"/>
      <c r="G30" s="237"/>
      <c r="H30" s="238"/>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5"/>
      <c r="AK30" s="322"/>
      <c r="AL30" s="323"/>
      <c r="AM30" s="326"/>
      <c r="AN30" s="323"/>
      <c r="AO30" s="326"/>
      <c r="AP30" s="327"/>
      <c r="AQ30" s="330">
        <f>SUM(AQ31:AR150)</f>
        <v>0</v>
      </c>
      <c r="AR30" s="297"/>
      <c r="AS30" s="297">
        <f>SUM(AS31:AT150)</f>
        <v>0</v>
      </c>
      <c r="AT30" s="297"/>
      <c r="AU30" s="308"/>
      <c r="AV30" s="309"/>
      <c r="AW30" s="5"/>
      <c r="AX30" s="288" t="s">
        <v>96</v>
      </c>
      <c r="AY30" s="289"/>
      <c r="AZ30" s="288" t="s">
        <v>97</v>
      </c>
      <c r="BA30" s="289"/>
      <c r="BB30" s="288" t="s">
        <v>130</v>
      </c>
      <c r="BC30" s="289"/>
      <c r="BD30" s="288" t="s">
        <v>98</v>
      </c>
      <c r="BE30" s="289"/>
      <c r="BF30" s="288" t="s">
        <v>134</v>
      </c>
      <c r="BG30" s="289"/>
      <c r="BH30" s="186" t="s">
        <v>155</v>
      </c>
      <c r="BJ30" s="223"/>
      <c r="BK30" s="224"/>
      <c r="BL30" s="224"/>
      <c r="BM30" s="225"/>
      <c r="BO30" s="223"/>
      <c r="BP30" s="224"/>
      <c r="BQ30" s="224"/>
      <c r="BR30" s="225"/>
    </row>
    <row r="31" spans="1:70" ht="18" customHeight="1" x14ac:dyDescent="0.2">
      <c r="A31" s="239">
        <v>1</v>
      </c>
      <c r="B31" s="242" t="str">
        <f>'Kopierhilfe TN-Daten'!C2</f>
        <v/>
      </c>
      <c r="C31" s="243"/>
      <c r="D31" s="243"/>
      <c r="E31" s="243"/>
      <c r="F31" s="243"/>
      <c r="G31" s="243"/>
      <c r="H31" s="244"/>
      <c r="I31" s="175"/>
      <c r="J31" s="175"/>
      <c r="K31" s="175"/>
      <c r="L31" s="175"/>
      <c r="M31" s="175"/>
      <c r="N31" s="32"/>
      <c r="O31" s="32"/>
      <c r="P31" s="32"/>
      <c r="Q31" s="32"/>
      <c r="R31" s="32"/>
      <c r="S31" s="32"/>
      <c r="T31" s="32"/>
      <c r="U31" s="32"/>
      <c r="V31" s="32"/>
      <c r="W31" s="32"/>
      <c r="X31" s="32"/>
      <c r="Y31" s="32"/>
      <c r="Z31" s="32"/>
      <c r="AA31" s="32"/>
      <c r="AB31" s="32"/>
      <c r="AC31" s="32"/>
      <c r="AD31" s="32"/>
      <c r="AE31" s="32"/>
      <c r="AF31" s="32"/>
      <c r="AG31" s="32"/>
      <c r="AH31" s="32"/>
      <c r="AI31" s="32"/>
      <c r="AJ31" s="33"/>
      <c r="AK31" s="266" t="str">
        <f>IF(OR($Y$12=0,SUM($I$23:$AJ$23)=0),"",IFERROR(HLOOKUP($AR$8,$AX$27:$AY$150,ROW()-$AK$23,FALSE),0))</f>
        <v/>
      </c>
      <c r="AL31" s="267"/>
      <c r="AM31" s="272" t="str">
        <f>IF(OR($Y$12=0,SUM($I$23:$AJ$23)=0),"",IFERROR(HLOOKUP($AR$8,$AZ$27:$BA$150,ROW()-$AK$23,FALSE),0))</f>
        <v/>
      </c>
      <c r="AN31" s="267"/>
      <c r="AO31" s="275" t="str">
        <f>IF(OR($Y$12=0,SUM($I$23:$AJ$23)=0),"",IFERROR(HLOOKUP($AR$8,$BD$27:$BE$150,ROW()-$AK$23,FALSE),0))</f>
        <v/>
      </c>
      <c r="AP31" s="276"/>
      <c r="AQ31" s="290" t="str">
        <f>IF(OR($Y$12=0,SUM($I$23:$AJ$23)=0),"",IFERROR(HLOOKUP($AR$8,$BF$27:$BG$150,ROW()-$AK$23,FALSE),0))</f>
        <v/>
      </c>
      <c r="AR31" s="267"/>
      <c r="AS31" s="272" t="str">
        <f>IF(OR($Y$12=0,SUM($I$23:$AJ$23)=0),"",IFERROR(HLOOKUP($AR$8,$BF$27:$BG$150,ROW()-$AS$23,FALSE),0))</f>
        <v/>
      </c>
      <c r="AT31" s="285"/>
      <c r="AU31" s="298">
        <f>IF(HLOOKUP($AH$8,$AX$15:$BB$19,4,FALSE)=$AR$8,SUM(BF31:BG31),0)</f>
        <v>0</v>
      </c>
      <c r="AV31" s="299"/>
      <c r="AW31" s="293" t="str">
        <f>IF(BH31="ja","Es fehlt die Angabe des Berufsfeldes!",IF(AU31&gt;$Y$12,"Die Gesamtstunden wurden überschritten!",""))</f>
        <v/>
      </c>
      <c r="AX31" s="149">
        <f>SUMPRODUCT(($I$23:$AJ$23=$AX$27)*($I31:$AJ31&lt;&gt;"")*($I34:$AJ34))</f>
        <v>0</v>
      </c>
      <c r="AY31" s="151">
        <f>SUMPRODUCT(($I$23:$AJ$23=$AY$27)*($I31:$AJ31&lt;&gt;"")*($I34:$AJ34))</f>
        <v>0</v>
      </c>
      <c r="AZ31" s="149">
        <f>SUMPRODUCT(($I$23:$AJ$23=$AZ$27)*($I31:$AJ31="a")*($I34:$AJ34))</f>
        <v>0</v>
      </c>
      <c r="BA31" s="151">
        <f>SUMPRODUCT(($I$23:$AJ$23=$BA$27)*($I31:$AJ31="a")*($I34:$AJ34))</f>
        <v>0</v>
      </c>
      <c r="BB31" s="149">
        <f>SUMPRODUCT(($I$23:$AJ$23=$BB$27)*($I31:$AJ31="e")*($I34:$AJ34))</f>
        <v>0</v>
      </c>
      <c r="BC31" s="151">
        <f>SUMPRODUCT(($I$23:$AJ$23=$BC$27)*($I31:$AJ31="e")*($I34:$AJ34))</f>
        <v>0</v>
      </c>
      <c r="BD31" s="153">
        <f>IF(AX31=0,0,ROUND(AZ31/AX31,4))</f>
        <v>0</v>
      </c>
      <c r="BE31" s="150">
        <f>IF(AY31=0,0,ROUND(BA31/AY31,4))</f>
        <v>0</v>
      </c>
      <c r="BF31" s="149">
        <f>IF(BH31="ja",0,IF($BD31&gt;=60%,$AZ31+$BB31,$AZ31))</f>
        <v>0</v>
      </c>
      <c r="BG31" s="151">
        <f>IF(BH31="ja",0,IF($BE31&gt;=60%,$BA31+$BC31,$BA31))</f>
        <v>0</v>
      </c>
      <c r="BH31" s="185" t="str">
        <f>IF(SUMPRODUCT(($I31:$AJ31="a")*($I33:$AJ33="")*($I$23:$AJ$23&lt;&gt;0))&gt;0,"ja",
IF(SUMPRODUCT(($I31:$AJ31="e")*($I33:$AJ33="")*($I$23:$AJ$23&lt;&gt;0))&gt;0,"ja","nein"))</f>
        <v>nein</v>
      </c>
      <c r="BJ31" s="108" t="str">
        <f>IF(BK31=FALSE,"",COUNTIFS($BK$31:BK31,"&lt;&gt;",$BK$31:BK31,"&lt;&gt;falsch"))</f>
        <v/>
      </c>
      <c r="BK31" s="104" t="b">
        <f>IF(OR(AND($AR$8=$AX$27,AX32&gt;0),AND($AR$8=$AY$27,AY32&gt;0)),B31,FALSE)</f>
        <v>0</v>
      </c>
      <c r="BL31" s="109">
        <v>1</v>
      </c>
      <c r="BM31" s="110" t="str">
        <f>IFERROR(VLOOKUP(BL31,$BJ$31:$BK$150,2,FALSE),"")</f>
        <v/>
      </c>
      <c r="BO31" s="108" t="str">
        <f>IF(BP31=FALSE,"",COUNTIFS($BP$31:BP31,"&lt;&gt;",$BP$31:BP31,"&lt;&gt;falsch"))</f>
        <v/>
      </c>
      <c r="BP31" s="104" t="b">
        <f>IF(AQ31="",FALSE,IF(AQ31&gt;0,B31,FALSE))</f>
        <v>0</v>
      </c>
      <c r="BQ31" s="109">
        <v>1</v>
      </c>
      <c r="BR31" s="110" t="str">
        <f>IFERROR(VLOOKUP(BQ31,$BO$31:$BP$150,2,FALSE),"")</f>
        <v/>
      </c>
    </row>
    <row r="32" spans="1:70" ht="18" customHeight="1" x14ac:dyDescent="0.2">
      <c r="A32" s="240"/>
      <c r="B32" s="245"/>
      <c r="C32" s="246"/>
      <c r="D32" s="246"/>
      <c r="E32" s="246"/>
      <c r="F32" s="246"/>
      <c r="G32" s="246"/>
      <c r="H32" s="247"/>
      <c r="I32" s="176"/>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3"/>
      <c r="AK32" s="268"/>
      <c r="AL32" s="269"/>
      <c r="AM32" s="273"/>
      <c r="AN32" s="269"/>
      <c r="AO32" s="277"/>
      <c r="AP32" s="278"/>
      <c r="AQ32" s="291"/>
      <c r="AR32" s="269"/>
      <c r="AS32" s="273"/>
      <c r="AT32" s="286"/>
      <c r="AU32" s="300"/>
      <c r="AV32" s="301"/>
      <c r="AW32" s="293"/>
      <c r="AX32" s="144">
        <f>SUMPRODUCT(($I$23:$AJ$23=$AX$27)*($I31:$AJ31&lt;&gt;"")*($I32:$AJ32="UN")*($I34:$AJ34))</f>
        <v>0</v>
      </c>
      <c r="AY32" s="152">
        <f>SUMPRODUCT(($I$23:$AJ$23=$AY$27)*($I31:$AJ31&lt;&gt;"")*($I32:$AJ32="UN")*($I34:$AJ34))</f>
        <v>0</v>
      </c>
      <c r="AZ32" s="144">
        <f>SUMPRODUCT(($I$23:$AJ$23=$AZ$27)*($I31:$AJ31="a")*($I32:$AJ32="UN")*($I34:$AJ34))</f>
        <v>0</v>
      </c>
      <c r="BA32" s="152">
        <f>SUMPRODUCT(($I$23:$AJ$23=$BA$27)*($I31:$AJ31="a")*($I32:$AJ32="UN")*($I34:$AJ34))</f>
        <v>0</v>
      </c>
      <c r="BB32" s="144">
        <f>SUMPRODUCT(($I$23:$AJ$23=$BB$27)*($I31:$AJ31="e")*($I32:$AJ32="UN")*($I34:$AJ34))</f>
        <v>0</v>
      </c>
      <c r="BC32" s="152">
        <f>SUMPRODUCT(($I$23:$AJ$23=$BC$27)*($I31:$AJ31="e")*($I32:$AJ32="UN")*($I34:$AJ34))</f>
        <v>0</v>
      </c>
      <c r="BD32" s="154"/>
      <c r="BE32" s="145"/>
      <c r="BF32" s="144">
        <f>IF(BH31="ja",0,IF($BD31&gt;=60%,$AZ32+$BB32,$AZ32))</f>
        <v>0</v>
      </c>
      <c r="BG32" s="152">
        <f>IF(BH31="ja",0,IF($BE31&gt;=60%,$BA32+$BC32,$BA32))</f>
        <v>0</v>
      </c>
      <c r="BH32" s="183"/>
      <c r="BJ32" s="108" t="str">
        <f>IF(BK32=FALSE,"",COUNTIFS($BK$31:BK32,"&lt;&gt;",$BK$31:BK32,"&lt;&gt;falsch"))</f>
        <v/>
      </c>
      <c r="BK32" s="104"/>
      <c r="BL32" s="109">
        <v>2</v>
      </c>
      <c r="BM32" s="110" t="str">
        <f t="shared" ref="BM32:BM60" si="1">IFERROR(VLOOKUP(BL32,$BJ$31:$BK$150,2,FALSE),"")</f>
        <v/>
      </c>
      <c r="BO32" s="108" t="str">
        <f>IF(BP32=FALSE,"",COUNTIFS($BP$31:BP32,"&lt;&gt;",$BP$31:BP32,"&lt;&gt;falsch"))</f>
        <v/>
      </c>
      <c r="BP32" s="104"/>
      <c r="BQ32" s="109">
        <v>2</v>
      </c>
      <c r="BR32" s="110" t="str">
        <f t="shared" ref="BR32:BR60" si="2">IFERROR(VLOOKUP(BQ32,$BO$31:$BP$150,2,FALSE),"")</f>
        <v/>
      </c>
    </row>
    <row r="33" spans="1:70" ht="18" customHeight="1" x14ac:dyDescent="0.2">
      <c r="A33" s="240"/>
      <c r="B33" s="245"/>
      <c r="C33" s="246"/>
      <c r="D33" s="246"/>
      <c r="E33" s="246"/>
      <c r="F33" s="246"/>
      <c r="G33" s="246"/>
      <c r="H33" s="247"/>
      <c r="I33" s="182"/>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268"/>
      <c r="AL33" s="269"/>
      <c r="AM33" s="273"/>
      <c r="AN33" s="269"/>
      <c r="AO33" s="277"/>
      <c r="AP33" s="278"/>
      <c r="AQ33" s="291"/>
      <c r="AR33" s="269"/>
      <c r="AS33" s="273"/>
      <c r="AT33" s="286"/>
      <c r="AU33" s="300"/>
      <c r="AV33" s="301"/>
      <c r="AW33" s="293"/>
      <c r="AX33" s="144"/>
      <c r="AY33" s="152"/>
      <c r="AZ33" s="144"/>
      <c r="BA33" s="152"/>
      <c r="BB33" s="144"/>
      <c r="BC33" s="152"/>
      <c r="BD33" s="154"/>
      <c r="BE33" s="145"/>
      <c r="BF33" s="144"/>
      <c r="BG33" s="152"/>
      <c r="BH33" s="183"/>
      <c r="BJ33" s="108" t="str">
        <f>IF(BK33=FALSE,"",COUNTIFS($BK$31:BK33,"&lt;&gt;",$BK$31:BK33,"&lt;&gt;falsch"))</f>
        <v/>
      </c>
      <c r="BK33" s="104"/>
      <c r="BL33" s="109">
        <v>3</v>
      </c>
      <c r="BM33" s="110" t="str">
        <f t="shared" si="1"/>
        <v/>
      </c>
      <c r="BO33" s="108" t="str">
        <f>IF(BP33=FALSE,"",COUNTIFS($BP$31:BP33,"&lt;&gt;",$BP$31:BP33,"&lt;&gt;falsch"))</f>
        <v/>
      </c>
      <c r="BP33" s="104"/>
      <c r="BQ33" s="109">
        <v>3</v>
      </c>
      <c r="BR33" s="110" t="str">
        <f t="shared" si="2"/>
        <v/>
      </c>
    </row>
    <row r="34" spans="1:70" ht="18" customHeight="1" x14ac:dyDescent="0.2">
      <c r="A34" s="241"/>
      <c r="B34" s="248"/>
      <c r="C34" s="249"/>
      <c r="D34" s="249"/>
      <c r="E34" s="249"/>
      <c r="F34" s="249"/>
      <c r="G34" s="249"/>
      <c r="H34" s="250"/>
      <c r="I34" s="178"/>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3"/>
      <c r="AK34" s="270"/>
      <c r="AL34" s="271"/>
      <c r="AM34" s="274"/>
      <c r="AN34" s="271"/>
      <c r="AO34" s="279"/>
      <c r="AP34" s="280"/>
      <c r="AQ34" s="292"/>
      <c r="AR34" s="271"/>
      <c r="AS34" s="274"/>
      <c r="AT34" s="287"/>
      <c r="AU34" s="302"/>
      <c r="AV34" s="303"/>
      <c r="AW34" s="293"/>
      <c r="AX34" s="144"/>
      <c r="AY34" s="152"/>
      <c r="AZ34" s="144"/>
      <c r="BA34" s="152"/>
      <c r="BB34" s="144"/>
      <c r="BC34" s="152"/>
      <c r="BD34" s="154"/>
      <c r="BE34" s="145"/>
      <c r="BF34" s="144"/>
      <c r="BG34" s="152"/>
      <c r="BH34" s="184"/>
      <c r="BJ34" s="108" t="str">
        <f>IF(BK34=FALSE,"",COUNTIFS($BK$31:BK34,"&lt;&gt;",$BK$31:BK34,"&lt;&gt;falsch"))</f>
        <v/>
      </c>
      <c r="BK34" s="104"/>
      <c r="BL34" s="109">
        <v>4</v>
      </c>
      <c r="BM34" s="110" t="str">
        <f t="shared" si="1"/>
        <v/>
      </c>
      <c r="BO34" s="108" t="str">
        <f>IF(BP34=FALSE,"",COUNTIFS($BP$31:BP34,"&lt;&gt;",$BP$31:BP34,"&lt;&gt;falsch"))</f>
        <v/>
      </c>
      <c r="BP34" s="104"/>
      <c r="BQ34" s="109">
        <v>4</v>
      </c>
      <c r="BR34" s="110" t="str">
        <f t="shared" si="2"/>
        <v/>
      </c>
    </row>
    <row r="35" spans="1:70" ht="18" customHeight="1" x14ac:dyDescent="0.2">
      <c r="A35" s="239">
        <v>2</v>
      </c>
      <c r="B35" s="242" t="str">
        <f>'Kopierhilfe TN-Daten'!C3</f>
        <v/>
      </c>
      <c r="C35" s="243"/>
      <c r="D35" s="243"/>
      <c r="E35" s="243"/>
      <c r="F35" s="243"/>
      <c r="G35" s="243"/>
      <c r="H35" s="244"/>
      <c r="I35" s="175"/>
      <c r="J35" s="175"/>
      <c r="K35" s="175"/>
      <c r="L35" s="175"/>
      <c r="M35" s="175"/>
      <c r="N35" s="32"/>
      <c r="O35" s="32"/>
      <c r="P35" s="32"/>
      <c r="Q35" s="32"/>
      <c r="R35" s="32"/>
      <c r="S35" s="32"/>
      <c r="T35" s="32"/>
      <c r="U35" s="32"/>
      <c r="V35" s="32"/>
      <c r="W35" s="32"/>
      <c r="X35" s="32"/>
      <c r="Y35" s="32"/>
      <c r="Z35" s="32"/>
      <c r="AA35" s="32"/>
      <c r="AB35" s="32"/>
      <c r="AC35" s="32"/>
      <c r="AD35" s="32"/>
      <c r="AE35" s="32"/>
      <c r="AF35" s="32"/>
      <c r="AG35" s="32"/>
      <c r="AH35" s="32"/>
      <c r="AI35" s="32"/>
      <c r="AJ35" s="33"/>
      <c r="AK35" s="266" t="str">
        <f>IF(OR($Y$12=0,SUM($I$23:$AJ$23)=0),"",IFERROR(HLOOKUP($AR$8,$AX$27:$AY$150,ROW()-$AK$23,FALSE),0))</f>
        <v/>
      </c>
      <c r="AL35" s="267"/>
      <c r="AM35" s="272" t="str">
        <f>IF(OR($Y$12=0,SUM($I$23:$AJ$23)=0),"",IFERROR(HLOOKUP($AR$8,$AZ$27:$BA$150,ROW()-$AK$23,FALSE),0))</f>
        <v/>
      </c>
      <c r="AN35" s="267"/>
      <c r="AO35" s="275" t="str">
        <f>IF(OR($Y$12=0,SUM($I$23:$AJ$23)=0),"",IFERROR(HLOOKUP($AR$8,$BD$27:$BE$150,ROW()-$AK$23,FALSE),0))</f>
        <v/>
      </c>
      <c r="AP35" s="276"/>
      <c r="AQ35" s="290" t="str">
        <f>IF(OR($Y$12=0,SUM($I$23:$AJ$23)=0),"",IFERROR(HLOOKUP($AR$8,$BF$27:$BG$150,ROW()-$AK$23,FALSE),0))</f>
        <v/>
      </c>
      <c r="AR35" s="267"/>
      <c r="AS35" s="272" t="str">
        <f>IF(OR($Y$12=0,SUM($I$23:$AJ$23)=0),"",IFERROR(HLOOKUP($AR$8,$BF$27:$BG$150,ROW()-$AS$23,FALSE),0))</f>
        <v/>
      </c>
      <c r="AT35" s="285"/>
      <c r="AU35" s="298">
        <f>IF(HLOOKUP($AH$8,$AX$15:$BB$19,4,FALSE)=$AR$8,SUM(BF35:BG35),0)</f>
        <v>0</v>
      </c>
      <c r="AV35" s="299"/>
      <c r="AW35" s="293" t="str">
        <f t="shared" ref="AW35" si="3">IF(BH35="ja","Es fehlt die Angabe des Berufsfeldes!",IF(AU35&gt;$Y$12,"Die Gesamtstunden wurden überschritten!",""))</f>
        <v/>
      </c>
      <c r="AX35" s="149">
        <f t="shared" ref="AX35" si="4">SUMPRODUCT(($I$23:$AJ$23=$AX$27)*($I35:$AJ35&lt;&gt;"")*($I38:$AJ38))</f>
        <v>0</v>
      </c>
      <c r="AY35" s="151">
        <f t="shared" ref="AY35" si="5">SUMPRODUCT(($I$23:$AJ$23=$AY$27)*($I35:$AJ35&lt;&gt;"")*($I38:$AJ38))</f>
        <v>0</v>
      </c>
      <c r="AZ35" s="149">
        <f t="shared" ref="AZ35" si="6">SUMPRODUCT(($I$23:$AJ$23=$AZ$27)*($I35:$AJ35="a")*($I38:$AJ38))</f>
        <v>0</v>
      </c>
      <c r="BA35" s="151">
        <f t="shared" ref="BA35" si="7">SUMPRODUCT(($I$23:$AJ$23=$BA$27)*($I35:$AJ35="a")*($I38:$AJ38))</f>
        <v>0</v>
      </c>
      <c r="BB35" s="149">
        <f t="shared" ref="BB35" si="8">SUMPRODUCT(($I$23:$AJ$23=$BB$27)*($I35:$AJ35="e")*($I38:$AJ38))</f>
        <v>0</v>
      </c>
      <c r="BC35" s="151">
        <f t="shared" ref="BC35" si="9">SUMPRODUCT(($I$23:$AJ$23=$BC$27)*($I35:$AJ35="e")*($I38:$AJ38))</f>
        <v>0</v>
      </c>
      <c r="BD35" s="153">
        <f>IF(AX35=0,0,ROUND(AZ35/AX35,4))</f>
        <v>0</v>
      </c>
      <c r="BE35" s="150">
        <f t="shared" ref="BE35" si="10">IF(AY35=0,0,ROUND(BA35/AY35,4))</f>
        <v>0</v>
      </c>
      <c r="BF35" s="149">
        <f t="shared" ref="BF35" si="11">IF(BH35="ja",0,IF($BD35&gt;=60%,$AZ35+$BB35,$AZ35))</f>
        <v>0</v>
      </c>
      <c r="BG35" s="151">
        <f t="shared" ref="BG35" si="12">IF(BH35="ja",0,IF($BE35&gt;=60%,$BA35+$BC35,$BA35))</f>
        <v>0</v>
      </c>
      <c r="BH35" s="185" t="str">
        <f t="shared" ref="BH35" si="13">IF(SUMPRODUCT(($I35:$AJ35="a")*($I37:$AJ37="")*($I$23:$AJ$23&lt;&gt;0))&gt;0,"ja",
IF(SUMPRODUCT(($I35:$AJ35="e")*($I37:$AJ37="")*($I$23:$AJ$23&lt;&gt;0))&gt;0,"ja","nein"))</f>
        <v>nein</v>
      </c>
      <c r="BJ35" s="108" t="str">
        <f>IF(BK35=FALSE,"",COUNTIFS($BK$31:BK35,"&lt;&gt;",$BK$31:BK35,"&lt;&gt;falsch"))</f>
        <v/>
      </c>
      <c r="BK35" s="104" t="b">
        <f>IF(OR(AND($AR$8=$AX$27,AX36&gt;0),AND($AR$8=$AY$27,AY36&gt;0)),B35,FALSE)</f>
        <v>0</v>
      </c>
      <c r="BL35" s="109">
        <v>5</v>
      </c>
      <c r="BM35" s="110" t="str">
        <f t="shared" si="1"/>
        <v/>
      </c>
      <c r="BO35" s="108" t="str">
        <f>IF(BP35=FALSE,"",COUNTIFS($BP$31:BP35,"&lt;&gt;",$BP$31:BP35,"&lt;&gt;falsch"))</f>
        <v/>
      </c>
      <c r="BP35" s="104" t="b">
        <f>IF(AQ35="",FALSE,IF(AQ35&gt;0,B35,FALSE))</f>
        <v>0</v>
      </c>
      <c r="BQ35" s="109">
        <v>5</v>
      </c>
      <c r="BR35" s="110" t="str">
        <f t="shared" si="2"/>
        <v/>
      </c>
    </row>
    <row r="36" spans="1:70" ht="18" customHeight="1" x14ac:dyDescent="0.2">
      <c r="A36" s="240"/>
      <c r="B36" s="245"/>
      <c r="C36" s="246"/>
      <c r="D36" s="246"/>
      <c r="E36" s="246"/>
      <c r="F36" s="246"/>
      <c r="G36" s="246"/>
      <c r="H36" s="247"/>
      <c r="I36" s="176"/>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3"/>
      <c r="AK36" s="268"/>
      <c r="AL36" s="269"/>
      <c r="AM36" s="273"/>
      <c r="AN36" s="269"/>
      <c r="AO36" s="277"/>
      <c r="AP36" s="278"/>
      <c r="AQ36" s="291"/>
      <c r="AR36" s="269"/>
      <c r="AS36" s="273"/>
      <c r="AT36" s="286"/>
      <c r="AU36" s="300"/>
      <c r="AV36" s="301"/>
      <c r="AW36" s="293"/>
      <c r="AX36" s="144">
        <f t="shared" ref="AX36" si="14">SUMPRODUCT(($I$23:$AJ$23=$AX$27)*($I35:$AJ35&lt;&gt;"")*($I36:$AJ36="UN")*($I38:$AJ38))</f>
        <v>0</v>
      </c>
      <c r="AY36" s="152">
        <f t="shared" ref="AY36" si="15">SUMPRODUCT(($I$23:$AJ$23=$AY$27)*($I35:$AJ35&lt;&gt;"")*($I36:$AJ36="UN")*($I38:$AJ38))</f>
        <v>0</v>
      </c>
      <c r="AZ36" s="144">
        <f t="shared" ref="AZ36" si="16">SUMPRODUCT(($I$23:$AJ$23=$AZ$27)*($I35:$AJ35="a")*($I36:$AJ36="UN")*($I38:$AJ38))</f>
        <v>0</v>
      </c>
      <c r="BA36" s="152">
        <f t="shared" ref="BA36" si="17">SUMPRODUCT(($I$23:$AJ$23=$BA$27)*($I35:$AJ35="a")*($I36:$AJ36="UN")*($I38:$AJ38))</f>
        <v>0</v>
      </c>
      <c r="BB36" s="144">
        <f t="shared" ref="BB36" si="18">SUMPRODUCT(($I$23:$AJ$23=$BB$27)*($I35:$AJ35="e")*($I36:$AJ36="UN")*($I38:$AJ38))</f>
        <v>0</v>
      </c>
      <c r="BC36" s="152">
        <f t="shared" ref="BC36" si="19">SUMPRODUCT(($I$23:$AJ$23=$BC$27)*($I35:$AJ35="e")*($I36:$AJ36="UN")*($I38:$AJ38))</f>
        <v>0</v>
      </c>
      <c r="BD36" s="154"/>
      <c r="BE36" s="145"/>
      <c r="BF36" s="144">
        <f t="shared" ref="BF36" si="20">IF(BH35="ja",0,IF($BD35&gt;=60%,$AZ36+$BB36,$AZ36))</f>
        <v>0</v>
      </c>
      <c r="BG36" s="152">
        <f t="shared" ref="BG36" si="21">IF(BH35="ja",0,IF($BE35&gt;=60%,$BA36+$BC36,$BA36))</f>
        <v>0</v>
      </c>
      <c r="BH36" s="183"/>
      <c r="BJ36" s="108" t="str">
        <f>IF(BK36=FALSE,"",COUNTIFS($BK$31:BK36,"&lt;&gt;",$BK$31:BK36,"&lt;&gt;falsch"))</f>
        <v/>
      </c>
      <c r="BK36" s="104"/>
      <c r="BL36" s="109">
        <v>6</v>
      </c>
      <c r="BM36" s="110" t="str">
        <f t="shared" si="1"/>
        <v/>
      </c>
      <c r="BO36" s="108" t="str">
        <f>IF(BP36=FALSE,"",COUNTIFS($BP$31:BP36,"&lt;&gt;",$BP$31:BP36,"&lt;&gt;falsch"))</f>
        <v/>
      </c>
      <c r="BP36" s="104"/>
      <c r="BQ36" s="109">
        <v>6</v>
      </c>
      <c r="BR36" s="110" t="str">
        <f t="shared" si="2"/>
        <v/>
      </c>
    </row>
    <row r="37" spans="1:70" ht="18" customHeight="1" x14ac:dyDescent="0.2">
      <c r="A37" s="240"/>
      <c r="B37" s="245"/>
      <c r="C37" s="246"/>
      <c r="D37" s="246"/>
      <c r="E37" s="246"/>
      <c r="F37" s="246"/>
      <c r="G37" s="246"/>
      <c r="H37" s="24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268"/>
      <c r="AL37" s="269"/>
      <c r="AM37" s="273"/>
      <c r="AN37" s="269"/>
      <c r="AO37" s="277"/>
      <c r="AP37" s="278"/>
      <c r="AQ37" s="291"/>
      <c r="AR37" s="269"/>
      <c r="AS37" s="273"/>
      <c r="AT37" s="286"/>
      <c r="AU37" s="300"/>
      <c r="AV37" s="301"/>
      <c r="AW37" s="293"/>
      <c r="AX37" s="144"/>
      <c r="AY37" s="152"/>
      <c r="AZ37" s="144"/>
      <c r="BA37" s="152"/>
      <c r="BB37" s="144"/>
      <c r="BC37" s="152"/>
      <c r="BD37" s="154"/>
      <c r="BE37" s="145"/>
      <c r="BF37" s="144"/>
      <c r="BG37" s="152"/>
      <c r="BH37" s="183"/>
      <c r="BJ37" s="108" t="str">
        <f>IF(BK37=FALSE,"",COUNTIFS($BK$31:BK37,"&lt;&gt;",$BK$31:BK37,"&lt;&gt;falsch"))</f>
        <v/>
      </c>
      <c r="BK37" s="104"/>
      <c r="BL37" s="109">
        <v>7</v>
      </c>
      <c r="BM37" s="110" t="str">
        <f t="shared" si="1"/>
        <v/>
      </c>
      <c r="BO37" s="108" t="str">
        <f>IF(BP37=FALSE,"",COUNTIFS($BP$31:BP37,"&lt;&gt;",$BP$31:BP37,"&lt;&gt;falsch"))</f>
        <v/>
      </c>
      <c r="BP37" s="104"/>
      <c r="BQ37" s="109">
        <v>7</v>
      </c>
      <c r="BR37" s="110" t="str">
        <f t="shared" si="2"/>
        <v/>
      </c>
    </row>
    <row r="38" spans="1:70" ht="18" customHeight="1" x14ac:dyDescent="0.2">
      <c r="A38" s="241"/>
      <c r="B38" s="248"/>
      <c r="C38" s="249"/>
      <c r="D38" s="249"/>
      <c r="E38" s="249"/>
      <c r="F38" s="249"/>
      <c r="G38" s="249"/>
      <c r="H38" s="250"/>
      <c r="I38" s="178"/>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3"/>
      <c r="AK38" s="270"/>
      <c r="AL38" s="271"/>
      <c r="AM38" s="274"/>
      <c r="AN38" s="271"/>
      <c r="AO38" s="279"/>
      <c r="AP38" s="280"/>
      <c r="AQ38" s="292"/>
      <c r="AR38" s="271"/>
      <c r="AS38" s="274"/>
      <c r="AT38" s="287"/>
      <c r="AU38" s="302"/>
      <c r="AV38" s="303"/>
      <c r="AW38" s="293"/>
      <c r="AX38" s="144"/>
      <c r="AY38" s="152"/>
      <c r="AZ38" s="144"/>
      <c r="BA38" s="152"/>
      <c r="BB38" s="144"/>
      <c r="BC38" s="152"/>
      <c r="BD38" s="154"/>
      <c r="BE38" s="145"/>
      <c r="BF38" s="144"/>
      <c r="BG38" s="152"/>
      <c r="BH38" s="184"/>
      <c r="BJ38" s="108" t="str">
        <f>IF(BK38=FALSE,"",COUNTIFS($BK$31:BK38,"&lt;&gt;",$BK$31:BK38,"&lt;&gt;falsch"))</f>
        <v/>
      </c>
      <c r="BK38" s="104"/>
      <c r="BL38" s="109">
        <v>8</v>
      </c>
      <c r="BM38" s="110" t="str">
        <f t="shared" si="1"/>
        <v/>
      </c>
      <c r="BO38" s="108" t="str">
        <f>IF(BP38=FALSE,"",COUNTIFS($BP$31:BP38,"&lt;&gt;",$BP$31:BP38,"&lt;&gt;falsch"))</f>
        <v/>
      </c>
      <c r="BP38" s="104"/>
      <c r="BQ38" s="109">
        <v>8</v>
      </c>
      <c r="BR38" s="110" t="str">
        <f t="shared" si="2"/>
        <v/>
      </c>
    </row>
    <row r="39" spans="1:70" ht="18" customHeight="1" x14ac:dyDescent="0.2">
      <c r="A39" s="239">
        <v>3</v>
      </c>
      <c r="B39" s="242" t="str">
        <f>'Kopierhilfe TN-Daten'!C4</f>
        <v/>
      </c>
      <c r="C39" s="243"/>
      <c r="D39" s="243"/>
      <c r="E39" s="243"/>
      <c r="F39" s="243"/>
      <c r="G39" s="243"/>
      <c r="H39" s="244"/>
      <c r="I39" s="175"/>
      <c r="J39" s="175"/>
      <c r="K39" s="175"/>
      <c r="L39" s="175"/>
      <c r="M39" s="175"/>
      <c r="N39" s="32"/>
      <c r="O39" s="32"/>
      <c r="P39" s="32"/>
      <c r="Q39" s="32"/>
      <c r="R39" s="32"/>
      <c r="S39" s="32"/>
      <c r="T39" s="32"/>
      <c r="U39" s="32"/>
      <c r="V39" s="32"/>
      <c r="W39" s="32"/>
      <c r="X39" s="32"/>
      <c r="Y39" s="32"/>
      <c r="Z39" s="32"/>
      <c r="AA39" s="32"/>
      <c r="AB39" s="32"/>
      <c r="AC39" s="32"/>
      <c r="AD39" s="32"/>
      <c r="AE39" s="32"/>
      <c r="AF39" s="32"/>
      <c r="AG39" s="32"/>
      <c r="AH39" s="32"/>
      <c r="AI39" s="32"/>
      <c r="AJ39" s="33"/>
      <c r="AK39" s="266" t="str">
        <f>IF(OR($Y$12=0,SUM($I$23:$AJ$23)=0),"",IFERROR(HLOOKUP($AR$8,$AX$27:$AY$150,ROW()-$AK$23,FALSE),0))</f>
        <v/>
      </c>
      <c r="AL39" s="267"/>
      <c r="AM39" s="272" t="str">
        <f>IF(OR($Y$12=0,SUM($I$23:$AJ$23)=0),"",IFERROR(HLOOKUP($AR$8,$AZ$27:$BA$150,ROW()-$AK$23,FALSE),0))</f>
        <v/>
      </c>
      <c r="AN39" s="267"/>
      <c r="AO39" s="275" t="str">
        <f>IF(OR($Y$12=0,SUM($I$23:$AJ$23)=0),"",IFERROR(HLOOKUP($AR$8,$BD$27:$BE$150,ROW()-$AK$23,FALSE),0))</f>
        <v/>
      </c>
      <c r="AP39" s="276"/>
      <c r="AQ39" s="290" t="str">
        <f>IF(OR($Y$12=0,SUM($I$23:$AJ$23)=0),"",IFERROR(HLOOKUP($AR$8,$BF$27:$BG$150,ROW()-$AK$23,FALSE),0))</f>
        <v/>
      </c>
      <c r="AR39" s="267"/>
      <c r="AS39" s="272" t="str">
        <f>IF(OR($Y$12=0,SUM($I$23:$AJ$23)=0),"",IFERROR(HLOOKUP($AR$8,$BF$27:$BG$150,ROW()-$AS$23,FALSE),0))</f>
        <v/>
      </c>
      <c r="AT39" s="285"/>
      <c r="AU39" s="298">
        <f>IF(HLOOKUP($AH$8,$AX$15:$BB$19,4,FALSE)=$AR$8,SUM(BF39:BG39),0)</f>
        <v>0</v>
      </c>
      <c r="AV39" s="299"/>
      <c r="AW39" s="293" t="str">
        <f t="shared" ref="AW39" si="22">IF(BH39="ja","Es fehlt die Angabe des Berufsfeldes!",IF(AU39&gt;$Y$12,"Die Gesamtstunden wurden überschritten!",""))</f>
        <v/>
      </c>
      <c r="AX39" s="149">
        <f t="shared" ref="AX39" si="23">SUMPRODUCT(($I$23:$AJ$23=$AX$27)*($I39:$AJ39&lt;&gt;"")*($I42:$AJ42))</f>
        <v>0</v>
      </c>
      <c r="AY39" s="151">
        <f t="shared" ref="AY39" si="24">SUMPRODUCT(($I$23:$AJ$23=$AY$27)*($I39:$AJ39&lt;&gt;"")*($I42:$AJ42))</f>
        <v>0</v>
      </c>
      <c r="AZ39" s="149">
        <f t="shared" ref="AZ39" si="25">SUMPRODUCT(($I$23:$AJ$23=$AZ$27)*($I39:$AJ39="a")*($I42:$AJ42))</f>
        <v>0</v>
      </c>
      <c r="BA39" s="151">
        <f t="shared" ref="BA39" si="26">SUMPRODUCT(($I$23:$AJ$23=$BA$27)*($I39:$AJ39="a")*($I42:$AJ42))</f>
        <v>0</v>
      </c>
      <c r="BB39" s="149">
        <f t="shared" ref="BB39" si="27">SUMPRODUCT(($I$23:$AJ$23=$BB$27)*($I39:$AJ39="e")*($I42:$AJ42))</f>
        <v>0</v>
      </c>
      <c r="BC39" s="151">
        <f t="shared" ref="BC39" si="28">SUMPRODUCT(($I$23:$AJ$23=$BC$27)*($I39:$AJ39="e")*($I42:$AJ42))</f>
        <v>0</v>
      </c>
      <c r="BD39" s="153">
        <f t="shared" ref="BD39" si="29">IF(AX39=0,0,ROUND(AZ39/AX39,4))</f>
        <v>0</v>
      </c>
      <c r="BE39" s="150">
        <f t="shared" ref="BE39" si="30">IF(AY39=0,0,ROUND(BA39/AY39,4))</f>
        <v>0</v>
      </c>
      <c r="BF39" s="149">
        <f t="shared" ref="BF39" si="31">IF(BH39="ja",0,IF($BD39&gt;=60%,$AZ39+$BB39,$AZ39))</f>
        <v>0</v>
      </c>
      <c r="BG39" s="151">
        <f t="shared" ref="BG39" si="32">IF(BH39="ja",0,IF($BE39&gt;=60%,$BA39+$BC39,$BA39))</f>
        <v>0</v>
      </c>
      <c r="BH39" s="185" t="str">
        <f t="shared" ref="BH39" si="33">IF(SUMPRODUCT(($I39:$AJ39="a")*($I41:$AJ41="")*($I$23:$AJ$23&lt;&gt;0))&gt;0,"ja",
IF(SUMPRODUCT(($I39:$AJ39="e")*($I41:$AJ41="")*($I$23:$AJ$23&lt;&gt;0))&gt;0,"ja","nein"))</f>
        <v>nein</v>
      </c>
      <c r="BJ39" s="108" t="str">
        <f>IF(BK39=FALSE,"",COUNTIFS($BK$31:BK39,"&lt;&gt;",$BK$31:BK39,"&lt;&gt;falsch"))</f>
        <v/>
      </c>
      <c r="BK39" s="104" t="b">
        <f>IF(OR(AND($AR$8=$AX$27,AX40&gt;0),AND($AR$8=$AY$27,AY40&gt;0)),B39,FALSE)</f>
        <v>0</v>
      </c>
      <c r="BL39" s="109">
        <v>9</v>
      </c>
      <c r="BM39" s="110" t="str">
        <f t="shared" si="1"/>
        <v/>
      </c>
      <c r="BO39" s="108" t="str">
        <f>IF(BP39=FALSE,"",COUNTIFS($BP$31:BP39,"&lt;&gt;",$BP$31:BP39,"&lt;&gt;falsch"))</f>
        <v/>
      </c>
      <c r="BP39" s="104" t="b">
        <f>IF(AQ39="",FALSE,IF(AQ39&gt;0,B39,FALSE))</f>
        <v>0</v>
      </c>
      <c r="BQ39" s="109">
        <v>9</v>
      </c>
      <c r="BR39" s="110" t="str">
        <f t="shared" si="2"/>
        <v/>
      </c>
    </row>
    <row r="40" spans="1:70" ht="18" customHeight="1" x14ac:dyDescent="0.2">
      <c r="A40" s="240"/>
      <c r="B40" s="245"/>
      <c r="C40" s="246"/>
      <c r="D40" s="246"/>
      <c r="E40" s="246"/>
      <c r="F40" s="246"/>
      <c r="G40" s="246"/>
      <c r="H40" s="247"/>
      <c r="I40" s="176"/>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3"/>
      <c r="AK40" s="268"/>
      <c r="AL40" s="269"/>
      <c r="AM40" s="273"/>
      <c r="AN40" s="269"/>
      <c r="AO40" s="277"/>
      <c r="AP40" s="278"/>
      <c r="AQ40" s="291"/>
      <c r="AR40" s="269"/>
      <c r="AS40" s="273"/>
      <c r="AT40" s="286"/>
      <c r="AU40" s="300"/>
      <c r="AV40" s="301"/>
      <c r="AW40" s="293"/>
      <c r="AX40" s="144">
        <f t="shared" ref="AX40" si="34">SUMPRODUCT(($I$23:$AJ$23=$AX$27)*($I39:$AJ39&lt;&gt;"")*($I40:$AJ40="UN")*($I42:$AJ42))</f>
        <v>0</v>
      </c>
      <c r="AY40" s="152">
        <f t="shared" ref="AY40" si="35">SUMPRODUCT(($I$23:$AJ$23=$AY$27)*($I39:$AJ39&lt;&gt;"")*($I40:$AJ40="UN")*($I42:$AJ42))</f>
        <v>0</v>
      </c>
      <c r="AZ40" s="144">
        <f t="shared" ref="AZ40" si="36">SUMPRODUCT(($I$23:$AJ$23=$AZ$27)*($I39:$AJ39="a")*($I40:$AJ40="UN")*($I42:$AJ42))</f>
        <v>0</v>
      </c>
      <c r="BA40" s="152">
        <f t="shared" ref="BA40" si="37">SUMPRODUCT(($I$23:$AJ$23=$BA$27)*($I39:$AJ39="a")*($I40:$AJ40="UN")*($I42:$AJ42))</f>
        <v>0</v>
      </c>
      <c r="BB40" s="144">
        <f t="shared" ref="BB40" si="38">SUMPRODUCT(($I$23:$AJ$23=$BB$27)*($I39:$AJ39="e")*($I40:$AJ40="UN")*($I42:$AJ42))</f>
        <v>0</v>
      </c>
      <c r="BC40" s="152">
        <f t="shared" ref="BC40" si="39">SUMPRODUCT(($I$23:$AJ$23=$BC$27)*($I39:$AJ39="e")*($I40:$AJ40="UN")*($I42:$AJ42))</f>
        <v>0</v>
      </c>
      <c r="BD40" s="154"/>
      <c r="BE40" s="145"/>
      <c r="BF40" s="144">
        <f t="shared" ref="BF40" si="40">IF(BH39="ja",0,IF($BD39&gt;=60%,$AZ40+$BB40,$AZ40))</f>
        <v>0</v>
      </c>
      <c r="BG40" s="152">
        <f t="shared" ref="BG40" si="41">IF(BH39="ja",0,IF($BE39&gt;=60%,$BA40+$BC40,$BA40))</f>
        <v>0</v>
      </c>
      <c r="BH40" s="183"/>
      <c r="BJ40" s="108" t="str">
        <f>IF(BK40=FALSE,"",COUNTIFS($BK$31:BK40,"&lt;&gt;",$BK$31:BK40,"&lt;&gt;falsch"))</f>
        <v/>
      </c>
      <c r="BK40" s="104"/>
      <c r="BL40" s="109">
        <v>10</v>
      </c>
      <c r="BM40" s="110" t="str">
        <f t="shared" si="1"/>
        <v/>
      </c>
      <c r="BO40" s="108" t="str">
        <f>IF(BP40=FALSE,"",COUNTIFS($BP$31:BP40,"&lt;&gt;",$BP$31:BP40,"&lt;&gt;falsch"))</f>
        <v/>
      </c>
      <c r="BP40" s="104"/>
      <c r="BQ40" s="109">
        <v>10</v>
      </c>
      <c r="BR40" s="110" t="str">
        <f t="shared" si="2"/>
        <v/>
      </c>
    </row>
    <row r="41" spans="1:70" ht="18" customHeight="1" x14ac:dyDescent="0.2">
      <c r="A41" s="240"/>
      <c r="B41" s="245"/>
      <c r="C41" s="246"/>
      <c r="D41" s="246"/>
      <c r="E41" s="246"/>
      <c r="F41" s="246"/>
      <c r="G41" s="246"/>
      <c r="H41" s="24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268"/>
      <c r="AL41" s="269"/>
      <c r="AM41" s="273"/>
      <c r="AN41" s="269"/>
      <c r="AO41" s="277"/>
      <c r="AP41" s="278"/>
      <c r="AQ41" s="291"/>
      <c r="AR41" s="269"/>
      <c r="AS41" s="273"/>
      <c r="AT41" s="286"/>
      <c r="AU41" s="300"/>
      <c r="AV41" s="301"/>
      <c r="AW41" s="293"/>
      <c r="AX41" s="144"/>
      <c r="AY41" s="152"/>
      <c r="AZ41" s="144"/>
      <c r="BA41" s="152"/>
      <c r="BB41" s="144"/>
      <c r="BC41" s="152"/>
      <c r="BD41" s="154"/>
      <c r="BE41" s="145"/>
      <c r="BF41" s="144"/>
      <c r="BG41" s="152"/>
      <c r="BH41" s="183"/>
      <c r="BJ41" s="108" t="str">
        <f>IF(BK41=FALSE,"",COUNTIFS($BK$31:BK41,"&lt;&gt;",$BK$31:BK41,"&lt;&gt;falsch"))</f>
        <v/>
      </c>
      <c r="BK41" s="104"/>
      <c r="BL41" s="109">
        <v>11</v>
      </c>
      <c r="BM41" s="110" t="str">
        <f t="shared" si="1"/>
        <v/>
      </c>
      <c r="BO41" s="108" t="str">
        <f>IF(BP41=FALSE,"",COUNTIFS($BP$31:BP41,"&lt;&gt;",$BP$31:BP41,"&lt;&gt;falsch"))</f>
        <v/>
      </c>
      <c r="BP41" s="104"/>
      <c r="BQ41" s="109">
        <v>11</v>
      </c>
      <c r="BR41" s="110" t="str">
        <f t="shared" si="2"/>
        <v/>
      </c>
    </row>
    <row r="42" spans="1:70" ht="18" customHeight="1" x14ac:dyDescent="0.2">
      <c r="A42" s="241"/>
      <c r="B42" s="248"/>
      <c r="C42" s="249"/>
      <c r="D42" s="249"/>
      <c r="E42" s="249"/>
      <c r="F42" s="249"/>
      <c r="G42" s="249"/>
      <c r="H42" s="250"/>
      <c r="I42" s="178"/>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3"/>
      <c r="AK42" s="270"/>
      <c r="AL42" s="271"/>
      <c r="AM42" s="274"/>
      <c r="AN42" s="271"/>
      <c r="AO42" s="279"/>
      <c r="AP42" s="280"/>
      <c r="AQ42" s="292"/>
      <c r="AR42" s="271"/>
      <c r="AS42" s="274"/>
      <c r="AT42" s="287"/>
      <c r="AU42" s="302"/>
      <c r="AV42" s="303"/>
      <c r="AW42" s="293"/>
      <c r="AX42" s="144"/>
      <c r="AY42" s="152"/>
      <c r="AZ42" s="144"/>
      <c r="BA42" s="152"/>
      <c r="BB42" s="144"/>
      <c r="BC42" s="152"/>
      <c r="BD42" s="154"/>
      <c r="BE42" s="145"/>
      <c r="BF42" s="144"/>
      <c r="BG42" s="152"/>
      <c r="BH42" s="184"/>
      <c r="BJ42" s="108" t="str">
        <f>IF(BK42=FALSE,"",COUNTIFS($BK$31:BK42,"&lt;&gt;",$BK$31:BK42,"&lt;&gt;falsch"))</f>
        <v/>
      </c>
      <c r="BK42" s="104"/>
      <c r="BL42" s="109">
        <v>12</v>
      </c>
      <c r="BM42" s="110" t="str">
        <f t="shared" si="1"/>
        <v/>
      </c>
      <c r="BO42" s="108" t="str">
        <f>IF(BP42=FALSE,"",COUNTIFS($BP$31:BP42,"&lt;&gt;",$BP$31:BP42,"&lt;&gt;falsch"))</f>
        <v/>
      </c>
      <c r="BP42" s="104"/>
      <c r="BQ42" s="109">
        <v>12</v>
      </c>
      <c r="BR42" s="110" t="str">
        <f t="shared" si="2"/>
        <v/>
      </c>
    </row>
    <row r="43" spans="1:70" ht="18" customHeight="1" x14ac:dyDescent="0.2">
      <c r="A43" s="239">
        <v>4</v>
      </c>
      <c r="B43" s="242" t="str">
        <f>'Kopierhilfe TN-Daten'!C5</f>
        <v/>
      </c>
      <c r="C43" s="243"/>
      <c r="D43" s="243"/>
      <c r="E43" s="243"/>
      <c r="F43" s="243"/>
      <c r="G43" s="243"/>
      <c r="H43" s="244"/>
      <c r="I43" s="175"/>
      <c r="J43" s="175"/>
      <c r="K43" s="175"/>
      <c r="L43" s="175"/>
      <c r="M43" s="175"/>
      <c r="N43" s="32"/>
      <c r="O43" s="32"/>
      <c r="P43" s="32"/>
      <c r="Q43" s="32"/>
      <c r="R43" s="32"/>
      <c r="S43" s="32"/>
      <c r="T43" s="32"/>
      <c r="U43" s="32"/>
      <c r="V43" s="32"/>
      <c r="W43" s="32"/>
      <c r="X43" s="32"/>
      <c r="Y43" s="32"/>
      <c r="Z43" s="32"/>
      <c r="AA43" s="32"/>
      <c r="AB43" s="32"/>
      <c r="AC43" s="32"/>
      <c r="AD43" s="32"/>
      <c r="AE43" s="32"/>
      <c r="AF43" s="32"/>
      <c r="AG43" s="32"/>
      <c r="AH43" s="32"/>
      <c r="AI43" s="32"/>
      <c r="AJ43" s="33"/>
      <c r="AK43" s="266" t="str">
        <f>IF(OR($Y$12=0,SUM($I$23:$AJ$23)=0),"",IFERROR(HLOOKUP($AR$8,$AX$27:$AY$150,ROW()-$AK$23,FALSE),0))</f>
        <v/>
      </c>
      <c r="AL43" s="267"/>
      <c r="AM43" s="272" t="str">
        <f>IF(OR($Y$12=0,SUM($I$23:$AJ$23)=0),"",IFERROR(HLOOKUP($AR$8,$AZ$27:$BA$150,ROW()-$AK$23,FALSE),0))</f>
        <v/>
      </c>
      <c r="AN43" s="267"/>
      <c r="AO43" s="275" t="str">
        <f>IF(OR($Y$12=0,SUM($I$23:$AJ$23)=0),"",IFERROR(HLOOKUP($AR$8,$BD$27:$BE$150,ROW()-$AK$23,FALSE),0))</f>
        <v/>
      </c>
      <c r="AP43" s="276"/>
      <c r="AQ43" s="290" t="str">
        <f>IF(OR($Y$12=0,SUM($I$23:$AJ$23)=0),"",IFERROR(HLOOKUP($AR$8,$BF$27:$BG$150,ROW()-$AK$23,FALSE),0))</f>
        <v/>
      </c>
      <c r="AR43" s="267"/>
      <c r="AS43" s="272" t="str">
        <f>IF(OR($Y$12=0,SUM($I$23:$AJ$23)=0),"",IFERROR(HLOOKUP($AR$8,$BF$27:$BG$150,ROW()-$AS$23,FALSE),0))</f>
        <v/>
      </c>
      <c r="AT43" s="285"/>
      <c r="AU43" s="298">
        <f>IF(HLOOKUP($AH$8,$AX$15:$BB$19,4,FALSE)=$AR$8,SUM(BF43:BG43),0)</f>
        <v>0</v>
      </c>
      <c r="AV43" s="299"/>
      <c r="AW43" s="293" t="str">
        <f t="shared" ref="AW43" si="42">IF(BH43="ja","Es fehlt die Angabe des Berufsfeldes!",IF(AU43&gt;$Y$12,"Die Gesamtstunden wurden überschritten!",""))</f>
        <v/>
      </c>
      <c r="AX43" s="149">
        <f t="shared" ref="AX43" si="43">SUMPRODUCT(($I$23:$AJ$23=$AX$27)*($I43:$AJ43&lt;&gt;"")*($I46:$AJ46))</f>
        <v>0</v>
      </c>
      <c r="AY43" s="151">
        <f t="shared" ref="AY43" si="44">SUMPRODUCT(($I$23:$AJ$23=$AY$27)*($I43:$AJ43&lt;&gt;"")*($I46:$AJ46))</f>
        <v>0</v>
      </c>
      <c r="AZ43" s="149">
        <f t="shared" ref="AZ43" si="45">SUMPRODUCT(($I$23:$AJ$23=$AZ$27)*($I43:$AJ43="a")*($I46:$AJ46))</f>
        <v>0</v>
      </c>
      <c r="BA43" s="151">
        <f t="shared" ref="BA43" si="46">SUMPRODUCT(($I$23:$AJ$23=$BA$27)*($I43:$AJ43="a")*($I46:$AJ46))</f>
        <v>0</v>
      </c>
      <c r="BB43" s="149">
        <f t="shared" ref="BB43" si="47">SUMPRODUCT(($I$23:$AJ$23=$BB$27)*($I43:$AJ43="e")*($I46:$AJ46))</f>
        <v>0</v>
      </c>
      <c r="BC43" s="151">
        <f t="shared" ref="BC43" si="48">SUMPRODUCT(($I$23:$AJ$23=$BC$27)*($I43:$AJ43="e")*($I46:$AJ46))</f>
        <v>0</v>
      </c>
      <c r="BD43" s="153">
        <f t="shared" ref="BD43" si="49">IF(AX43=0,0,ROUND(AZ43/AX43,4))</f>
        <v>0</v>
      </c>
      <c r="BE43" s="150">
        <f t="shared" ref="BE43" si="50">IF(AY43=0,0,ROUND(BA43/AY43,4))</f>
        <v>0</v>
      </c>
      <c r="BF43" s="149">
        <f t="shared" ref="BF43" si="51">IF(BH43="ja",0,IF($BD43&gt;=60%,$AZ43+$BB43,$AZ43))</f>
        <v>0</v>
      </c>
      <c r="BG43" s="151">
        <f t="shared" ref="BG43" si="52">IF(BH43="ja",0,IF($BE43&gt;=60%,$BA43+$BC43,$BA43))</f>
        <v>0</v>
      </c>
      <c r="BH43" s="185" t="str">
        <f t="shared" ref="BH43" si="53">IF(SUMPRODUCT(($I43:$AJ43="a")*($I45:$AJ45="")*($I$23:$AJ$23&lt;&gt;0))&gt;0,"ja",
IF(SUMPRODUCT(($I43:$AJ43="e")*($I45:$AJ45="")*($I$23:$AJ$23&lt;&gt;0))&gt;0,"ja","nein"))</f>
        <v>nein</v>
      </c>
      <c r="BJ43" s="108" t="str">
        <f>IF(BK43=FALSE,"",COUNTIFS($BK$31:BK43,"&lt;&gt;",$BK$31:BK43,"&lt;&gt;falsch"))</f>
        <v/>
      </c>
      <c r="BK43" s="104" t="b">
        <f>IF(OR(AND($AR$8=$AX$27,AX44&gt;0),AND($AR$8=$AY$27,AY44&gt;0)),B43,FALSE)</f>
        <v>0</v>
      </c>
      <c r="BL43" s="109">
        <v>13</v>
      </c>
      <c r="BM43" s="110" t="str">
        <f t="shared" si="1"/>
        <v/>
      </c>
      <c r="BO43" s="108" t="str">
        <f>IF(BP43=FALSE,"",COUNTIFS($BP$31:BP43,"&lt;&gt;",$BP$31:BP43,"&lt;&gt;falsch"))</f>
        <v/>
      </c>
      <c r="BP43" s="104" t="b">
        <f>IF(AQ43="",FALSE,IF(AQ43&gt;0,B43,FALSE))</f>
        <v>0</v>
      </c>
      <c r="BQ43" s="109">
        <v>13</v>
      </c>
      <c r="BR43" s="110" t="str">
        <f t="shared" si="2"/>
        <v/>
      </c>
    </row>
    <row r="44" spans="1:70" ht="18" customHeight="1" x14ac:dyDescent="0.2">
      <c r="A44" s="240"/>
      <c r="B44" s="245"/>
      <c r="C44" s="246"/>
      <c r="D44" s="246"/>
      <c r="E44" s="246"/>
      <c r="F44" s="246"/>
      <c r="G44" s="246"/>
      <c r="H44" s="247"/>
      <c r="I44" s="176"/>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3"/>
      <c r="AK44" s="268"/>
      <c r="AL44" s="269"/>
      <c r="AM44" s="273"/>
      <c r="AN44" s="269"/>
      <c r="AO44" s="277"/>
      <c r="AP44" s="278"/>
      <c r="AQ44" s="291"/>
      <c r="AR44" s="269"/>
      <c r="AS44" s="273"/>
      <c r="AT44" s="286"/>
      <c r="AU44" s="300"/>
      <c r="AV44" s="301"/>
      <c r="AW44" s="293"/>
      <c r="AX44" s="144">
        <f t="shared" ref="AX44" si="54">SUMPRODUCT(($I$23:$AJ$23=$AX$27)*($I43:$AJ43&lt;&gt;"")*($I44:$AJ44="UN")*($I46:$AJ46))</f>
        <v>0</v>
      </c>
      <c r="AY44" s="152">
        <f t="shared" ref="AY44" si="55">SUMPRODUCT(($I$23:$AJ$23=$AY$27)*($I43:$AJ43&lt;&gt;"")*($I44:$AJ44="UN")*($I46:$AJ46))</f>
        <v>0</v>
      </c>
      <c r="AZ44" s="144">
        <f t="shared" ref="AZ44" si="56">SUMPRODUCT(($I$23:$AJ$23=$AZ$27)*($I43:$AJ43="a")*($I44:$AJ44="UN")*($I46:$AJ46))</f>
        <v>0</v>
      </c>
      <c r="BA44" s="152">
        <f t="shared" ref="BA44" si="57">SUMPRODUCT(($I$23:$AJ$23=$BA$27)*($I43:$AJ43="a")*($I44:$AJ44="UN")*($I46:$AJ46))</f>
        <v>0</v>
      </c>
      <c r="BB44" s="144">
        <f t="shared" ref="BB44" si="58">SUMPRODUCT(($I$23:$AJ$23=$BB$27)*($I43:$AJ43="e")*($I44:$AJ44="UN")*($I46:$AJ46))</f>
        <v>0</v>
      </c>
      <c r="BC44" s="152">
        <f t="shared" ref="BC44" si="59">SUMPRODUCT(($I$23:$AJ$23=$BC$27)*($I43:$AJ43="e")*($I44:$AJ44="UN")*($I46:$AJ46))</f>
        <v>0</v>
      </c>
      <c r="BD44" s="154"/>
      <c r="BE44" s="145"/>
      <c r="BF44" s="144">
        <f t="shared" ref="BF44" si="60">IF(BH43="ja",0,IF($BD43&gt;=60%,$AZ44+$BB44,$AZ44))</f>
        <v>0</v>
      </c>
      <c r="BG44" s="152">
        <f t="shared" ref="BG44" si="61">IF(BH43="ja",0,IF($BE43&gt;=60%,$BA44+$BC44,$BA44))</f>
        <v>0</v>
      </c>
      <c r="BH44" s="183"/>
      <c r="BJ44" s="108" t="str">
        <f>IF(BK44=FALSE,"",COUNTIFS($BK$31:BK44,"&lt;&gt;",$BK$31:BK44,"&lt;&gt;falsch"))</f>
        <v/>
      </c>
      <c r="BK44" s="104"/>
      <c r="BL44" s="109">
        <v>14</v>
      </c>
      <c r="BM44" s="110" t="str">
        <f t="shared" si="1"/>
        <v/>
      </c>
      <c r="BO44" s="108" t="str">
        <f>IF(BP44=FALSE,"",COUNTIFS($BP$31:BP44,"&lt;&gt;",$BP$31:BP44,"&lt;&gt;falsch"))</f>
        <v/>
      </c>
      <c r="BP44" s="104"/>
      <c r="BQ44" s="109">
        <v>14</v>
      </c>
      <c r="BR44" s="110" t="str">
        <f t="shared" si="2"/>
        <v/>
      </c>
    </row>
    <row r="45" spans="1:70" ht="18" customHeight="1" x14ac:dyDescent="0.2">
      <c r="A45" s="240"/>
      <c r="B45" s="245"/>
      <c r="C45" s="246"/>
      <c r="D45" s="246"/>
      <c r="E45" s="246"/>
      <c r="F45" s="246"/>
      <c r="G45" s="246"/>
      <c r="H45" s="24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268"/>
      <c r="AL45" s="269"/>
      <c r="AM45" s="273"/>
      <c r="AN45" s="269"/>
      <c r="AO45" s="277"/>
      <c r="AP45" s="278"/>
      <c r="AQ45" s="291"/>
      <c r="AR45" s="269"/>
      <c r="AS45" s="273"/>
      <c r="AT45" s="286"/>
      <c r="AU45" s="300"/>
      <c r="AV45" s="301"/>
      <c r="AW45" s="293"/>
      <c r="AX45" s="144"/>
      <c r="AY45" s="152"/>
      <c r="AZ45" s="144"/>
      <c r="BA45" s="152"/>
      <c r="BB45" s="144"/>
      <c r="BC45" s="152"/>
      <c r="BD45" s="154"/>
      <c r="BE45" s="145"/>
      <c r="BF45" s="144"/>
      <c r="BG45" s="152"/>
      <c r="BH45" s="183"/>
      <c r="BJ45" s="108" t="str">
        <f>IF(BK45=FALSE,"",COUNTIFS($BK$31:BK45,"&lt;&gt;",$BK$31:BK45,"&lt;&gt;falsch"))</f>
        <v/>
      </c>
      <c r="BK45" s="104"/>
      <c r="BL45" s="109">
        <v>15</v>
      </c>
      <c r="BM45" s="110" t="str">
        <f t="shared" si="1"/>
        <v/>
      </c>
      <c r="BO45" s="108" t="str">
        <f>IF(BP45=FALSE,"",COUNTIFS($BP$31:BP45,"&lt;&gt;",$BP$31:BP45,"&lt;&gt;falsch"))</f>
        <v/>
      </c>
      <c r="BP45" s="104"/>
      <c r="BQ45" s="109">
        <v>15</v>
      </c>
      <c r="BR45" s="110" t="str">
        <f t="shared" si="2"/>
        <v/>
      </c>
    </row>
    <row r="46" spans="1:70" ht="18" customHeight="1" x14ac:dyDescent="0.2">
      <c r="A46" s="241"/>
      <c r="B46" s="248"/>
      <c r="C46" s="249"/>
      <c r="D46" s="249"/>
      <c r="E46" s="249"/>
      <c r="F46" s="249"/>
      <c r="G46" s="249"/>
      <c r="H46" s="250"/>
      <c r="I46" s="178"/>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3"/>
      <c r="AK46" s="270"/>
      <c r="AL46" s="271"/>
      <c r="AM46" s="274"/>
      <c r="AN46" s="271"/>
      <c r="AO46" s="279"/>
      <c r="AP46" s="280"/>
      <c r="AQ46" s="292"/>
      <c r="AR46" s="271"/>
      <c r="AS46" s="274"/>
      <c r="AT46" s="287"/>
      <c r="AU46" s="302"/>
      <c r="AV46" s="303"/>
      <c r="AW46" s="293"/>
      <c r="AX46" s="144"/>
      <c r="AY46" s="152"/>
      <c r="AZ46" s="144"/>
      <c r="BA46" s="152"/>
      <c r="BB46" s="144"/>
      <c r="BC46" s="152"/>
      <c r="BD46" s="154"/>
      <c r="BE46" s="145"/>
      <c r="BF46" s="144"/>
      <c r="BG46" s="152"/>
      <c r="BH46" s="184"/>
      <c r="BJ46" s="108" t="str">
        <f>IF(BK46=FALSE,"",COUNTIFS($BK$31:BK46,"&lt;&gt;",$BK$31:BK46,"&lt;&gt;falsch"))</f>
        <v/>
      </c>
      <c r="BK46" s="104"/>
      <c r="BL46" s="109">
        <v>16</v>
      </c>
      <c r="BM46" s="110" t="str">
        <f t="shared" si="1"/>
        <v/>
      </c>
      <c r="BO46" s="108" t="str">
        <f>IF(BP46=FALSE,"",COUNTIFS($BP$31:BP46,"&lt;&gt;",$BP$31:BP46,"&lt;&gt;falsch"))</f>
        <v/>
      </c>
      <c r="BP46" s="104"/>
      <c r="BQ46" s="109">
        <v>16</v>
      </c>
      <c r="BR46" s="110" t="str">
        <f t="shared" si="2"/>
        <v/>
      </c>
    </row>
    <row r="47" spans="1:70" ht="18" customHeight="1" x14ac:dyDescent="0.2">
      <c r="A47" s="239">
        <v>5</v>
      </c>
      <c r="B47" s="242" t="str">
        <f>'Kopierhilfe TN-Daten'!C6</f>
        <v/>
      </c>
      <c r="C47" s="243"/>
      <c r="D47" s="243"/>
      <c r="E47" s="243"/>
      <c r="F47" s="243"/>
      <c r="G47" s="243"/>
      <c r="H47" s="244"/>
      <c r="I47" s="175"/>
      <c r="J47" s="175"/>
      <c r="K47" s="175"/>
      <c r="L47" s="175"/>
      <c r="M47" s="175"/>
      <c r="N47" s="32"/>
      <c r="O47" s="32"/>
      <c r="P47" s="32"/>
      <c r="Q47" s="32"/>
      <c r="R47" s="32"/>
      <c r="S47" s="32"/>
      <c r="T47" s="32"/>
      <c r="U47" s="32"/>
      <c r="V47" s="32"/>
      <c r="W47" s="32"/>
      <c r="X47" s="32"/>
      <c r="Y47" s="32"/>
      <c r="Z47" s="32"/>
      <c r="AA47" s="32"/>
      <c r="AB47" s="32"/>
      <c r="AC47" s="32"/>
      <c r="AD47" s="32"/>
      <c r="AE47" s="32"/>
      <c r="AF47" s="32"/>
      <c r="AG47" s="32"/>
      <c r="AH47" s="32"/>
      <c r="AI47" s="32"/>
      <c r="AJ47" s="33"/>
      <c r="AK47" s="266" t="str">
        <f>IF(OR($Y$12=0,SUM($I$23:$AJ$23)=0),"",IFERROR(HLOOKUP($AR$8,$AX$27:$AY$150,ROW()-$AK$23,FALSE),0))</f>
        <v/>
      </c>
      <c r="AL47" s="267"/>
      <c r="AM47" s="272" t="str">
        <f>IF(OR($Y$12=0,SUM($I$23:$AJ$23)=0),"",IFERROR(HLOOKUP($AR$8,$AZ$27:$BA$150,ROW()-$AK$23,FALSE),0))</f>
        <v/>
      </c>
      <c r="AN47" s="267"/>
      <c r="AO47" s="275" t="str">
        <f>IF(OR($Y$12=0,SUM($I$23:$AJ$23)=0),"",IFERROR(HLOOKUP($AR$8,$BD$27:$BE$150,ROW()-$AK$23,FALSE),0))</f>
        <v/>
      </c>
      <c r="AP47" s="276"/>
      <c r="AQ47" s="290" t="str">
        <f>IF(OR($Y$12=0,SUM($I$23:$AJ$23)=0),"",IFERROR(HLOOKUP($AR$8,$BF$27:$BG$150,ROW()-$AK$23,FALSE),0))</f>
        <v/>
      </c>
      <c r="AR47" s="267"/>
      <c r="AS47" s="272" t="str">
        <f>IF(OR($Y$12=0,SUM($I$23:$AJ$23)=0),"",IFERROR(HLOOKUP($AR$8,$BF$27:$BG$150,ROW()-$AS$23,FALSE),0))</f>
        <v/>
      </c>
      <c r="AT47" s="285"/>
      <c r="AU47" s="298">
        <f>IF(HLOOKUP($AH$8,$AX$15:$BB$19,4,FALSE)=$AR$8,SUM(BF47:BG47),0)</f>
        <v>0</v>
      </c>
      <c r="AV47" s="299"/>
      <c r="AW47" s="293" t="str">
        <f t="shared" ref="AW47" si="62">IF(BH47="ja","Es fehlt die Angabe des Berufsfeldes!",IF(AU47&gt;$Y$12,"Die Gesamtstunden wurden überschritten!",""))</f>
        <v/>
      </c>
      <c r="AX47" s="149">
        <f t="shared" ref="AX47" si="63">SUMPRODUCT(($I$23:$AJ$23=$AX$27)*($I47:$AJ47&lt;&gt;"")*($I50:$AJ50))</f>
        <v>0</v>
      </c>
      <c r="AY47" s="151">
        <f t="shared" ref="AY47" si="64">SUMPRODUCT(($I$23:$AJ$23=$AY$27)*($I47:$AJ47&lt;&gt;"")*($I50:$AJ50))</f>
        <v>0</v>
      </c>
      <c r="AZ47" s="149">
        <f t="shared" ref="AZ47" si="65">SUMPRODUCT(($I$23:$AJ$23=$AZ$27)*($I47:$AJ47="a")*($I50:$AJ50))</f>
        <v>0</v>
      </c>
      <c r="BA47" s="151">
        <f t="shared" ref="BA47" si="66">SUMPRODUCT(($I$23:$AJ$23=$BA$27)*($I47:$AJ47="a")*($I50:$AJ50))</f>
        <v>0</v>
      </c>
      <c r="BB47" s="149">
        <f t="shared" ref="BB47" si="67">SUMPRODUCT(($I$23:$AJ$23=$BB$27)*($I47:$AJ47="e")*($I50:$AJ50))</f>
        <v>0</v>
      </c>
      <c r="BC47" s="151">
        <f t="shared" ref="BC47" si="68">SUMPRODUCT(($I$23:$AJ$23=$BC$27)*($I47:$AJ47="e")*($I50:$AJ50))</f>
        <v>0</v>
      </c>
      <c r="BD47" s="153">
        <f t="shared" ref="BD47" si="69">IF(AX47=0,0,ROUND(AZ47/AX47,4))</f>
        <v>0</v>
      </c>
      <c r="BE47" s="150">
        <f t="shared" ref="BE47" si="70">IF(AY47=0,0,ROUND(BA47/AY47,4))</f>
        <v>0</v>
      </c>
      <c r="BF47" s="149">
        <f t="shared" ref="BF47" si="71">IF(BH47="ja",0,IF($BD47&gt;=60%,$AZ47+$BB47,$AZ47))</f>
        <v>0</v>
      </c>
      <c r="BG47" s="151">
        <f t="shared" ref="BG47" si="72">IF(BH47="ja",0,IF($BE47&gt;=60%,$BA47+$BC47,$BA47))</f>
        <v>0</v>
      </c>
      <c r="BH47" s="185" t="str">
        <f t="shared" ref="BH47" si="73">IF(SUMPRODUCT(($I47:$AJ47="a")*($I49:$AJ49="")*($I$23:$AJ$23&lt;&gt;0))&gt;0,"ja",
IF(SUMPRODUCT(($I47:$AJ47="e")*($I49:$AJ49="")*($I$23:$AJ$23&lt;&gt;0))&gt;0,"ja","nein"))</f>
        <v>nein</v>
      </c>
      <c r="BJ47" s="108" t="str">
        <f>IF(BK47=FALSE,"",COUNTIFS($BK$31:BK47,"&lt;&gt;",$BK$31:BK47,"&lt;&gt;falsch"))</f>
        <v/>
      </c>
      <c r="BK47" s="104" t="b">
        <f>IF(OR(AND($AR$8=$AX$27,AX48&gt;0),AND($AR$8=$AY$27,AY48&gt;0)),B47,FALSE)</f>
        <v>0</v>
      </c>
      <c r="BL47" s="109">
        <v>17</v>
      </c>
      <c r="BM47" s="110" t="str">
        <f t="shared" si="1"/>
        <v/>
      </c>
      <c r="BO47" s="108" t="str">
        <f>IF(BP47=FALSE,"",COUNTIFS($BP$31:BP47,"&lt;&gt;",$BP$31:BP47,"&lt;&gt;falsch"))</f>
        <v/>
      </c>
      <c r="BP47" s="104" t="b">
        <f>IF(AQ47="",FALSE,IF(AQ47&gt;0,B47,FALSE))</f>
        <v>0</v>
      </c>
      <c r="BQ47" s="109">
        <v>17</v>
      </c>
      <c r="BR47" s="110" t="str">
        <f t="shared" si="2"/>
        <v/>
      </c>
    </row>
    <row r="48" spans="1:70" ht="18" customHeight="1" x14ac:dyDescent="0.2">
      <c r="A48" s="240"/>
      <c r="B48" s="245"/>
      <c r="C48" s="246"/>
      <c r="D48" s="246"/>
      <c r="E48" s="246"/>
      <c r="F48" s="246"/>
      <c r="G48" s="246"/>
      <c r="H48" s="247"/>
      <c r="I48" s="176"/>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3"/>
      <c r="AK48" s="268"/>
      <c r="AL48" s="269"/>
      <c r="AM48" s="273"/>
      <c r="AN48" s="269"/>
      <c r="AO48" s="277"/>
      <c r="AP48" s="278"/>
      <c r="AQ48" s="291"/>
      <c r="AR48" s="269"/>
      <c r="AS48" s="273"/>
      <c r="AT48" s="286"/>
      <c r="AU48" s="300"/>
      <c r="AV48" s="301"/>
      <c r="AW48" s="293"/>
      <c r="AX48" s="144">
        <f t="shared" ref="AX48" si="74">SUMPRODUCT(($I$23:$AJ$23=$AX$27)*($I47:$AJ47&lt;&gt;"")*($I48:$AJ48="UN")*($I50:$AJ50))</f>
        <v>0</v>
      </c>
      <c r="AY48" s="152">
        <f t="shared" ref="AY48" si="75">SUMPRODUCT(($I$23:$AJ$23=$AY$27)*($I47:$AJ47&lt;&gt;"")*($I48:$AJ48="UN")*($I50:$AJ50))</f>
        <v>0</v>
      </c>
      <c r="AZ48" s="144">
        <f t="shared" ref="AZ48" si="76">SUMPRODUCT(($I$23:$AJ$23=$AZ$27)*($I47:$AJ47="a")*($I48:$AJ48="UN")*($I50:$AJ50))</f>
        <v>0</v>
      </c>
      <c r="BA48" s="152">
        <f t="shared" ref="BA48" si="77">SUMPRODUCT(($I$23:$AJ$23=$BA$27)*($I47:$AJ47="a")*($I48:$AJ48="UN")*($I50:$AJ50))</f>
        <v>0</v>
      </c>
      <c r="BB48" s="144">
        <f t="shared" ref="BB48" si="78">SUMPRODUCT(($I$23:$AJ$23=$BB$27)*($I47:$AJ47="e")*($I48:$AJ48="UN")*($I50:$AJ50))</f>
        <v>0</v>
      </c>
      <c r="BC48" s="152">
        <f t="shared" ref="BC48" si="79">SUMPRODUCT(($I$23:$AJ$23=$BC$27)*($I47:$AJ47="e")*($I48:$AJ48="UN")*($I50:$AJ50))</f>
        <v>0</v>
      </c>
      <c r="BD48" s="154"/>
      <c r="BE48" s="145"/>
      <c r="BF48" s="144">
        <f t="shared" ref="BF48" si="80">IF(BH47="ja",0,IF($BD47&gt;=60%,$AZ48+$BB48,$AZ48))</f>
        <v>0</v>
      </c>
      <c r="BG48" s="152">
        <f t="shared" ref="BG48" si="81">IF(BH47="ja",0,IF($BE47&gt;=60%,$BA48+$BC48,$BA48))</f>
        <v>0</v>
      </c>
      <c r="BH48" s="183"/>
      <c r="BJ48" s="108" t="str">
        <f>IF(BK48=FALSE,"",COUNTIFS($BK$31:BK48,"&lt;&gt;",$BK$31:BK48,"&lt;&gt;falsch"))</f>
        <v/>
      </c>
      <c r="BK48" s="104"/>
      <c r="BL48" s="109">
        <v>18</v>
      </c>
      <c r="BM48" s="110" t="str">
        <f t="shared" si="1"/>
        <v/>
      </c>
      <c r="BO48" s="108" t="str">
        <f>IF(BP48=FALSE,"",COUNTIFS($BP$31:BP48,"&lt;&gt;",$BP$31:BP48,"&lt;&gt;falsch"))</f>
        <v/>
      </c>
      <c r="BP48" s="104"/>
      <c r="BQ48" s="109">
        <v>18</v>
      </c>
      <c r="BR48" s="110" t="str">
        <f t="shared" si="2"/>
        <v/>
      </c>
    </row>
    <row r="49" spans="1:70" ht="18" customHeight="1" x14ac:dyDescent="0.2">
      <c r="A49" s="240"/>
      <c r="B49" s="245"/>
      <c r="C49" s="246"/>
      <c r="D49" s="246"/>
      <c r="E49" s="246"/>
      <c r="F49" s="246"/>
      <c r="G49" s="246"/>
      <c r="H49" s="24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268"/>
      <c r="AL49" s="269"/>
      <c r="AM49" s="273"/>
      <c r="AN49" s="269"/>
      <c r="AO49" s="277"/>
      <c r="AP49" s="278"/>
      <c r="AQ49" s="291"/>
      <c r="AR49" s="269"/>
      <c r="AS49" s="273"/>
      <c r="AT49" s="286"/>
      <c r="AU49" s="300"/>
      <c r="AV49" s="301"/>
      <c r="AW49" s="293"/>
      <c r="AX49" s="144"/>
      <c r="AY49" s="152"/>
      <c r="AZ49" s="144"/>
      <c r="BA49" s="152"/>
      <c r="BB49" s="144"/>
      <c r="BC49" s="152"/>
      <c r="BD49" s="154"/>
      <c r="BE49" s="145"/>
      <c r="BF49" s="144"/>
      <c r="BG49" s="152"/>
      <c r="BH49" s="183"/>
      <c r="BJ49" s="108" t="str">
        <f>IF(BK49=FALSE,"",COUNTIFS($BK$31:BK49,"&lt;&gt;",$BK$31:BK49,"&lt;&gt;falsch"))</f>
        <v/>
      </c>
      <c r="BK49" s="104"/>
      <c r="BL49" s="109">
        <v>19</v>
      </c>
      <c r="BM49" s="110" t="str">
        <f t="shared" si="1"/>
        <v/>
      </c>
      <c r="BO49" s="108" t="str">
        <f>IF(BP49=FALSE,"",COUNTIFS($BP$31:BP49,"&lt;&gt;",$BP$31:BP49,"&lt;&gt;falsch"))</f>
        <v/>
      </c>
      <c r="BP49" s="104"/>
      <c r="BQ49" s="109">
        <v>19</v>
      </c>
      <c r="BR49" s="110" t="str">
        <f t="shared" si="2"/>
        <v/>
      </c>
    </row>
    <row r="50" spans="1:70" ht="18" customHeight="1" x14ac:dyDescent="0.2">
      <c r="A50" s="241"/>
      <c r="B50" s="248"/>
      <c r="C50" s="249"/>
      <c r="D50" s="249"/>
      <c r="E50" s="249"/>
      <c r="F50" s="249"/>
      <c r="G50" s="249"/>
      <c r="H50" s="250"/>
      <c r="I50" s="178"/>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3"/>
      <c r="AK50" s="270"/>
      <c r="AL50" s="271"/>
      <c r="AM50" s="274"/>
      <c r="AN50" s="271"/>
      <c r="AO50" s="279"/>
      <c r="AP50" s="280"/>
      <c r="AQ50" s="292"/>
      <c r="AR50" s="271"/>
      <c r="AS50" s="274"/>
      <c r="AT50" s="287"/>
      <c r="AU50" s="302"/>
      <c r="AV50" s="303"/>
      <c r="AW50" s="293"/>
      <c r="AX50" s="144"/>
      <c r="AY50" s="152"/>
      <c r="AZ50" s="144"/>
      <c r="BA50" s="152"/>
      <c r="BB50" s="144"/>
      <c r="BC50" s="152"/>
      <c r="BD50" s="154"/>
      <c r="BE50" s="145"/>
      <c r="BF50" s="144"/>
      <c r="BG50" s="152"/>
      <c r="BH50" s="184"/>
      <c r="BJ50" s="108" t="str">
        <f>IF(BK50=FALSE,"",COUNTIFS($BK$31:BK50,"&lt;&gt;",$BK$31:BK50,"&lt;&gt;falsch"))</f>
        <v/>
      </c>
      <c r="BK50" s="104"/>
      <c r="BL50" s="109">
        <v>20</v>
      </c>
      <c r="BM50" s="110" t="str">
        <f t="shared" si="1"/>
        <v/>
      </c>
      <c r="BO50" s="108" t="str">
        <f>IF(BP50=FALSE,"",COUNTIFS($BP$31:BP50,"&lt;&gt;",$BP$31:BP50,"&lt;&gt;falsch"))</f>
        <v/>
      </c>
      <c r="BP50" s="104"/>
      <c r="BQ50" s="109">
        <v>20</v>
      </c>
      <c r="BR50" s="110" t="str">
        <f t="shared" si="2"/>
        <v/>
      </c>
    </row>
    <row r="51" spans="1:70" ht="18" customHeight="1" x14ac:dyDescent="0.2">
      <c r="A51" s="239">
        <v>6</v>
      </c>
      <c r="B51" s="242" t="str">
        <f>'Kopierhilfe TN-Daten'!C7</f>
        <v/>
      </c>
      <c r="C51" s="243"/>
      <c r="D51" s="243"/>
      <c r="E51" s="243"/>
      <c r="F51" s="243"/>
      <c r="G51" s="243"/>
      <c r="H51" s="244"/>
      <c r="I51" s="175"/>
      <c r="J51" s="175"/>
      <c r="K51" s="175"/>
      <c r="L51" s="175"/>
      <c r="M51" s="175"/>
      <c r="N51" s="32"/>
      <c r="O51" s="32"/>
      <c r="P51" s="32"/>
      <c r="Q51" s="32"/>
      <c r="R51" s="32"/>
      <c r="S51" s="32"/>
      <c r="T51" s="32"/>
      <c r="U51" s="32"/>
      <c r="V51" s="32"/>
      <c r="W51" s="32"/>
      <c r="X51" s="32"/>
      <c r="Y51" s="32"/>
      <c r="Z51" s="32"/>
      <c r="AA51" s="32"/>
      <c r="AB51" s="32"/>
      <c r="AC51" s="32"/>
      <c r="AD51" s="32"/>
      <c r="AE51" s="32"/>
      <c r="AF51" s="32"/>
      <c r="AG51" s="32"/>
      <c r="AH51" s="32"/>
      <c r="AI51" s="32"/>
      <c r="AJ51" s="33"/>
      <c r="AK51" s="266" t="str">
        <f>IF(OR($Y$12=0,SUM($I$23:$AJ$23)=0),"",IFERROR(HLOOKUP($AR$8,$AX$27:$AY$150,ROW()-$AK$23,FALSE),0))</f>
        <v/>
      </c>
      <c r="AL51" s="267"/>
      <c r="AM51" s="272" t="str">
        <f>IF(OR($Y$12=0,SUM($I$23:$AJ$23)=0),"",IFERROR(HLOOKUP($AR$8,$AZ$27:$BA$150,ROW()-$AK$23,FALSE),0))</f>
        <v/>
      </c>
      <c r="AN51" s="267"/>
      <c r="AO51" s="275" t="str">
        <f>IF(OR($Y$12=0,SUM($I$23:$AJ$23)=0),"",IFERROR(HLOOKUP($AR$8,$BD$27:$BE$150,ROW()-$AK$23,FALSE),0))</f>
        <v/>
      </c>
      <c r="AP51" s="276"/>
      <c r="AQ51" s="290" t="str">
        <f>IF(OR($Y$12=0,SUM($I$23:$AJ$23)=0),"",IFERROR(HLOOKUP($AR$8,$BF$27:$BG$150,ROW()-$AK$23,FALSE),0))</f>
        <v/>
      </c>
      <c r="AR51" s="267"/>
      <c r="AS51" s="272" t="str">
        <f>IF(OR($Y$12=0,SUM($I$23:$AJ$23)=0),"",IFERROR(HLOOKUP($AR$8,$BF$27:$BG$150,ROW()-$AS$23,FALSE),0))</f>
        <v/>
      </c>
      <c r="AT51" s="285"/>
      <c r="AU51" s="298">
        <f>IF(HLOOKUP($AH$8,$AX$15:$BB$19,4,FALSE)=$AR$8,SUM(BF51:BG51),0)</f>
        <v>0</v>
      </c>
      <c r="AV51" s="299"/>
      <c r="AW51" s="293" t="str">
        <f t="shared" ref="AW51" si="82">IF(BH51="ja","Es fehlt die Angabe des Berufsfeldes!",IF(AU51&gt;$Y$12,"Die Gesamtstunden wurden überschritten!",""))</f>
        <v/>
      </c>
      <c r="AX51" s="149">
        <f t="shared" ref="AX51" si="83">SUMPRODUCT(($I$23:$AJ$23=$AX$27)*($I51:$AJ51&lt;&gt;"")*($I54:$AJ54))</f>
        <v>0</v>
      </c>
      <c r="AY51" s="151">
        <f t="shared" ref="AY51" si="84">SUMPRODUCT(($I$23:$AJ$23=$AY$27)*($I51:$AJ51&lt;&gt;"")*($I54:$AJ54))</f>
        <v>0</v>
      </c>
      <c r="AZ51" s="149">
        <f t="shared" ref="AZ51" si="85">SUMPRODUCT(($I$23:$AJ$23=$AZ$27)*($I51:$AJ51="a")*($I54:$AJ54))</f>
        <v>0</v>
      </c>
      <c r="BA51" s="151">
        <f t="shared" ref="BA51" si="86">SUMPRODUCT(($I$23:$AJ$23=$BA$27)*($I51:$AJ51="a")*($I54:$AJ54))</f>
        <v>0</v>
      </c>
      <c r="BB51" s="149">
        <f t="shared" ref="BB51" si="87">SUMPRODUCT(($I$23:$AJ$23=$BB$27)*($I51:$AJ51="e")*($I54:$AJ54))</f>
        <v>0</v>
      </c>
      <c r="BC51" s="151">
        <f t="shared" ref="BC51" si="88">SUMPRODUCT(($I$23:$AJ$23=$BC$27)*($I51:$AJ51="e")*($I54:$AJ54))</f>
        <v>0</v>
      </c>
      <c r="BD51" s="153">
        <f t="shared" ref="BD51" si="89">IF(AX51=0,0,ROUND(AZ51/AX51,4))</f>
        <v>0</v>
      </c>
      <c r="BE51" s="150">
        <f t="shared" ref="BE51" si="90">IF(AY51=0,0,ROUND(BA51/AY51,4))</f>
        <v>0</v>
      </c>
      <c r="BF51" s="149">
        <f t="shared" ref="BF51" si="91">IF(BH51="ja",0,IF($BD51&gt;=60%,$AZ51+$BB51,$AZ51))</f>
        <v>0</v>
      </c>
      <c r="BG51" s="151">
        <f t="shared" ref="BG51" si="92">IF(BH51="ja",0,IF($BE51&gt;=60%,$BA51+$BC51,$BA51))</f>
        <v>0</v>
      </c>
      <c r="BH51" s="185" t="str">
        <f t="shared" ref="BH51" si="93">IF(SUMPRODUCT(($I51:$AJ51="a")*($I53:$AJ53="")*($I$23:$AJ$23&lt;&gt;0))&gt;0,"ja",
IF(SUMPRODUCT(($I51:$AJ51="e")*($I53:$AJ53="")*($I$23:$AJ$23&lt;&gt;0))&gt;0,"ja","nein"))</f>
        <v>nein</v>
      </c>
      <c r="BJ51" s="108" t="str">
        <f>IF(BK51=FALSE,"",COUNTIFS($BK$31:BK51,"&lt;&gt;",$BK$31:BK51,"&lt;&gt;falsch"))</f>
        <v/>
      </c>
      <c r="BK51" s="104" t="b">
        <f>IF(OR(AND($AR$8=$AX$27,AX52&gt;0),AND($AR$8=$AY$27,AY52&gt;0)),B51,FALSE)</f>
        <v>0</v>
      </c>
      <c r="BL51" s="109">
        <v>21</v>
      </c>
      <c r="BM51" s="110" t="str">
        <f t="shared" si="1"/>
        <v/>
      </c>
      <c r="BO51" s="108" t="str">
        <f>IF(BP51=FALSE,"",COUNTIFS($BP$31:BP51,"&lt;&gt;",$BP$31:BP51,"&lt;&gt;falsch"))</f>
        <v/>
      </c>
      <c r="BP51" s="104" t="b">
        <f>IF(AQ51="",FALSE,IF(AQ51&gt;0,B51,FALSE))</f>
        <v>0</v>
      </c>
      <c r="BQ51" s="109">
        <v>21</v>
      </c>
      <c r="BR51" s="110" t="str">
        <f t="shared" si="2"/>
        <v/>
      </c>
    </row>
    <row r="52" spans="1:70" ht="18" customHeight="1" x14ac:dyDescent="0.2">
      <c r="A52" s="240"/>
      <c r="B52" s="245"/>
      <c r="C52" s="246"/>
      <c r="D52" s="246"/>
      <c r="E52" s="246"/>
      <c r="F52" s="246"/>
      <c r="G52" s="246"/>
      <c r="H52" s="247"/>
      <c r="I52" s="176"/>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3"/>
      <c r="AK52" s="268"/>
      <c r="AL52" s="269"/>
      <c r="AM52" s="273"/>
      <c r="AN52" s="269"/>
      <c r="AO52" s="277"/>
      <c r="AP52" s="278"/>
      <c r="AQ52" s="291"/>
      <c r="AR52" s="269"/>
      <c r="AS52" s="273"/>
      <c r="AT52" s="286"/>
      <c r="AU52" s="300"/>
      <c r="AV52" s="301"/>
      <c r="AW52" s="293"/>
      <c r="AX52" s="144">
        <f t="shared" ref="AX52" si="94">SUMPRODUCT(($I$23:$AJ$23=$AX$27)*($I51:$AJ51&lt;&gt;"")*($I52:$AJ52="UN")*($I54:$AJ54))</f>
        <v>0</v>
      </c>
      <c r="AY52" s="152">
        <f t="shared" ref="AY52" si="95">SUMPRODUCT(($I$23:$AJ$23=$AY$27)*($I51:$AJ51&lt;&gt;"")*($I52:$AJ52="UN")*($I54:$AJ54))</f>
        <v>0</v>
      </c>
      <c r="AZ52" s="144">
        <f t="shared" ref="AZ52" si="96">SUMPRODUCT(($I$23:$AJ$23=$AZ$27)*($I51:$AJ51="a")*($I52:$AJ52="UN")*($I54:$AJ54))</f>
        <v>0</v>
      </c>
      <c r="BA52" s="152">
        <f t="shared" ref="BA52" si="97">SUMPRODUCT(($I$23:$AJ$23=$BA$27)*($I51:$AJ51="a")*($I52:$AJ52="UN")*($I54:$AJ54))</f>
        <v>0</v>
      </c>
      <c r="BB52" s="144">
        <f t="shared" ref="BB52" si="98">SUMPRODUCT(($I$23:$AJ$23=$BB$27)*($I51:$AJ51="e")*($I52:$AJ52="UN")*($I54:$AJ54))</f>
        <v>0</v>
      </c>
      <c r="BC52" s="152">
        <f t="shared" ref="BC52" si="99">SUMPRODUCT(($I$23:$AJ$23=$BC$27)*($I51:$AJ51="e")*($I52:$AJ52="UN")*($I54:$AJ54))</f>
        <v>0</v>
      </c>
      <c r="BD52" s="154"/>
      <c r="BE52" s="145"/>
      <c r="BF52" s="144">
        <f t="shared" ref="BF52" si="100">IF(BH51="ja",0,IF($BD51&gt;=60%,$AZ52+$BB52,$AZ52))</f>
        <v>0</v>
      </c>
      <c r="BG52" s="152">
        <f t="shared" ref="BG52" si="101">IF(BH51="ja",0,IF($BE51&gt;=60%,$BA52+$BC52,$BA52))</f>
        <v>0</v>
      </c>
      <c r="BH52" s="183"/>
      <c r="BJ52" s="108" t="str">
        <f>IF(BK52=FALSE,"",COUNTIFS($BK$31:BK52,"&lt;&gt;",$BK$31:BK52,"&lt;&gt;falsch"))</f>
        <v/>
      </c>
      <c r="BK52" s="104"/>
      <c r="BL52" s="109">
        <v>22</v>
      </c>
      <c r="BM52" s="110" t="str">
        <f t="shared" si="1"/>
        <v/>
      </c>
      <c r="BO52" s="108" t="str">
        <f>IF(BP52=FALSE,"",COUNTIFS($BP$31:BP52,"&lt;&gt;",$BP$31:BP52,"&lt;&gt;falsch"))</f>
        <v/>
      </c>
      <c r="BP52" s="104"/>
      <c r="BQ52" s="109">
        <v>22</v>
      </c>
      <c r="BR52" s="110" t="str">
        <f t="shared" si="2"/>
        <v/>
      </c>
    </row>
    <row r="53" spans="1:70" ht="18" customHeight="1" x14ac:dyDescent="0.2">
      <c r="A53" s="240"/>
      <c r="B53" s="245"/>
      <c r="C53" s="246"/>
      <c r="D53" s="246"/>
      <c r="E53" s="246"/>
      <c r="F53" s="246"/>
      <c r="G53" s="246"/>
      <c r="H53" s="24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268"/>
      <c r="AL53" s="269"/>
      <c r="AM53" s="273"/>
      <c r="AN53" s="269"/>
      <c r="AO53" s="277"/>
      <c r="AP53" s="278"/>
      <c r="AQ53" s="291"/>
      <c r="AR53" s="269"/>
      <c r="AS53" s="273"/>
      <c r="AT53" s="286"/>
      <c r="AU53" s="300"/>
      <c r="AV53" s="301"/>
      <c r="AW53" s="293"/>
      <c r="AX53" s="144"/>
      <c r="AY53" s="152"/>
      <c r="AZ53" s="144"/>
      <c r="BA53" s="152"/>
      <c r="BB53" s="144"/>
      <c r="BC53" s="152"/>
      <c r="BD53" s="154"/>
      <c r="BE53" s="145"/>
      <c r="BF53" s="144"/>
      <c r="BG53" s="152"/>
      <c r="BH53" s="183"/>
      <c r="BJ53" s="108" t="str">
        <f>IF(BK53=FALSE,"",COUNTIFS($BK$31:BK53,"&lt;&gt;",$BK$31:BK53,"&lt;&gt;falsch"))</f>
        <v/>
      </c>
      <c r="BK53" s="104"/>
      <c r="BL53" s="109">
        <v>23</v>
      </c>
      <c r="BM53" s="110" t="str">
        <f t="shared" si="1"/>
        <v/>
      </c>
      <c r="BO53" s="108" t="str">
        <f>IF(BP53=FALSE,"",COUNTIFS($BP$31:BP53,"&lt;&gt;",$BP$31:BP53,"&lt;&gt;falsch"))</f>
        <v/>
      </c>
      <c r="BP53" s="104"/>
      <c r="BQ53" s="109">
        <v>23</v>
      </c>
      <c r="BR53" s="110" t="str">
        <f t="shared" si="2"/>
        <v/>
      </c>
    </row>
    <row r="54" spans="1:70" ht="18" customHeight="1" x14ac:dyDescent="0.2">
      <c r="A54" s="241"/>
      <c r="B54" s="248"/>
      <c r="C54" s="249"/>
      <c r="D54" s="249"/>
      <c r="E54" s="249"/>
      <c r="F54" s="249"/>
      <c r="G54" s="249"/>
      <c r="H54" s="250"/>
      <c r="I54" s="178"/>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3"/>
      <c r="AK54" s="270"/>
      <c r="AL54" s="271"/>
      <c r="AM54" s="274"/>
      <c r="AN54" s="271"/>
      <c r="AO54" s="279"/>
      <c r="AP54" s="280"/>
      <c r="AQ54" s="292"/>
      <c r="AR54" s="271"/>
      <c r="AS54" s="274"/>
      <c r="AT54" s="287"/>
      <c r="AU54" s="302"/>
      <c r="AV54" s="303"/>
      <c r="AW54" s="293"/>
      <c r="AX54" s="144"/>
      <c r="AY54" s="152"/>
      <c r="AZ54" s="144"/>
      <c r="BA54" s="152"/>
      <c r="BB54" s="144"/>
      <c r="BC54" s="152"/>
      <c r="BD54" s="154"/>
      <c r="BE54" s="145"/>
      <c r="BF54" s="144"/>
      <c r="BG54" s="152"/>
      <c r="BH54" s="184"/>
      <c r="BJ54" s="108" t="str">
        <f>IF(BK54=FALSE,"",COUNTIFS($BK$31:BK54,"&lt;&gt;",$BK$31:BK54,"&lt;&gt;falsch"))</f>
        <v/>
      </c>
      <c r="BK54" s="104"/>
      <c r="BL54" s="109">
        <v>24</v>
      </c>
      <c r="BM54" s="110" t="str">
        <f t="shared" si="1"/>
        <v/>
      </c>
      <c r="BO54" s="108" t="str">
        <f>IF(BP54=FALSE,"",COUNTIFS($BP$31:BP54,"&lt;&gt;",$BP$31:BP54,"&lt;&gt;falsch"))</f>
        <v/>
      </c>
      <c r="BP54" s="104"/>
      <c r="BQ54" s="109">
        <v>24</v>
      </c>
      <c r="BR54" s="110" t="str">
        <f t="shared" si="2"/>
        <v/>
      </c>
    </row>
    <row r="55" spans="1:70" ht="18" customHeight="1" x14ac:dyDescent="0.2">
      <c r="A55" s="239">
        <v>7</v>
      </c>
      <c r="B55" s="242" t="str">
        <f>'Kopierhilfe TN-Daten'!C8</f>
        <v/>
      </c>
      <c r="C55" s="243"/>
      <c r="D55" s="243"/>
      <c r="E55" s="243"/>
      <c r="F55" s="243"/>
      <c r="G55" s="243"/>
      <c r="H55" s="244"/>
      <c r="I55" s="175"/>
      <c r="J55" s="175"/>
      <c r="K55" s="175"/>
      <c r="L55" s="175"/>
      <c r="M55" s="175"/>
      <c r="N55" s="32"/>
      <c r="O55" s="32"/>
      <c r="P55" s="32"/>
      <c r="Q55" s="32"/>
      <c r="R55" s="32"/>
      <c r="S55" s="32"/>
      <c r="T55" s="32"/>
      <c r="U55" s="32"/>
      <c r="V55" s="32"/>
      <c r="W55" s="32"/>
      <c r="X55" s="32"/>
      <c r="Y55" s="32"/>
      <c r="Z55" s="32"/>
      <c r="AA55" s="32"/>
      <c r="AB55" s="32"/>
      <c r="AC55" s="32"/>
      <c r="AD55" s="32"/>
      <c r="AE55" s="32"/>
      <c r="AF55" s="32"/>
      <c r="AG55" s="32"/>
      <c r="AH55" s="32"/>
      <c r="AI55" s="32"/>
      <c r="AJ55" s="33"/>
      <c r="AK55" s="266" t="str">
        <f>IF(OR($Y$12=0,SUM($I$23:$AJ$23)=0),"",IFERROR(HLOOKUP($AR$8,$AX$27:$AY$150,ROW()-$AK$23,FALSE),0))</f>
        <v/>
      </c>
      <c r="AL55" s="267"/>
      <c r="AM55" s="272" t="str">
        <f>IF(OR($Y$12=0,SUM($I$23:$AJ$23)=0),"",IFERROR(HLOOKUP($AR$8,$AZ$27:$BA$150,ROW()-$AK$23,FALSE),0))</f>
        <v/>
      </c>
      <c r="AN55" s="267"/>
      <c r="AO55" s="275" t="str">
        <f>IF(OR($Y$12=0,SUM($I$23:$AJ$23)=0),"",IFERROR(HLOOKUP($AR$8,$BD$27:$BE$150,ROW()-$AK$23,FALSE),0))</f>
        <v/>
      </c>
      <c r="AP55" s="276"/>
      <c r="AQ55" s="290" t="str">
        <f>IF(OR($Y$12=0,SUM($I$23:$AJ$23)=0),"",IFERROR(HLOOKUP($AR$8,$BF$27:$BG$150,ROW()-$AK$23,FALSE),0))</f>
        <v/>
      </c>
      <c r="AR55" s="267"/>
      <c r="AS55" s="272" t="str">
        <f>IF(OR($Y$12=0,SUM($I$23:$AJ$23)=0),"",IFERROR(HLOOKUP($AR$8,$BF$27:$BG$150,ROW()-$AS$23,FALSE),0))</f>
        <v/>
      </c>
      <c r="AT55" s="285"/>
      <c r="AU55" s="298">
        <f>IF(HLOOKUP($AH$8,$AX$15:$BB$19,4,FALSE)=$AR$8,SUM(BF55:BG55),0)</f>
        <v>0</v>
      </c>
      <c r="AV55" s="299"/>
      <c r="AW55" s="293" t="str">
        <f t="shared" ref="AW55" si="102">IF(BH55="ja","Es fehlt die Angabe des Berufsfeldes!",IF(AU55&gt;$Y$12,"Die Gesamtstunden wurden überschritten!",""))</f>
        <v/>
      </c>
      <c r="AX55" s="149">
        <f t="shared" ref="AX55" si="103">SUMPRODUCT(($I$23:$AJ$23=$AX$27)*($I55:$AJ55&lt;&gt;"")*($I58:$AJ58))</f>
        <v>0</v>
      </c>
      <c r="AY55" s="151">
        <f t="shared" ref="AY55" si="104">SUMPRODUCT(($I$23:$AJ$23=$AY$27)*($I55:$AJ55&lt;&gt;"")*($I58:$AJ58))</f>
        <v>0</v>
      </c>
      <c r="AZ55" s="149">
        <f t="shared" ref="AZ55" si="105">SUMPRODUCT(($I$23:$AJ$23=$AZ$27)*($I55:$AJ55="a")*($I58:$AJ58))</f>
        <v>0</v>
      </c>
      <c r="BA55" s="151">
        <f t="shared" ref="BA55" si="106">SUMPRODUCT(($I$23:$AJ$23=$BA$27)*($I55:$AJ55="a")*($I58:$AJ58))</f>
        <v>0</v>
      </c>
      <c r="BB55" s="149">
        <f t="shared" ref="BB55" si="107">SUMPRODUCT(($I$23:$AJ$23=$BB$27)*($I55:$AJ55="e")*($I58:$AJ58))</f>
        <v>0</v>
      </c>
      <c r="BC55" s="151">
        <f t="shared" ref="BC55" si="108">SUMPRODUCT(($I$23:$AJ$23=$BC$27)*($I55:$AJ55="e")*($I58:$AJ58))</f>
        <v>0</v>
      </c>
      <c r="BD55" s="153">
        <f t="shared" ref="BD55" si="109">IF(AX55=0,0,ROUND(AZ55/AX55,4))</f>
        <v>0</v>
      </c>
      <c r="BE55" s="150">
        <f t="shared" ref="BE55" si="110">IF(AY55=0,0,ROUND(BA55/AY55,4))</f>
        <v>0</v>
      </c>
      <c r="BF55" s="149">
        <f t="shared" ref="BF55" si="111">IF(BH55="ja",0,IF($BD55&gt;=60%,$AZ55+$BB55,$AZ55))</f>
        <v>0</v>
      </c>
      <c r="BG55" s="151">
        <f t="shared" ref="BG55" si="112">IF(BH55="ja",0,IF($BE55&gt;=60%,$BA55+$BC55,$BA55))</f>
        <v>0</v>
      </c>
      <c r="BH55" s="185" t="str">
        <f t="shared" ref="BH55" si="113">IF(SUMPRODUCT(($I55:$AJ55="a")*($I57:$AJ57="")*($I$23:$AJ$23&lt;&gt;0))&gt;0,"ja",
IF(SUMPRODUCT(($I55:$AJ55="e")*($I57:$AJ57="")*($I$23:$AJ$23&lt;&gt;0))&gt;0,"ja","nein"))</f>
        <v>nein</v>
      </c>
      <c r="BJ55" s="108" t="str">
        <f>IF(BK55=FALSE,"",COUNTIFS($BK$31:BK55,"&lt;&gt;",$BK$31:BK55,"&lt;&gt;falsch"))</f>
        <v/>
      </c>
      <c r="BK55" s="104" t="b">
        <f>IF(OR(AND($AR$8=$AX$27,AX56&gt;0),AND($AR$8=$AY$27,AY56&gt;0)),B55,FALSE)</f>
        <v>0</v>
      </c>
      <c r="BL55" s="109">
        <v>25</v>
      </c>
      <c r="BM55" s="110" t="str">
        <f t="shared" si="1"/>
        <v/>
      </c>
      <c r="BO55" s="108" t="str">
        <f>IF(BP55=FALSE,"",COUNTIFS($BP$31:BP55,"&lt;&gt;",$BP$31:BP55,"&lt;&gt;falsch"))</f>
        <v/>
      </c>
      <c r="BP55" s="104" t="b">
        <f>IF(AQ55="",FALSE,IF(AQ55&gt;0,B55,FALSE))</f>
        <v>0</v>
      </c>
      <c r="BQ55" s="109">
        <v>25</v>
      </c>
      <c r="BR55" s="110" t="str">
        <f t="shared" si="2"/>
        <v/>
      </c>
    </row>
    <row r="56" spans="1:70" ht="18" customHeight="1" x14ac:dyDescent="0.2">
      <c r="A56" s="240"/>
      <c r="B56" s="245"/>
      <c r="C56" s="246"/>
      <c r="D56" s="246"/>
      <c r="E56" s="246"/>
      <c r="F56" s="246"/>
      <c r="G56" s="246"/>
      <c r="H56" s="247"/>
      <c r="I56" s="176"/>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268"/>
      <c r="AL56" s="269"/>
      <c r="AM56" s="273"/>
      <c r="AN56" s="269"/>
      <c r="AO56" s="277"/>
      <c r="AP56" s="278"/>
      <c r="AQ56" s="291"/>
      <c r="AR56" s="269"/>
      <c r="AS56" s="273"/>
      <c r="AT56" s="286"/>
      <c r="AU56" s="300"/>
      <c r="AV56" s="301"/>
      <c r="AW56" s="293"/>
      <c r="AX56" s="144">
        <f t="shared" ref="AX56" si="114">SUMPRODUCT(($I$23:$AJ$23=$AX$27)*($I55:$AJ55&lt;&gt;"")*($I56:$AJ56="UN")*($I58:$AJ58))</f>
        <v>0</v>
      </c>
      <c r="AY56" s="152">
        <f t="shared" ref="AY56" si="115">SUMPRODUCT(($I$23:$AJ$23=$AY$27)*($I55:$AJ55&lt;&gt;"")*($I56:$AJ56="UN")*($I58:$AJ58))</f>
        <v>0</v>
      </c>
      <c r="AZ56" s="144">
        <f t="shared" ref="AZ56" si="116">SUMPRODUCT(($I$23:$AJ$23=$AZ$27)*($I55:$AJ55="a")*($I56:$AJ56="UN")*($I58:$AJ58))</f>
        <v>0</v>
      </c>
      <c r="BA56" s="152">
        <f t="shared" ref="BA56" si="117">SUMPRODUCT(($I$23:$AJ$23=$BA$27)*($I55:$AJ55="a")*($I56:$AJ56="UN")*($I58:$AJ58))</f>
        <v>0</v>
      </c>
      <c r="BB56" s="144">
        <f t="shared" ref="BB56" si="118">SUMPRODUCT(($I$23:$AJ$23=$BB$27)*($I55:$AJ55="e")*($I56:$AJ56="UN")*($I58:$AJ58))</f>
        <v>0</v>
      </c>
      <c r="BC56" s="152">
        <f t="shared" ref="BC56" si="119">SUMPRODUCT(($I$23:$AJ$23=$BC$27)*($I55:$AJ55="e")*($I56:$AJ56="UN")*($I58:$AJ58))</f>
        <v>0</v>
      </c>
      <c r="BD56" s="154"/>
      <c r="BE56" s="145"/>
      <c r="BF56" s="144">
        <f t="shared" ref="BF56" si="120">IF(BH55="ja",0,IF($BD55&gt;=60%,$AZ56+$BB56,$AZ56))</f>
        <v>0</v>
      </c>
      <c r="BG56" s="152">
        <f t="shared" ref="BG56" si="121">IF(BH55="ja",0,IF($BE55&gt;=60%,$BA56+$BC56,$BA56))</f>
        <v>0</v>
      </c>
      <c r="BH56" s="183"/>
      <c r="BJ56" s="108" t="str">
        <f>IF(BK56=FALSE,"",COUNTIFS($BK$31:BK56,"&lt;&gt;",$BK$31:BK56,"&lt;&gt;falsch"))</f>
        <v/>
      </c>
      <c r="BK56" s="104"/>
      <c r="BL56" s="109">
        <v>26</v>
      </c>
      <c r="BM56" s="110" t="str">
        <f t="shared" si="1"/>
        <v/>
      </c>
      <c r="BO56" s="108" t="str">
        <f>IF(BP56=FALSE,"",COUNTIFS($BP$31:BP56,"&lt;&gt;",$BP$31:BP56,"&lt;&gt;falsch"))</f>
        <v/>
      </c>
      <c r="BP56" s="104"/>
      <c r="BQ56" s="109">
        <v>26</v>
      </c>
      <c r="BR56" s="110" t="str">
        <f t="shared" si="2"/>
        <v/>
      </c>
    </row>
    <row r="57" spans="1:70" ht="18" customHeight="1" x14ac:dyDescent="0.2">
      <c r="A57" s="240"/>
      <c r="B57" s="245"/>
      <c r="C57" s="246"/>
      <c r="D57" s="246"/>
      <c r="E57" s="246"/>
      <c r="F57" s="246"/>
      <c r="G57" s="246"/>
      <c r="H57" s="24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268"/>
      <c r="AL57" s="269"/>
      <c r="AM57" s="273"/>
      <c r="AN57" s="269"/>
      <c r="AO57" s="277"/>
      <c r="AP57" s="278"/>
      <c r="AQ57" s="291"/>
      <c r="AR57" s="269"/>
      <c r="AS57" s="273"/>
      <c r="AT57" s="286"/>
      <c r="AU57" s="300"/>
      <c r="AV57" s="301"/>
      <c r="AW57" s="293"/>
      <c r="AX57" s="144"/>
      <c r="AY57" s="152"/>
      <c r="AZ57" s="144"/>
      <c r="BA57" s="152"/>
      <c r="BB57" s="144"/>
      <c r="BC57" s="152"/>
      <c r="BD57" s="154"/>
      <c r="BE57" s="145"/>
      <c r="BF57" s="144"/>
      <c r="BG57" s="152"/>
      <c r="BH57" s="183"/>
      <c r="BJ57" s="108" t="str">
        <f>IF(BK57=FALSE,"",COUNTIFS($BK$31:BK57,"&lt;&gt;",$BK$31:BK57,"&lt;&gt;falsch"))</f>
        <v/>
      </c>
      <c r="BK57" s="104"/>
      <c r="BL57" s="109">
        <v>27</v>
      </c>
      <c r="BM57" s="110" t="str">
        <f t="shared" si="1"/>
        <v/>
      </c>
      <c r="BO57" s="108" t="str">
        <f>IF(BP57=FALSE,"",COUNTIFS($BP$31:BP57,"&lt;&gt;",$BP$31:BP57,"&lt;&gt;falsch"))</f>
        <v/>
      </c>
      <c r="BP57" s="104"/>
      <c r="BQ57" s="109">
        <v>27</v>
      </c>
      <c r="BR57" s="110" t="str">
        <f t="shared" si="2"/>
        <v/>
      </c>
    </row>
    <row r="58" spans="1:70" ht="18" customHeight="1" x14ac:dyDescent="0.2">
      <c r="A58" s="241"/>
      <c r="B58" s="248"/>
      <c r="C58" s="249"/>
      <c r="D58" s="249"/>
      <c r="E58" s="249"/>
      <c r="F58" s="249"/>
      <c r="G58" s="249"/>
      <c r="H58" s="250"/>
      <c r="I58" s="178"/>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3"/>
      <c r="AK58" s="270"/>
      <c r="AL58" s="271"/>
      <c r="AM58" s="274"/>
      <c r="AN58" s="271"/>
      <c r="AO58" s="279"/>
      <c r="AP58" s="280"/>
      <c r="AQ58" s="292"/>
      <c r="AR58" s="271"/>
      <c r="AS58" s="274"/>
      <c r="AT58" s="287"/>
      <c r="AU58" s="302"/>
      <c r="AV58" s="303"/>
      <c r="AW58" s="293"/>
      <c r="AX58" s="144"/>
      <c r="AY58" s="152"/>
      <c r="AZ58" s="144"/>
      <c r="BA58" s="152"/>
      <c r="BB58" s="144"/>
      <c r="BC58" s="152"/>
      <c r="BD58" s="154"/>
      <c r="BE58" s="145"/>
      <c r="BF58" s="144"/>
      <c r="BG58" s="152"/>
      <c r="BH58" s="184"/>
      <c r="BJ58" s="108" t="str">
        <f>IF(BK58=FALSE,"",COUNTIFS($BK$31:BK58,"&lt;&gt;",$BK$31:BK58,"&lt;&gt;falsch"))</f>
        <v/>
      </c>
      <c r="BK58" s="104"/>
      <c r="BL58" s="109">
        <v>28</v>
      </c>
      <c r="BM58" s="110" t="str">
        <f t="shared" si="1"/>
        <v/>
      </c>
      <c r="BO58" s="108" t="str">
        <f>IF(BP58=FALSE,"",COUNTIFS($BP$31:BP58,"&lt;&gt;",$BP$31:BP58,"&lt;&gt;falsch"))</f>
        <v/>
      </c>
      <c r="BP58" s="104"/>
      <c r="BQ58" s="109">
        <v>28</v>
      </c>
      <c r="BR58" s="110" t="str">
        <f t="shared" si="2"/>
        <v/>
      </c>
    </row>
    <row r="59" spans="1:70" ht="18" customHeight="1" x14ac:dyDescent="0.2">
      <c r="A59" s="239">
        <v>8</v>
      </c>
      <c r="B59" s="242" t="str">
        <f>'Kopierhilfe TN-Daten'!C9</f>
        <v/>
      </c>
      <c r="C59" s="243"/>
      <c r="D59" s="243"/>
      <c r="E59" s="243"/>
      <c r="F59" s="243"/>
      <c r="G59" s="243"/>
      <c r="H59" s="244"/>
      <c r="I59" s="175"/>
      <c r="J59" s="175"/>
      <c r="K59" s="175"/>
      <c r="L59" s="175"/>
      <c r="M59" s="175"/>
      <c r="N59" s="32"/>
      <c r="O59" s="32"/>
      <c r="P59" s="32"/>
      <c r="Q59" s="32"/>
      <c r="R59" s="32"/>
      <c r="S59" s="32"/>
      <c r="T59" s="32"/>
      <c r="U59" s="32"/>
      <c r="V59" s="32"/>
      <c r="W59" s="32"/>
      <c r="X59" s="32"/>
      <c r="Y59" s="32"/>
      <c r="Z59" s="32"/>
      <c r="AA59" s="32"/>
      <c r="AB59" s="32"/>
      <c r="AC59" s="32"/>
      <c r="AD59" s="32"/>
      <c r="AE59" s="32"/>
      <c r="AF59" s="32"/>
      <c r="AG59" s="32"/>
      <c r="AH59" s="32"/>
      <c r="AI59" s="32"/>
      <c r="AJ59" s="33"/>
      <c r="AK59" s="266" t="str">
        <f>IF(OR($Y$12=0,SUM($I$23:$AJ$23)=0),"",IFERROR(HLOOKUP($AR$8,$AX$27:$AY$150,ROW()-$AK$23,FALSE),0))</f>
        <v/>
      </c>
      <c r="AL59" s="267"/>
      <c r="AM59" s="272" t="str">
        <f>IF(OR($Y$12=0,SUM($I$23:$AJ$23)=0),"",IFERROR(HLOOKUP($AR$8,$AZ$27:$BA$150,ROW()-$AK$23,FALSE),0))</f>
        <v/>
      </c>
      <c r="AN59" s="267"/>
      <c r="AO59" s="275" t="str">
        <f>IF(OR($Y$12=0,SUM($I$23:$AJ$23)=0),"",IFERROR(HLOOKUP($AR$8,$BD$27:$BE$150,ROW()-$AK$23,FALSE),0))</f>
        <v/>
      </c>
      <c r="AP59" s="276"/>
      <c r="AQ59" s="290" t="str">
        <f>IF(OR($Y$12=0,SUM($I$23:$AJ$23)=0),"",IFERROR(HLOOKUP($AR$8,$BF$27:$BG$150,ROW()-$AK$23,FALSE),0))</f>
        <v/>
      </c>
      <c r="AR59" s="267"/>
      <c r="AS59" s="272" t="str">
        <f>IF(OR($Y$12=0,SUM($I$23:$AJ$23)=0),"",IFERROR(HLOOKUP($AR$8,$BF$27:$BG$150,ROW()-$AS$23,FALSE),0))</f>
        <v/>
      </c>
      <c r="AT59" s="285"/>
      <c r="AU59" s="298">
        <f>IF(HLOOKUP($AH$8,$AX$15:$BB$19,4,FALSE)=$AR$8,SUM(BF59:BG59),0)</f>
        <v>0</v>
      </c>
      <c r="AV59" s="299"/>
      <c r="AW59" s="293" t="str">
        <f t="shared" ref="AW59" si="122">IF(BH59="ja","Es fehlt die Angabe des Berufsfeldes!",IF(AU59&gt;$Y$12,"Die Gesamtstunden wurden überschritten!",""))</f>
        <v/>
      </c>
      <c r="AX59" s="149">
        <f t="shared" ref="AX59" si="123">SUMPRODUCT(($I$23:$AJ$23=$AX$27)*($I59:$AJ59&lt;&gt;"")*($I62:$AJ62))</f>
        <v>0</v>
      </c>
      <c r="AY59" s="151">
        <f t="shared" ref="AY59" si="124">SUMPRODUCT(($I$23:$AJ$23=$AY$27)*($I59:$AJ59&lt;&gt;"")*($I62:$AJ62))</f>
        <v>0</v>
      </c>
      <c r="AZ59" s="149">
        <f t="shared" ref="AZ59" si="125">SUMPRODUCT(($I$23:$AJ$23=$AZ$27)*($I59:$AJ59="a")*($I62:$AJ62))</f>
        <v>0</v>
      </c>
      <c r="BA59" s="151">
        <f t="shared" ref="BA59" si="126">SUMPRODUCT(($I$23:$AJ$23=$BA$27)*($I59:$AJ59="a")*($I62:$AJ62))</f>
        <v>0</v>
      </c>
      <c r="BB59" s="149">
        <f t="shared" ref="BB59" si="127">SUMPRODUCT(($I$23:$AJ$23=$BB$27)*($I59:$AJ59="e")*($I62:$AJ62))</f>
        <v>0</v>
      </c>
      <c r="BC59" s="151">
        <f t="shared" ref="BC59" si="128">SUMPRODUCT(($I$23:$AJ$23=$BC$27)*($I59:$AJ59="e")*($I62:$AJ62))</f>
        <v>0</v>
      </c>
      <c r="BD59" s="153">
        <f t="shared" ref="BD59" si="129">IF(AX59=0,0,ROUND(AZ59/AX59,4))</f>
        <v>0</v>
      </c>
      <c r="BE59" s="150">
        <f t="shared" ref="BE59" si="130">IF(AY59=0,0,ROUND(BA59/AY59,4))</f>
        <v>0</v>
      </c>
      <c r="BF59" s="149">
        <f t="shared" ref="BF59" si="131">IF(BH59="ja",0,IF($BD59&gt;=60%,$AZ59+$BB59,$AZ59))</f>
        <v>0</v>
      </c>
      <c r="BG59" s="151">
        <f t="shared" ref="BG59" si="132">IF(BH59="ja",0,IF($BE59&gt;=60%,$BA59+$BC59,$BA59))</f>
        <v>0</v>
      </c>
      <c r="BH59" s="185" t="str">
        <f t="shared" ref="BH59" si="133">IF(SUMPRODUCT(($I59:$AJ59="a")*($I61:$AJ61="")*($I$23:$AJ$23&lt;&gt;0))&gt;0,"ja",
IF(SUMPRODUCT(($I59:$AJ59="e")*($I61:$AJ61="")*($I$23:$AJ$23&lt;&gt;0))&gt;0,"ja","nein"))</f>
        <v>nein</v>
      </c>
      <c r="BJ59" s="108" t="str">
        <f>IF(BK59=FALSE,"",COUNTIFS($BK$31:BK59,"&lt;&gt;",$BK$31:BK59,"&lt;&gt;falsch"))</f>
        <v/>
      </c>
      <c r="BK59" s="104" t="b">
        <f>IF(OR(AND($AR$8=$AX$27,AX60&gt;0),AND($AR$8=$AY$27,AY60&gt;0)),B59,FALSE)</f>
        <v>0</v>
      </c>
      <c r="BL59" s="109">
        <v>29</v>
      </c>
      <c r="BM59" s="110" t="str">
        <f t="shared" si="1"/>
        <v/>
      </c>
      <c r="BO59" s="108" t="str">
        <f>IF(BP59=FALSE,"",COUNTIFS($BP$31:BP59,"&lt;&gt;",$BP$31:BP59,"&lt;&gt;falsch"))</f>
        <v/>
      </c>
      <c r="BP59" s="104" t="b">
        <f>IF(AQ59="",FALSE,IF(AQ59&gt;0,B59,FALSE))</f>
        <v>0</v>
      </c>
      <c r="BQ59" s="109">
        <v>29</v>
      </c>
      <c r="BR59" s="110" t="str">
        <f t="shared" si="2"/>
        <v/>
      </c>
    </row>
    <row r="60" spans="1:70" ht="18" customHeight="1" x14ac:dyDescent="0.2">
      <c r="A60" s="240"/>
      <c r="B60" s="245"/>
      <c r="C60" s="246"/>
      <c r="D60" s="246"/>
      <c r="E60" s="246"/>
      <c r="F60" s="246"/>
      <c r="G60" s="246"/>
      <c r="H60" s="247"/>
      <c r="I60" s="176"/>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3"/>
      <c r="AK60" s="268"/>
      <c r="AL60" s="269"/>
      <c r="AM60" s="273"/>
      <c r="AN60" s="269"/>
      <c r="AO60" s="277"/>
      <c r="AP60" s="278"/>
      <c r="AQ60" s="291"/>
      <c r="AR60" s="269"/>
      <c r="AS60" s="273"/>
      <c r="AT60" s="286"/>
      <c r="AU60" s="300"/>
      <c r="AV60" s="301"/>
      <c r="AW60" s="293"/>
      <c r="AX60" s="144">
        <f t="shared" ref="AX60" si="134">SUMPRODUCT(($I$23:$AJ$23=$AX$27)*($I59:$AJ59&lt;&gt;"")*($I60:$AJ60="UN")*($I62:$AJ62))</f>
        <v>0</v>
      </c>
      <c r="AY60" s="152">
        <f t="shared" ref="AY60" si="135">SUMPRODUCT(($I$23:$AJ$23=$AY$27)*($I59:$AJ59&lt;&gt;"")*($I60:$AJ60="UN")*($I62:$AJ62))</f>
        <v>0</v>
      </c>
      <c r="AZ60" s="144">
        <f t="shared" ref="AZ60" si="136">SUMPRODUCT(($I$23:$AJ$23=$AZ$27)*($I59:$AJ59="a")*($I60:$AJ60="UN")*($I62:$AJ62))</f>
        <v>0</v>
      </c>
      <c r="BA60" s="152">
        <f t="shared" ref="BA60" si="137">SUMPRODUCT(($I$23:$AJ$23=$BA$27)*($I59:$AJ59="a")*($I60:$AJ60="UN")*($I62:$AJ62))</f>
        <v>0</v>
      </c>
      <c r="BB60" s="144">
        <f t="shared" ref="BB60" si="138">SUMPRODUCT(($I$23:$AJ$23=$BB$27)*($I59:$AJ59="e")*($I60:$AJ60="UN")*($I62:$AJ62))</f>
        <v>0</v>
      </c>
      <c r="BC60" s="152">
        <f t="shared" ref="BC60" si="139">SUMPRODUCT(($I$23:$AJ$23=$BC$27)*($I59:$AJ59="e")*($I60:$AJ60="UN")*($I62:$AJ62))</f>
        <v>0</v>
      </c>
      <c r="BD60" s="154"/>
      <c r="BE60" s="145"/>
      <c r="BF60" s="144">
        <f t="shared" ref="BF60" si="140">IF(BH59="ja",0,IF($BD59&gt;=60%,$AZ60+$BB60,$AZ60))</f>
        <v>0</v>
      </c>
      <c r="BG60" s="152">
        <f t="shared" ref="BG60" si="141">IF(BH59="ja",0,IF($BE59&gt;=60%,$BA60+$BC60,$BA60))</f>
        <v>0</v>
      </c>
      <c r="BH60" s="183"/>
      <c r="BJ60" s="108" t="str">
        <f>IF(BK60=FALSE,"",COUNTIFS($BK$31:BK60,"&lt;&gt;",$BK$31:BK60,"&lt;&gt;falsch"))</f>
        <v/>
      </c>
      <c r="BK60" s="104"/>
      <c r="BL60" s="109">
        <v>30</v>
      </c>
      <c r="BM60" s="110" t="str">
        <f t="shared" si="1"/>
        <v/>
      </c>
      <c r="BO60" s="108" t="str">
        <f>IF(BP60=FALSE,"",COUNTIFS($BP$31:BP60,"&lt;&gt;",$BP$31:BP60,"&lt;&gt;falsch"))</f>
        <v/>
      </c>
      <c r="BP60" s="104"/>
      <c r="BQ60" s="109">
        <v>30</v>
      </c>
      <c r="BR60" s="110" t="str">
        <f t="shared" si="2"/>
        <v/>
      </c>
    </row>
    <row r="61" spans="1:70" ht="18" customHeight="1" x14ac:dyDescent="0.2">
      <c r="A61" s="240"/>
      <c r="B61" s="245"/>
      <c r="C61" s="246"/>
      <c r="D61" s="246"/>
      <c r="E61" s="246"/>
      <c r="F61" s="246"/>
      <c r="G61" s="246"/>
      <c r="H61" s="24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268"/>
      <c r="AL61" s="269"/>
      <c r="AM61" s="273"/>
      <c r="AN61" s="269"/>
      <c r="AO61" s="277"/>
      <c r="AP61" s="278"/>
      <c r="AQ61" s="291"/>
      <c r="AR61" s="269"/>
      <c r="AS61" s="273"/>
      <c r="AT61" s="286"/>
      <c r="AU61" s="300"/>
      <c r="AV61" s="301"/>
      <c r="AW61" s="293"/>
      <c r="AX61" s="144"/>
      <c r="AY61" s="152"/>
      <c r="AZ61" s="144"/>
      <c r="BA61" s="152"/>
      <c r="BB61" s="144"/>
      <c r="BC61" s="152"/>
      <c r="BD61" s="154"/>
      <c r="BE61" s="145"/>
      <c r="BF61" s="144"/>
      <c r="BG61" s="152"/>
      <c r="BH61" s="183"/>
      <c r="BJ61" s="108" t="str">
        <f>IF(BK61=FALSE,"",COUNTIFS($BK$31:BK61,"&lt;&gt;",$BK$31:BK61,"&lt;&gt;falsch"))</f>
        <v/>
      </c>
      <c r="BK61" s="104"/>
      <c r="BO61" s="108" t="str">
        <f>IF(BP61=FALSE,"",COUNTIFS($BP$31:BP61,"&lt;&gt;",$BP$31:BP61,"&lt;&gt;falsch"))</f>
        <v/>
      </c>
      <c r="BP61" s="104"/>
    </row>
    <row r="62" spans="1:70" ht="18" customHeight="1" x14ac:dyDescent="0.2">
      <c r="A62" s="241"/>
      <c r="B62" s="248"/>
      <c r="C62" s="249"/>
      <c r="D62" s="249"/>
      <c r="E62" s="249"/>
      <c r="F62" s="249"/>
      <c r="G62" s="249"/>
      <c r="H62" s="250"/>
      <c r="I62" s="178"/>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3"/>
      <c r="AK62" s="270"/>
      <c r="AL62" s="271"/>
      <c r="AM62" s="274"/>
      <c r="AN62" s="271"/>
      <c r="AO62" s="279"/>
      <c r="AP62" s="280"/>
      <c r="AQ62" s="292"/>
      <c r="AR62" s="271"/>
      <c r="AS62" s="274"/>
      <c r="AT62" s="287"/>
      <c r="AU62" s="302"/>
      <c r="AV62" s="303"/>
      <c r="AW62" s="293"/>
      <c r="AX62" s="144"/>
      <c r="AY62" s="152"/>
      <c r="AZ62" s="144"/>
      <c r="BA62" s="152"/>
      <c r="BB62" s="144"/>
      <c r="BC62" s="152"/>
      <c r="BD62" s="154"/>
      <c r="BE62" s="145"/>
      <c r="BF62" s="144"/>
      <c r="BG62" s="152"/>
      <c r="BH62" s="184"/>
      <c r="BJ62" s="108" t="str">
        <f>IF(BK62=FALSE,"",COUNTIFS($BK$31:BK62,"&lt;&gt;",$BK$31:BK62,"&lt;&gt;falsch"))</f>
        <v/>
      </c>
      <c r="BK62" s="104"/>
      <c r="BO62" s="108" t="str">
        <f>IF(BP62=FALSE,"",COUNTIFS($BP$31:BP62,"&lt;&gt;",$BP$31:BP62,"&lt;&gt;falsch"))</f>
        <v/>
      </c>
      <c r="BP62" s="104"/>
    </row>
    <row r="63" spans="1:70" ht="18" customHeight="1" x14ac:dyDescent="0.2">
      <c r="A63" s="239">
        <v>9</v>
      </c>
      <c r="B63" s="242" t="str">
        <f>'Kopierhilfe TN-Daten'!C10</f>
        <v/>
      </c>
      <c r="C63" s="243"/>
      <c r="D63" s="243"/>
      <c r="E63" s="243"/>
      <c r="F63" s="243"/>
      <c r="G63" s="243"/>
      <c r="H63" s="244"/>
      <c r="I63" s="175"/>
      <c r="J63" s="175"/>
      <c r="K63" s="175"/>
      <c r="L63" s="175"/>
      <c r="M63" s="175"/>
      <c r="N63" s="32"/>
      <c r="O63" s="32"/>
      <c r="P63" s="32"/>
      <c r="Q63" s="32"/>
      <c r="R63" s="32"/>
      <c r="S63" s="32"/>
      <c r="T63" s="32"/>
      <c r="U63" s="32"/>
      <c r="V63" s="32"/>
      <c r="W63" s="32"/>
      <c r="X63" s="32"/>
      <c r="Y63" s="32"/>
      <c r="Z63" s="32"/>
      <c r="AA63" s="32"/>
      <c r="AB63" s="32"/>
      <c r="AC63" s="32"/>
      <c r="AD63" s="32"/>
      <c r="AE63" s="32"/>
      <c r="AF63" s="32"/>
      <c r="AG63" s="32"/>
      <c r="AH63" s="32"/>
      <c r="AI63" s="32"/>
      <c r="AJ63" s="33"/>
      <c r="AK63" s="266" t="str">
        <f>IF(OR($Y$12=0,SUM($I$23:$AJ$23)=0),"",IFERROR(HLOOKUP($AR$8,$AX$27:$AY$150,ROW()-$AK$23,FALSE),0))</f>
        <v/>
      </c>
      <c r="AL63" s="267"/>
      <c r="AM63" s="272" t="str">
        <f>IF(OR($Y$12=0,SUM($I$23:$AJ$23)=0),"",IFERROR(HLOOKUP($AR$8,$AZ$27:$BA$150,ROW()-$AK$23,FALSE),0))</f>
        <v/>
      </c>
      <c r="AN63" s="267"/>
      <c r="AO63" s="275" t="str">
        <f>IF(OR($Y$12=0,SUM($I$23:$AJ$23)=0),"",IFERROR(HLOOKUP($AR$8,$BD$27:$BE$150,ROW()-$AK$23,FALSE),0))</f>
        <v/>
      </c>
      <c r="AP63" s="276"/>
      <c r="AQ63" s="290" t="str">
        <f>IF(OR($Y$12=0,SUM($I$23:$AJ$23)=0),"",IFERROR(HLOOKUP($AR$8,$BF$27:$BG$150,ROW()-$AK$23,FALSE),0))</f>
        <v/>
      </c>
      <c r="AR63" s="267"/>
      <c r="AS63" s="272" t="str">
        <f>IF(OR($Y$12=0,SUM($I$23:$AJ$23)=0),"",IFERROR(HLOOKUP($AR$8,$BF$27:$BG$150,ROW()-$AS$23,FALSE),0))</f>
        <v/>
      </c>
      <c r="AT63" s="285"/>
      <c r="AU63" s="298">
        <f>IF(HLOOKUP($AH$8,$AX$15:$BB$19,4,FALSE)=$AR$8,SUM(BF63:BG63),0)</f>
        <v>0</v>
      </c>
      <c r="AV63" s="299"/>
      <c r="AW63" s="293" t="str">
        <f t="shared" ref="AW63" si="142">IF(BH63="ja","Es fehlt die Angabe des Berufsfeldes!",IF(AU63&gt;$Y$12,"Die Gesamtstunden wurden überschritten!",""))</f>
        <v/>
      </c>
      <c r="AX63" s="149">
        <f t="shared" ref="AX63" si="143">SUMPRODUCT(($I$23:$AJ$23=$AX$27)*($I63:$AJ63&lt;&gt;"")*($I66:$AJ66))</f>
        <v>0</v>
      </c>
      <c r="AY63" s="151">
        <f t="shared" ref="AY63" si="144">SUMPRODUCT(($I$23:$AJ$23=$AY$27)*($I63:$AJ63&lt;&gt;"")*($I66:$AJ66))</f>
        <v>0</v>
      </c>
      <c r="AZ63" s="149">
        <f t="shared" ref="AZ63" si="145">SUMPRODUCT(($I$23:$AJ$23=$AZ$27)*($I63:$AJ63="a")*($I66:$AJ66))</f>
        <v>0</v>
      </c>
      <c r="BA63" s="151">
        <f t="shared" ref="BA63" si="146">SUMPRODUCT(($I$23:$AJ$23=$BA$27)*($I63:$AJ63="a")*($I66:$AJ66))</f>
        <v>0</v>
      </c>
      <c r="BB63" s="149">
        <f t="shared" ref="BB63" si="147">SUMPRODUCT(($I$23:$AJ$23=$BB$27)*($I63:$AJ63="e")*($I66:$AJ66))</f>
        <v>0</v>
      </c>
      <c r="BC63" s="151">
        <f t="shared" ref="BC63" si="148">SUMPRODUCT(($I$23:$AJ$23=$BC$27)*($I63:$AJ63="e")*($I66:$AJ66))</f>
        <v>0</v>
      </c>
      <c r="BD63" s="153">
        <f t="shared" ref="BD63" si="149">IF(AX63=0,0,ROUND(AZ63/AX63,4))</f>
        <v>0</v>
      </c>
      <c r="BE63" s="150">
        <f t="shared" ref="BE63" si="150">IF(AY63=0,0,ROUND(BA63/AY63,4))</f>
        <v>0</v>
      </c>
      <c r="BF63" s="149">
        <f t="shared" ref="BF63" si="151">IF(BH63="ja",0,IF($BD63&gt;=60%,$AZ63+$BB63,$AZ63))</f>
        <v>0</v>
      </c>
      <c r="BG63" s="151">
        <f t="shared" ref="BG63" si="152">IF(BH63="ja",0,IF($BE63&gt;=60%,$BA63+$BC63,$BA63))</f>
        <v>0</v>
      </c>
      <c r="BH63" s="185" t="str">
        <f t="shared" ref="BH63" si="153">IF(SUMPRODUCT(($I63:$AJ63="a")*($I65:$AJ65="")*($I$23:$AJ$23&lt;&gt;0))&gt;0,"ja",
IF(SUMPRODUCT(($I63:$AJ63="e")*($I65:$AJ65="")*($I$23:$AJ$23&lt;&gt;0))&gt;0,"ja","nein"))</f>
        <v>nein</v>
      </c>
      <c r="BJ63" s="108" t="str">
        <f>IF(BK63=FALSE,"",COUNTIFS($BK$31:BK63,"&lt;&gt;",$BK$31:BK63,"&lt;&gt;falsch"))</f>
        <v/>
      </c>
      <c r="BK63" s="104" t="b">
        <f>IF(OR(AND($AR$8=$AX$27,AX64&gt;0),AND($AR$8=$AY$27,AY64&gt;0)),B63,FALSE)</f>
        <v>0</v>
      </c>
      <c r="BO63" s="108" t="str">
        <f>IF(BP63=FALSE,"",COUNTIFS($BP$31:BP63,"&lt;&gt;",$BP$31:BP63,"&lt;&gt;falsch"))</f>
        <v/>
      </c>
      <c r="BP63" s="104" t="b">
        <f>IF(AQ63="",FALSE,IF(AQ63&gt;0,B63,FALSE))</f>
        <v>0</v>
      </c>
    </row>
    <row r="64" spans="1:70" ht="18" customHeight="1" x14ac:dyDescent="0.2">
      <c r="A64" s="240"/>
      <c r="B64" s="245"/>
      <c r="C64" s="246"/>
      <c r="D64" s="246"/>
      <c r="E64" s="246"/>
      <c r="F64" s="246"/>
      <c r="G64" s="246"/>
      <c r="H64" s="247"/>
      <c r="I64" s="176"/>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3"/>
      <c r="AK64" s="268"/>
      <c r="AL64" s="269"/>
      <c r="AM64" s="273"/>
      <c r="AN64" s="269"/>
      <c r="AO64" s="277"/>
      <c r="AP64" s="278"/>
      <c r="AQ64" s="291"/>
      <c r="AR64" s="269"/>
      <c r="AS64" s="273"/>
      <c r="AT64" s="286"/>
      <c r="AU64" s="300"/>
      <c r="AV64" s="301"/>
      <c r="AW64" s="293"/>
      <c r="AX64" s="144">
        <f t="shared" ref="AX64" si="154">SUMPRODUCT(($I$23:$AJ$23=$AX$27)*($I63:$AJ63&lt;&gt;"")*($I64:$AJ64="UN")*($I66:$AJ66))</f>
        <v>0</v>
      </c>
      <c r="AY64" s="152">
        <f t="shared" ref="AY64" si="155">SUMPRODUCT(($I$23:$AJ$23=$AY$27)*($I63:$AJ63&lt;&gt;"")*($I64:$AJ64="UN")*($I66:$AJ66))</f>
        <v>0</v>
      </c>
      <c r="AZ64" s="144">
        <f t="shared" ref="AZ64" si="156">SUMPRODUCT(($I$23:$AJ$23=$AZ$27)*($I63:$AJ63="a")*($I64:$AJ64="UN")*($I66:$AJ66))</f>
        <v>0</v>
      </c>
      <c r="BA64" s="152">
        <f t="shared" ref="BA64" si="157">SUMPRODUCT(($I$23:$AJ$23=$BA$27)*($I63:$AJ63="a")*($I64:$AJ64="UN")*($I66:$AJ66))</f>
        <v>0</v>
      </c>
      <c r="BB64" s="144">
        <f t="shared" ref="BB64" si="158">SUMPRODUCT(($I$23:$AJ$23=$BB$27)*($I63:$AJ63="e")*($I64:$AJ64="UN")*($I66:$AJ66))</f>
        <v>0</v>
      </c>
      <c r="BC64" s="152">
        <f t="shared" ref="BC64" si="159">SUMPRODUCT(($I$23:$AJ$23=$BC$27)*($I63:$AJ63="e")*($I64:$AJ64="UN")*($I66:$AJ66))</f>
        <v>0</v>
      </c>
      <c r="BD64" s="154"/>
      <c r="BE64" s="145"/>
      <c r="BF64" s="144">
        <f t="shared" ref="BF64" si="160">IF(BH63="ja",0,IF($BD63&gt;=60%,$AZ64+$BB64,$AZ64))</f>
        <v>0</v>
      </c>
      <c r="BG64" s="152">
        <f t="shared" ref="BG64" si="161">IF(BH63="ja",0,IF($BE63&gt;=60%,$BA64+$BC64,$BA64))</f>
        <v>0</v>
      </c>
      <c r="BH64" s="183"/>
      <c r="BJ64" s="108" t="str">
        <f>IF(BK64=FALSE,"",COUNTIFS($BK$31:BK64,"&lt;&gt;",$BK$31:BK64,"&lt;&gt;falsch"))</f>
        <v/>
      </c>
      <c r="BK64" s="104"/>
      <c r="BO64" s="108" t="str">
        <f>IF(BP64=FALSE,"",COUNTIFS($BP$31:BP64,"&lt;&gt;",$BP$31:BP64,"&lt;&gt;falsch"))</f>
        <v/>
      </c>
      <c r="BP64" s="104"/>
    </row>
    <row r="65" spans="1:68" ht="18" customHeight="1" x14ac:dyDescent="0.2">
      <c r="A65" s="240"/>
      <c r="B65" s="245"/>
      <c r="C65" s="246"/>
      <c r="D65" s="246"/>
      <c r="E65" s="246"/>
      <c r="F65" s="246"/>
      <c r="G65" s="246"/>
      <c r="H65" s="24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268"/>
      <c r="AL65" s="269"/>
      <c r="AM65" s="273"/>
      <c r="AN65" s="269"/>
      <c r="AO65" s="277"/>
      <c r="AP65" s="278"/>
      <c r="AQ65" s="291"/>
      <c r="AR65" s="269"/>
      <c r="AS65" s="273"/>
      <c r="AT65" s="286"/>
      <c r="AU65" s="300"/>
      <c r="AV65" s="301"/>
      <c r="AW65" s="293"/>
      <c r="AX65" s="144"/>
      <c r="AY65" s="152"/>
      <c r="AZ65" s="144"/>
      <c r="BA65" s="152"/>
      <c r="BB65" s="144"/>
      <c r="BC65" s="152"/>
      <c r="BD65" s="154"/>
      <c r="BE65" s="145"/>
      <c r="BF65" s="144"/>
      <c r="BG65" s="152"/>
      <c r="BH65" s="183"/>
      <c r="BJ65" s="108" t="str">
        <f>IF(BK65=FALSE,"",COUNTIFS($BK$31:BK65,"&lt;&gt;",$BK$31:BK65,"&lt;&gt;falsch"))</f>
        <v/>
      </c>
      <c r="BK65" s="104"/>
      <c r="BO65" s="108" t="str">
        <f>IF(BP65=FALSE,"",COUNTIFS($BP$31:BP65,"&lt;&gt;",$BP$31:BP65,"&lt;&gt;falsch"))</f>
        <v/>
      </c>
      <c r="BP65" s="104"/>
    </row>
    <row r="66" spans="1:68" ht="18" customHeight="1" x14ac:dyDescent="0.2">
      <c r="A66" s="241"/>
      <c r="B66" s="248"/>
      <c r="C66" s="249"/>
      <c r="D66" s="249"/>
      <c r="E66" s="249"/>
      <c r="F66" s="249"/>
      <c r="G66" s="249"/>
      <c r="H66" s="250"/>
      <c r="I66" s="178"/>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3"/>
      <c r="AK66" s="270"/>
      <c r="AL66" s="271"/>
      <c r="AM66" s="274"/>
      <c r="AN66" s="271"/>
      <c r="AO66" s="279"/>
      <c r="AP66" s="280"/>
      <c r="AQ66" s="292"/>
      <c r="AR66" s="271"/>
      <c r="AS66" s="274"/>
      <c r="AT66" s="287"/>
      <c r="AU66" s="302"/>
      <c r="AV66" s="303"/>
      <c r="AW66" s="293"/>
      <c r="AX66" s="144"/>
      <c r="AY66" s="152"/>
      <c r="AZ66" s="144"/>
      <c r="BA66" s="152"/>
      <c r="BB66" s="144"/>
      <c r="BC66" s="152"/>
      <c r="BD66" s="154"/>
      <c r="BE66" s="145"/>
      <c r="BF66" s="144"/>
      <c r="BG66" s="152"/>
      <c r="BH66" s="184"/>
      <c r="BJ66" s="108" t="str">
        <f>IF(BK66=FALSE,"",COUNTIFS($BK$31:BK66,"&lt;&gt;",$BK$31:BK66,"&lt;&gt;falsch"))</f>
        <v/>
      </c>
      <c r="BK66" s="104"/>
      <c r="BO66" s="108" t="str">
        <f>IF(BP66=FALSE,"",COUNTIFS($BP$31:BP66,"&lt;&gt;",$BP$31:BP66,"&lt;&gt;falsch"))</f>
        <v/>
      </c>
      <c r="BP66" s="104"/>
    </row>
    <row r="67" spans="1:68" ht="18" customHeight="1" x14ac:dyDescent="0.2">
      <c r="A67" s="239">
        <v>10</v>
      </c>
      <c r="B67" s="242" t="str">
        <f>'Kopierhilfe TN-Daten'!C11</f>
        <v/>
      </c>
      <c r="C67" s="243"/>
      <c r="D67" s="243"/>
      <c r="E67" s="243"/>
      <c r="F67" s="243"/>
      <c r="G67" s="243"/>
      <c r="H67" s="244"/>
      <c r="I67" s="175"/>
      <c r="J67" s="175"/>
      <c r="K67" s="175"/>
      <c r="L67" s="175"/>
      <c r="M67" s="175"/>
      <c r="N67" s="32"/>
      <c r="O67" s="32"/>
      <c r="P67" s="32"/>
      <c r="Q67" s="32"/>
      <c r="R67" s="32"/>
      <c r="S67" s="32"/>
      <c r="T67" s="32"/>
      <c r="U67" s="32"/>
      <c r="V67" s="32"/>
      <c r="W67" s="32"/>
      <c r="X67" s="32"/>
      <c r="Y67" s="32"/>
      <c r="Z67" s="32"/>
      <c r="AA67" s="32"/>
      <c r="AB67" s="32"/>
      <c r="AC67" s="32"/>
      <c r="AD67" s="32"/>
      <c r="AE67" s="32"/>
      <c r="AF67" s="32"/>
      <c r="AG67" s="32"/>
      <c r="AH67" s="32"/>
      <c r="AI67" s="32"/>
      <c r="AJ67" s="33"/>
      <c r="AK67" s="266" t="str">
        <f>IF(OR($Y$12=0,SUM($I$23:$AJ$23)=0),"",IFERROR(HLOOKUP($AR$8,$AX$27:$AY$150,ROW()-$AK$23,FALSE),0))</f>
        <v/>
      </c>
      <c r="AL67" s="267"/>
      <c r="AM67" s="272" t="str">
        <f>IF(OR($Y$12=0,SUM($I$23:$AJ$23)=0),"",IFERROR(HLOOKUP($AR$8,$AZ$27:$BA$150,ROW()-$AK$23,FALSE),0))</f>
        <v/>
      </c>
      <c r="AN67" s="267"/>
      <c r="AO67" s="275" t="str">
        <f>IF(OR($Y$12=0,SUM($I$23:$AJ$23)=0),"",IFERROR(HLOOKUP($AR$8,$BD$27:$BE$150,ROW()-$AK$23,FALSE),0))</f>
        <v/>
      </c>
      <c r="AP67" s="276"/>
      <c r="AQ67" s="290" t="str">
        <f>IF(OR($Y$12=0,SUM($I$23:$AJ$23)=0),"",IFERROR(HLOOKUP($AR$8,$BF$27:$BG$150,ROW()-$AK$23,FALSE),0))</f>
        <v/>
      </c>
      <c r="AR67" s="267"/>
      <c r="AS67" s="272" t="str">
        <f>IF(OR($Y$12=0,SUM($I$23:$AJ$23)=0),"",IFERROR(HLOOKUP($AR$8,$BF$27:$BG$150,ROW()-$AS$23,FALSE),0))</f>
        <v/>
      </c>
      <c r="AT67" s="285"/>
      <c r="AU67" s="298">
        <f>IF(HLOOKUP($AH$8,$AX$15:$BB$19,4,FALSE)=$AR$8,SUM(BF67:BG67),0)</f>
        <v>0</v>
      </c>
      <c r="AV67" s="299"/>
      <c r="AW67" s="293" t="str">
        <f t="shared" ref="AW67" si="162">IF(BH67="ja","Es fehlt die Angabe des Berufsfeldes!",IF(AU67&gt;$Y$12,"Die Gesamtstunden wurden überschritten!",""))</f>
        <v/>
      </c>
      <c r="AX67" s="149">
        <f t="shared" ref="AX67" si="163">SUMPRODUCT(($I$23:$AJ$23=$AX$27)*($I67:$AJ67&lt;&gt;"")*($I70:$AJ70))</f>
        <v>0</v>
      </c>
      <c r="AY67" s="151">
        <f t="shared" ref="AY67" si="164">SUMPRODUCT(($I$23:$AJ$23=$AY$27)*($I67:$AJ67&lt;&gt;"")*($I70:$AJ70))</f>
        <v>0</v>
      </c>
      <c r="AZ67" s="149">
        <f t="shared" ref="AZ67" si="165">SUMPRODUCT(($I$23:$AJ$23=$AZ$27)*($I67:$AJ67="a")*($I70:$AJ70))</f>
        <v>0</v>
      </c>
      <c r="BA67" s="151">
        <f t="shared" ref="BA67" si="166">SUMPRODUCT(($I$23:$AJ$23=$BA$27)*($I67:$AJ67="a")*($I70:$AJ70))</f>
        <v>0</v>
      </c>
      <c r="BB67" s="149">
        <f t="shared" ref="BB67" si="167">SUMPRODUCT(($I$23:$AJ$23=$BB$27)*($I67:$AJ67="e")*($I70:$AJ70))</f>
        <v>0</v>
      </c>
      <c r="BC67" s="151">
        <f t="shared" ref="BC67" si="168">SUMPRODUCT(($I$23:$AJ$23=$BC$27)*($I67:$AJ67="e")*($I70:$AJ70))</f>
        <v>0</v>
      </c>
      <c r="BD67" s="153">
        <f t="shared" ref="BD67" si="169">IF(AX67=0,0,ROUND(AZ67/AX67,4))</f>
        <v>0</v>
      </c>
      <c r="BE67" s="150">
        <f t="shared" ref="BE67" si="170">IF(AY67=0,0,ROUND(BA67/AY67,4))</f>
        <v>0</v>
      </c>
      <c r="BF67" s="149">
        <f t="shared" ref="BF67" si="171">IF(BH67="ja",0,IF($BD67&gt;=60%,$AZ67+$BB67,$AZ67))</f>
        <v>0</v>
      </c>
      <c r="BG67" s="151">
        <f t="shared" ref="BG67" si="172">IF(BH67="ja",0,IF($BE67&gt;=60%,$BA67+$BC67,$BA67))</f>
        <v>0</v>
      </c>
      <c r="BH67" s="185" t="str">
        <f t="shared" ref="BH67" si="173">IF(SUMPRODUCT(($I67:$AJ67="a")*($I69:$AJ69="")*($I$23:$AJ$23&lt;&gt;0))&gt;0,"ja",
IF(SUMPRODUCT(($I67:$AJ67="e")*($I69:$AJ69="")*($I$23:$AJ$23&lt;&gt;0))&gt;0,"ja","nein"))</f>
        <v>nein</v>
      </c>
      <c r="BJ67" s="108" t="str">
        <f>IF(BK67=FALSE,"",COUNTIFS($BK$31:BK67,"&lt;&gt;",$BK$31:BK67,"&lt;&gt;falsch"))</f>
        <v/>
      </c>
      <c r="BK67" s="104" t="b">
        <f>IF(OR(AND($AR$8=$AX$27,AX68&gt;0),AND($AR$8=$AY$27,AY68&gt;0)),B67,FALSE)</f>
        <v>0</v>
      </c>
      <c r="BO67" s="108" t="str">
        <f>IF(BP67=FALSE,"",COUNTIFS($BP$31:BP67,"&lt;&gt;",$BP$31:BP67,"&lt;&gt;falsch"))</f>
        <v/>
      </c>
      <c r="BP67" s="104" t="b">
        <f>IF(AQ67="",FALSE,IF(AQ67&gt;0,B67,FALSE))</f>
        <v>0</v>
      </c>
    </row>
    <row r="68" spans="1:68" ht="18" customHeight="1" x14ac:dyDescent="0.2">
      <c r="A68" s="240"/>
      <c r="B68" s="245"/>
      <c r="C68" s="246"/>
      <c r="D68" s="246"/>
      <c r="E68" s="246"/>
      <c r="F68" s="246"/>
      <c r="G68" s="246"/>
      <c r="H68" s="247"/>
      <c r="I68" s="176"/>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3"/>
      <c r="AK68" s="268"/>
      <c r="AL68" s="269"/>
      <c r="AM68" s="273"/>
      <c r="AN68" s="269"/>
      <c r="AO68" s="277"/>
      <c r="AP68" s="278"/>
      <c r="AQ68" s="291"/>
      <c r="AR68" s="269"/>
      <c r="AS68" s="273"/>
      <c r="AT68" s="286"/>
      <c r="AU68" s="300"/>
      <c r="AV68" s="301"/>
      <c r="AW68" s="293"/>
      <c r="AX68" s="144">
        <f t="shared" ref="AX68" si="174">SUMPRODUCT(($I$23:$AJ$23=$AX$27)*($I67:$AJ67&lt;&gt;"")*($I68:$AJ68="UN")*($I70:$AJ70))</f>
        <v>0</v>
      </c>
      <c r="AY68" s="152">
        <f t="shared" ref="AY68" si="175">SUMPRODUCT(($I$23:$AJ$23=$AY$27)*($I67:$AJ67&lt;&gt;"")*($I68:$AJ68="UN")*($I70:$AJ70))</f>
        <v>0</v>
      </c>
      <c r="AZ68" s="144">
        <f t="shared" ref="AZ68" si="176">SUMPRODUCT(($I$23:$AJ$23=$AZ$27)*($I67:$AJ67="a")*($I68:$AJ68="UN")*($I70:$AJ70))</f>
        <v>0</v>
      </c>
      <c r="BA68" s="152">
        <f t="shared" ref="BA68" si="177">SUMPRODUCT(($I$23:$AJ$23=$BA$27)*($I67:$AJ67="a")*($I68:$AJ68="UN")*($I70:$AJ70))</f>
        <v>0</v>
      </c>
      <c r="BB68" s="144">
        <f t="shared" ref="BB68" si="178">SUMPRODUCT(($I$23:$AJ$23=$BB$27)*($I67:$AJ67="e")*($I68:$AJ68="UN")*($I70:$AJ70))</f>
        <v>0</v>
      </c>
      <c r="BC68" s="152">
        <f t="shared" ref="BC68" si="179">SUMPRODUCT(($I$23:$AJ$23=$BC$27)*($I67:$AJ67="e")*($I68:$AJ68="UN")*($I70:$AJ70))</f>
        <v>0</v>
      </c>
      <c r="BD68" s="154"/>
      <c r="BE68" s="145"/>
      <c r="BF68" s="144">
        <f t="shared" ref="BF68" si="180">IF(BH67="ja",0,IF($BD67&gt;=60%,$AZ68+$BB68,$AZ68))</f>
        <v>0</v>
      </c>
      <c r="BG68" s="152">
        <f t="shared" ref="BG68" si="181">IF(BH67="ja",0,IF($BE67&gt;=60%,$BA68+$BC68,$BA68))</f>
        <v>0</v>
      </c>
      <c r="BH68" s="183"/>
      <c r="BJ68" s="108" t="str">
        <f>IF(BK68=FALSE,"",COUNTIFS($BK$31:BK68,"&lt;&gt;",$BK$31:BK68,"&lt;&gt;falsch"))</f>
        <v/>
      </c>
      <c r="BK68" s="104"/>
      <c r="BO68" s="108" t="str">
        <f>IF(BP68=FALSE,"",COUNTIFS($BP$31:BP68,"&lt;&gt;",$BP$31:BP68,"&lt;&gt;falsch"))</f>
        <v/>
      </c>
      <c r="BP68" s="104"/>
    </row>
    <row r="69" spans="1:68" ht="18" customHeight="1" x14ac:dyDescent="0.2">
      <c r="A69" s="240"/>
      <c r="B69" s="245"/>
      <c r="C69" s="246"/>
      <c r="D69" s="246"/>
      <c r="E69" s="246"/>
      <c r="F69" s="246"/>
      <c r="G69" s="246"/>
      <c r="H69" s="24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268"/>
      <c r="AL69" s="269"/>
      <c r="AM69" s="273"/>
      <c r="AN69" s="269"/>
      <c r="AO69" s="277"/>
      <c r="AP69" s="278"/>
      <c r="AQ69" s="291"/>
      <c r="AR69" s="269"/>
      <c r="AS69" s="273"/>
      <c r="AT69" s="286"/>
      <c r="AU69" s="300"/>
      <c r="AV69" s="301"/>
      <c r="AW69" s="293"/>
      <c r="AX69" s="144"/>
      <c r="AY69" s="152"/>
      <c r="AZ69" s="144"/>
      <c r="BA69" s="152"/>
      <c r="BB69" s="144"/>
      <c r="BC69" s="152"/>
      <c r="BD69" s="154"/>
      <c r="BE69" s="145"/>
      <c r="BF69" s="144"/>
      <c r="BG69" s="152"/>
      <c r="BH69" s="183"/>
      <c r="BJ69" s="108" t="str">
        <f>IF(BK69=FALSE,"",COUNTIFS($BK$31:BK69,"&lt;&gt;",$BK$31:BK69,"&lt;&gt;falsch"))</f>
        <v/>
      </c>
      <c r="BK69" s="104"/>
      <c r="BO69" s="108" t="str">
        <f>IF(BP69=FALSE,"",COUNTIFS($BP$31:BP69,"&lt;&gt;",$BP$31:BP69,"&lt;&gt;falsch"))</f>
        <v/>
      </c>
      <c r="BP69" s="104"/>
    </row>
    <row r="70" spans="1:68" ht="18" customHeight="1" x14ac:dyDescent="0.2">
      <c r="A70" s="241"/>
      <c r="B70" s="248"/>
      <c r="C70" s="249"/>
      <c r="D70" s="249"/>
      <c r="E70" s="249"/>
      <c r="F70" s="249"/>
      <c r="G70" s="249"/>
      <c r="H70" s="250"/>
      <c r="I70" s="178"/>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3"/>
      <c r="AK70" s="270"/>
      <c r="AL70" s="271"/>
      <c r="AM70" s="274"/>
      <c r="AN70" s="271"/>
      <c r="AO70" s="279"/>
      <c r="AP70" s="280"/>
      <c r="AQ70" s="292"/>
      <c r="AR70" s="271"/>
      <c r="AS70" s="274"/>
      <c r="AT70" s="287"/>
      <c r="AU70" s="302"/>
      <c r="AV70" s="303"/>
      <c r="AW70" s="293"/>
      <c r="AX70" s="144"/>
      <c r="AY70" s="152"/>
      <c r="AZ70" s="144"/>
      <c r="BA70" s="152"/>
      <c r="BB70" s="144"/>
      <c r="BC70" s="152"/>
      <c r="BD70" s="154"/>
      <c r="BE70" s="145"/>
      <c r="BF70" s="144"/>
      <c r="BG70" s="152"/>
      <c r="BH70" s="184"/>
      <c r="BJ70" s="108" t="str">
        <f>IF(BK70=FALSE,"",COUNTIFS($BK$31:BK70,"&lt;&gt;",$BK$31:BK70,"&lt;&gt;falsch"))</f>
        <v/>
      </c>
      <c r="BK70" s="104"/>
      <c r="BO70" s="108" t="str">
        <f>IF(BP70=FALSE,"",COUNTIFS($BP$31:BP70,"&lt;&gt;",$BP$31:BP70,"&lt;&gt;falsch"))</f>
        <v/>
      </c>
      <c r="BP70" s="104"/>
    </row>
    <row r="71" spans="1:68" ht="18" customHeight="1" x14ac:dyDescent="0.2">
      <c r="A71" s="239">
        <v>11</v>
      </c>
      <c r="B71" s="242" t="str">
        <f>'Kopierhilfe TN-Daten'!C12</f>
        <v/>
      </c>
      <c r="C71" s="243"/>
      <c r="D71" s="243"/>
      <c r="E71" s="243"/>
      <c r="F71" s="243"/>
      <c r="G71" s="243"/>
      <c r="H71" s="244"/>
      <c r="I71" s="175"/>
      <c r="J71" s="175"/>
      <c r="K71" s="175"/>
      <c r="L71" s="175"/>
      <c r="M71" s="175"/>
      <c r="N71" s="32"/>
      <c r="O71" s="32"/>
      <c r="P71" s="32"/>
      <c r="Q71" s="32"/>
      <c r="R71" s="32"/>
      <c r="S71" s="32"/>
      <c r="T71" s="32"/>
      <c r="U71" s="32"/>
      <c r="V71" s="32"/>
      <c r="W71" s="32"/>
      <c r="X71" s="32"/>
      <c r="Y71" s="32"/>
      <c r="Z71" s="32"/>
      <c r="AA71" s="32"/>
      <c r="AB71" s="32"/>
      <c r="AC71" s="32"/>
      <c r="AD71" s="32"/>
      <c r="AE71" s="32"/>
      <c r="AF71" s="32"/>
      <c r="AG71" s="32"/>
      <c r="AH71" s="32"/>
      <c r="AI71" s="32"/>
      <c r="AJ71" s="33"/>
      <c r="AK71" s="266" t="str">
        <f>IF(OR($Y$12=0,SUM($I$23:$AJ$23)=0),"",IFERROR(HLOOKUP($AR$8,$AX$27:$AY$150,ROW()-$AK$23,FALSE),0))</f>
        <v/>
      </c>
      <c r="AL71" s="267"/>
      <c r="AM71" s="272" t="str">
        <f>IF(OR($Y$12=0,SUM($I$23:$AJ$23)=0),"",IFERROR(HLOOKUP($AR$8,$AZ$27:$BA$150,ROW()-$AK$23,FALSE),0))</f>
        <v/>
      </c>
      <c r="AN71" s="267"/>
      <c r="AO71" s="275" t="str">
        <f>IF(OR($Y$12=0,SUM($I$23:$AJ$23)=0),"",IFERROR(HLOOKUP($AR$8,$BD$27:$BE$150,ROW()-$AK$23,FALSE),0))</f>
        <v/>
      </c>
      <c r="AP71" s="276"/>
      <c r="AQ71" s="290" t="str">
        <f>IF(OR($Y$12=0,SUM($I$23:$AJ$23)=0),"",IFERROR(HLOOKUP($AR$8,$BF$27:$BG$150,ROW()-$AK$23,FALSE),0))</f>
        <v/>
      </c>
      <c r="AR71" s="267"/>
      <c r="AS71" s="272" t="str">
        <f>IF(OR($Y$12=0,SUM($I$23:$AJ$23)=0),"",IFERROR(HLOOKUP($AR$8,$BF$27:$BG$150,ROW()-$AS$23,FALSE),0))</f>
        <v/>
      </c>
      <c r="AT71" s="285"/>
      <c r="AU71" s="298">
        <f>IF(HLOOKUP($AH$8,$AX$15:$BB$19,4,FALSE)=$AR$8,SUM(BF71:BG71),0)</f>
        <v>0</v>
      </c>
      <c r="AV71" s="299"/>
      <c r="AW71" s="293" t="str">
        <f t="shared" ref="AW71" si="182">IF(BH71="ja","Es fehlt die Angabe des Berufsfeldes!",IF(AU71&gt;$Y$12,"Die Gesamtstunden wurden überschritten!",""))</f>
        <v/>
      </c>
      <c r="AX71" s="149">
        <f t="shared" ref="AX71" si="183">SUMPRODUCT(($I$23:$AJ$23=$AX$27)*($I71:$AJ71&lt;&gt;"")*($I74:$AJ74))</f>
        <v>0</v>
      </c>
      <c r="AY71" s="151">
        <f t="shared" ref="AY71" si="184">SUMPRODUCT(($I$23:$AJ$23=$AY$27)*($I71:$AJ71&lt;&gt;"")*($I74:$AJ74))</f>
        <v>0</v>
      </c>
      <c r="AZ71" s="149">
        <f t="shared" ref="AZ71" si="185">SUMPRODUCT(($I$23:$AJ$23=$AZ$27)*($I71:$AJ71="a")*($I74:$AJ74))</f>
        <v>0</v>
      </c>
      <c r="BA71" s="151">
        <f t="shared" ref="BA71" si="186">SUMPRODUCT(($I$23:$AJ$23=$BA$27)*($I71:$AJ71="a")*($I74:$AJ74))</f>
        <v>0</v>
      </c>
      <c r="BB71" s="149">
        <f t="shared" ref="BB71" si="187">SUMPRODUCT(($I$23:$AJ$23=$BB$27)*($I71:$AJ71="e")*($I74:$AJ74))</f>
        <v>0</v>
      </c>
      <c r="BC71" s="151">
        <f t="shared" ref="BC71" si="188">SUMPRODUCT(($I$23:$AJ$23=$BC$27)*($I71:$AJ71="e")*($I74:$AJ74))</f>
        <v>0</v>
      </c>
      <c r="BD71" s="153">
        <f t="shared" ref="BD71" si="189">IF(AX71=0,0,ROUND(AZ71/AX71,4))</f>
        <v>0</v>
      </c>
      <c r="BE71" s="150">
        <f t="shared" ref="BE71" si="190">IF(AY71=0,0,ROUND(BA71/AY71,4))</f>
        <v>0</v>
      </c>
      <c r="BF71" s="149">
        <f t="shared" ref="BF71" si="191">IF(BH71="ja",0,IF($BD71&gt;=60%,$AZ71+$BB71,$AZ71))</f>
        <v>0</v>
      </c>
      <c r="BG71" s="151">
        <f t="shared" ref="BG71" si="192">IF(BH71="ja",0,IF($BE71&gt;=60%,$BA71+$BC71,$BA71))</f>
        <v>0</v>
      </c>
      <c r="BH71" s="185" t="str">
        <f t="shared" ref="BH71" si="193">IF(SUMPRODUCT(($I71:$AJ71="a")*($I73:$AJ73="")*($I$23:$AJ$23&lt;&gt;0))&gt;0,"ja",
IF(SUMPRODUCT(($I71:$AJ71="e")*($I73:$AJ73="")*($I$23:$AJ$23&lt;&gt;0))&gt;0,"ja","nein"))</f>
        <v>nein</v>
      </c>
      <c r="BJ71" s="108" t="str">
        <f>IF(BK71=FALSE,"",COUNTIFS($BK$31:BK71,"&lt;&gt;",$BK$31:BK71,"&lt;&gt;falsch"))</f>
        <v/>
      </c>
      <c r="BK71" s="104" t="b">
        <f>IF(OR(AND($AR$8=$AX$27,AX72&gt;0),AND($AR$8=$AY$27,AY72&gt;0)),B71,FALSE)</f>
        <v>0</v>
      </c>
      <c r="BO71" s="108" t="str">
        <f>IF(BP71=FALSE,"",COUNTIFS($BP$31:BP71,"&lt;&gt;",$BP$31:BP71,"&lt;&gt;falsch"))</f>
        <v/>
      </c>
      <c r="BP71" s="104" t="b">
        <f>IF(AQ71="",FALSE,IF(AQ71&gt;0,B71,FALSE))</f>
        <v>0</v>
      </c>
    </row>
    <row r="72" spans="1:68" ht="18" customHeight="1" x14ac:dyDescent="0.2">
      <c r="A72" s="240"/>
      <c r="B72" s="245"/>
      <c r="C72" s="246"/>
      <c r="D72" s="246"/>
      <c r="E72" s="246"/>
      <c r="F72" s="246"/>
      <c r="G72" s="246"/>
      <c r="H72" s="247"/>
      <c r="I72" s="176"/>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3"/>
      <c r="AK72" s="268"/>
      <c r="AL72" s="269"/>
      <c r="AM72" s="273"/>
      <c r="AN72" s="269"/>
      <c r="AO72" s="277"/>
      <c r="AP72" s="278"/>
      <c r="AQ72" s="291"/>
      <c r="AR72" s="269"/>
      <c r="AS72" s="273"/>
      <c r="AT72" s="286"/>
      <c r="AU72" s="300"/>
      <c r="AV72" s="301"/>
      <c r="AW72" s="293"/>
      <c r="AX72" s="144">
        <f t="shared" ref="AX72" si="194">SUMPRODUCT(($I$23:$AJ$23=$AX$27)*($I71:$AJ71&lt;&gt;"")*($I72:$AJ72="UN")*($I74:$AJ74))</f>
        <v>0</v>
      </c>
      <c r="AY72" s="152">
        <f t="shared" ref="AY72" si="195">SUMPRODUCT(($I$23:$AJ$23=$AY$27)*($I71:$AJ71&lt;&gt;"")*($I72:$AJ72="UN")*($I74:$AJ74))</f>
        <v>0</v>
      </c>
      <c r="AZ72" s="144">
        <f t="shared" ref="AZ72" si="196">SUMPRODUCT(($I$23:$AJ$23=$AZ$27)*($I71:$AJ71="a")*($I72:$AJ72="UN")*($I74:$AJ74))</f>
        <v>0</v>
      </c>
      <c r="BA72" s="152">
        <f t="shared" ref="BA72" si="197">SUMPRODUCT(($I$23:$AJ$23=$BA$27)*($I71:$AJ71="a")*($I72:$AJ72="UN")*($I74:$AJ74))</f>
        <v>0</v>
      </c>
      <c r="BB72" s="144">
        <f t="shared" ref="BB72" si="198">SUMPRODUCT(($I$23:$AJ$23=$BB$27)*($I71:$AJ71="e")*($I72:$AJ72="UN")*($I74:$AJ74))</f>
        <v>0</v>
      </c>
      <c r="BC72" s="152">
        <f t="shared" ref="BC72" si="199">SUMPRODUCT(($I$23:$AJ$23=$BC$27)*($I71:$AJ71="e")*($I72:$AJ72="UN")*($I74:$AJ74))</f>
        <v>0</v>
      </c>
      <c r="BD72" s="154"/>
      <c r="BE72" s="145"/>
      <c r="BF72" s="144">
        <f t="shared" ref="BF72" si="200">IF(BH71="ja",0,IF($BD71&gt;=60%,$AZ72+$BB72,$AZ72))</f>
        <v>0</v>
      </c>
      <c r="BG72" s="152">
        <f t="shared" ref="BG72" si="201">IF(BH71="ja",0,IF($BE71&gt;=60%,$BA72+$BC72,$BA72))</f>
        <v>0</v>
      </c>
      <c r="BH72" s="183"/>
      <c r="BJ72" s="108" t="str">
        <f>IF(BK72=FALSE,"",COUNTIFS($BK$31:BK72,"&lt;&gt;",$BK$31:BK72,"&lt;&gt;falsch"))</f>
        <v/>
      </c>
      <c r="BK72" s="104"/>
      <c r="BO72" s="108" t="str">
        <f>IF(BP72=FALSE,"",COUNTIFS($BP$31:BP72,"&lt;&gt;",$BP$31:BP72,"&lt;&gt;falsch"))</f>
        <v/>
      </c>
      <c r="BP72" s="104"/>
    </row>
    <row r="73" spans="1:68" ht="18" customHeight="1" x14ac:dyDescent="0.2">
      <c r="A73" s="240"/>
      <c r="B73" s="245"/>
      <c r="C73" s="246"/>
      <c r="D73" s="246"/>
      <c r="E73" s="246"/>
      <c r="F73" s="246"/>
      <c r="G73" s="246"/>
      <c r="H73" s="24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268"/>
      <c r="AL73" s="269"/>
      <c r="AM73" s="273"/>
      <c r="AN73" s="269"/>
      <c r="AO73" s="277"/>
      <c r="AP73" s="278"/>
      <c r="AQ73" s="291"/>
      <c r="AR73" s="269"/>
      <c r="AS73" s="273"/>
      <c r="AT73" s="286"/>
      <c r="AU73" s="300"/>
      <c r="AV73" s="301"/>
      <c r="AW73" s="293"/>
      <c r="AX73" s="144"/>
      <c r="AY73" s="152"/>
      <c r="AZ73" s="144"/>
      <c r="BA73" s="152"/>
      <c r="BB73" s="144"/>
      <c r="BC73" s="152"/>
      <c r="BD73" s="154"/>
      <c r="BE73" s="145"/>
      <c r="BF73" s="144"/>
      <c r="BG73" s="152"/>
      <c r="BH73" s="183"/>
      <c r="BJ73" s="108" t="str">
        <f>IF(BK73=FALSE,"",COUNTIFS($BK$31:BK73,"&lt;&gt;",$BK$31:BK73,"&lt;&gt;falsch"))</f>
        <v/>
      </c>
      <c r="BK73" s="104"/>
      <c r="BO73" s="108" t="str">
        <f>IF(BP73=FALSE,"",COUNTIFS($BP$31:BP73,"&lt;&gt;",$BP$31:BP73,"&lt;&gt;falsch"))</f>
        <v/>
      </c>
      <c r="BP73" s="104"/>
    </row>
    <row r="74" spans="1:68" ht="18" customHeight="1" x14ac:dyDescent="0.2">
      <c r="A74" s="241"/>
      <c r="B74" s="248"/>
      <c r="C74" s="249"/>
      <c r="D74" s="249"/>
      <c r="E74" s="249"/>
      <c r="F74" s="249"/>
      <c r="G74" s="249"/>
      <c r="H74" s="250"/>
      <c r="I74" s="178"/>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3"/>
      <c r="AK74" s="270"/>
      <c r="AL74" s="271"/>
      <c r="AM74" s="274"/>
      <c r="AN74" s="271"/>
      <c r="AO74" s="279"/>
      <c r="AP74" s="280"/>
      <c r="AQ74" s="292"/>
      <c r="AR74" s="271"/>
      <c r="AS74" s="274"/>
      <c r="AT74" s="287"/>
      <c r="AU74" s="302"/>
      <c r="AV74" s="303"/>
      <c r="AW74" s="293"/>
      <c r="AX74" s="144"/>
      <c r="AY74" s="152"/>
      <c r="AZ74" s="144"/>
      <c r="BA74" s="152"/>
      <c r="BB74" s="144"/>
      <c r="BC74" s="152"/>
      <c r="BD74" s="154"/>
      <c r="BE74" s="145"/>
      <c r="BF74" s="144"/>
      <c r="BG74" s="152"/>
      <c r="BH74" s="184"/>
      <c r="BJ74" s="108" t="str">
        <f>IF(BK74=FALSE,"",COUNTIFS($BK$31:BK74,"&lt;&gt;",$BK$31:BK74,"&lt;&gt;falsch"))</f>
        <v/>
      </c>
      <c r="BK74" s="104"/>
      <c r="BO74" s="108" t="str">
        <f>IF(BP74=FALSE,"",COUNTIFS($BP$31:BP74,"&lt;&gt;",$BP$31:BP74,"&lt;&gt;falsch"))</f>
        <v/>
      </c>
      <c r="BP74" s="104"/>
    </row>
    <row r="75" spans="1:68" ht="18" customHeight="1" x14ac:dyDescent="0.2">
      <c r="A75" s="239">
        <v>12</v>
      </c>
      <c r="B75" s="242" t="str">
        <f>'Kopierhilfe TN-Daten'!C13</f>
        <v/>
      </c>
      <c r="C75" s="243"/>
      <c r="D75" s="243"/>
      <c r="E75" s="243"/>
      <c r="F75" s="243"/>
      <c r="G75" s="243"/>
      <c r="H75" s="244"/>
      <c r="I75" s="175"/>
      <c r="J75" s="175"/>
      <c r="K75" s="175"/>
      <c r="L75" s="175"/>
      <c r="M75" s="175"/>
      <c r="N75" s="32"/>
      <c r="O75" s="32"/>
      <c r="P75" s="32"/>
      <c r="Q75" s="32"/>
      <c r="R75" s="32"/>
      <c r="S75" s="32"/>
      <c r="T75" s="32"/>
      <c r="U75" s="32"/>
      <c r="V75" s="32"/>
      <c r="W75" s="32"/>
      <c r="X75" s="32"/>
      <c r="Y75" s="32"/>
      <c r="Z75" s="32"/>
      <c r="AA75" s="32"/>
      <c r="AB75" s="32"/>
      <c r="AC75" s="32"/>
      <c r="AD75" s="32"/>
      <c r="AE75" s="32"/>
      <c r="AF75" s="32"/>
      <c r="AG75" s="32"/>
      <c r="AH75" s="32"/>
      <c r="AI75" s="32"/>
      <c r="AJ75" s="33"/>
      <c r="AK75" s="266" t="str">
        <f>IF(OR($Y$12=0,SUM($I$23:$AJ$23)=0),"",IFERROR(HLOOKUP($AR$8,$AX$27:$AY$150,ROW()-$AK$23,FALSE),0))</f>
        <v/>
      </c>
      <c r="AL75" s="267"/>
      <c r="AM75" s="272" t="str">
        <f>IF(OR($Y$12=0,SUM($I$23:$AJ$23)=0),"",IFERROR(HLOOKUP($AR$8,$AZ$27:$BA$150,ROW()-$AK$23,FALSE),0))</f>
        <v/>
      </c>
      <c r="AN75" s="267"/>
      <c r="AO75" s="275" t="str">
        <f>IF(OR($Y$12=0,SUM($I$23:$AJ$23)=0),"",IFERROR(HLOOKUP($AR$8,$BD$27:$BE$150,ROW()-$AK$23,FALSE),0))</f>
        <v/>
      </c>
      <c r="AP75" s="276"/>
      <c r="AQ75" s="290" t="str">
        <f>IF(OR($Y$12=0,SUM($I$23:$AJ$23)=0),"",IFERROR(HLOOKUP($AR$8,$BF$27:$BG$150,ROW()-$AK$23,FALSE),0))</f>
        <v/>
      </c>
      <c r="AR75" s="267"/>
      <c r="AS75" s="272" t="str">
        <f>IF(OR($Y$12=0,SUM($I$23:$AJ$23)=0),"",IFERROR(HLOOKUP($AR$8,$BF$27:$BG$150,ROW()-$AS$23,FALSE),0))</f>
        <v/>
      </c>
      <c r="AT75" s="285"/>
      <c r="AU75" s="298">
        <f>IF(HLOOKUP($AH$8,$AX$15:$BB$19,4,FALSE)=$AR$8,SUM(BF75:BG75),0)</f>
        <v>0</v>
      </c>
      <c r="AV75" s="299"/>
      <c r="AW75" s="293" t="str">
        <f t="shared" ref="AW75" si="202">IF(BH75="ja","Es fehlt die Angabe des Berufsfeldes!",IF(AU75&gt;$Y$12,"Die Gesamtstunden wurden überschritten!",""))</f>
        <v/>
      </c>
      <c r="AX75" s="149">
        <f t="shared" ref="AX75" si="203">SUMPRODUCT(($I$23:$AJ$23=$AX$27)*($I75:$AJ75&lt;&gt;"")*($I78:$AJ78))</f>
        <v>0</v>
      </c>
      <c r="AY75" s="151">
        <f t="shared" ref="AY75" si="204">SUMPRODUCT(($I$23:$AJ$23=$AY$27)*($I75:$AJ75&lt;&gt;"")*($I78:$AJ78))</f>
        <v>0</v>
      </c>
      <c r="AZ75" s="149">
        <f t="shared" ref="AZ75" si="205">SUMPRODUCT(($I$23:$AJ$23=$AZ$27)*($I75:$AJ75="a")*($I78:$AJ78))</f>
        <v>0</v>
      </c>
      <c r="BA75" s="151">
        <f t="shared" ref="BA75" si="206">SUMPRODUCT(($I$23:$AJ$23=$BA$27)*($I75:$AJ75="a")*($I78:$AJ78))</f>
        <v>0</v>
      </c>
      <c r="BB75" s="149">
        <f t="shared" ref="BB75" si="207">SUMPRODUCT(($I$23:$AJ$23=$BB$27)*($I75:$AJ75="e")*($I78:$AJ78))</f>
        <v>0</v>
      </c>
      <c r="BC75" s="151">
        <f t="shared" ref="BC75" si="208">SUMPRODUCT(($I$23:$AJ$23=$BC$27)*($I75:$AJ75="e")*($I78:$AJ78))</f>
        <v>0</v>
      </c>
      <c r="BD75" s="153">
        <f t="shared" ref="BD75" si="209">IF(AX75=0,0,ROUND(AZ75/AX75,4))</f>
        <v>0</v>
      </c>
      <c r="BE75" s="150">
        <f t="shared" ref="BE75" si="210">IF(AY75=0,0,ROUND(BA75/AY75,4))</f>
        <v>0</v>
      </c>
      <c r="BF75" s="149">
        <f t="shared" ref="BF75" si="211">IF(BH75="ja",0,IF($BD75&gt;=60%,$AZ75+$BB75,$AZ75))</f>
        <v>0</v>
      </c>
      <c r="BG75" s="151">
        <f t="shared" ref="BG75" si="212">IF(BH75="ja",0,IF($BE75&gt;=60%,$BA75+$BC75,$BA75))</f>
        <v>0</v>
      </c>
      <c r="BH75" s="185" t="str">
        <f t="shared" ref="BH75" si="213">IF(SUMPRODUCT(($I75:$AJ75="a")*($I77:$AJ77="")*($I$23:$AJ$23&lt;&gt;0))&gt;0,"ja",
IF(SUMPRODUCT(($I75:$AJ75="e")*($I77:$AJ77="")*($I$23:$AJ$23&lt;&gt;0))&gt;0,"ja","nein"))</f>
        <v>nein</v>
      </c>
      <c r="BJ75" s="108" t="str">
        <f>IF(BK75=FALSE,"",COUNTIFS($BK$31:BK75,"&lt;&gt;",$BK$31:BK75,"&lt;&gt;falsch"))</f>
        <v/>
      </c>
      <c r="BK75" s="104" t="b">
        <f>IF(OR(AND($AR$8=$AX$27,AX76&gt;0),AND($AR$8=$AY$27,AY76&gt;0)),B75,FALSE)</f>
        <v>0</v>
      </c>
      <c r="BO75" s="108" t="str">
        <f>IF(BP75=FALSE,"",COUNTIFS($BP$31:BP75,"&lt;&gt;",$BP$31:BP75,"&lt;&gt;falsch"))</f>
        <v/>
      </c>
      <c r="BP75" s="104" t="b">
        <f>IF(AQ75="",FALSE,IF(AQ75&gt;0,B75,FALSE))</f>
        <v>0</v>
      </c>
    </row>
    <row r="76" spans="1:68" ht="18" customHeight="1" x14ac:dyDescent="0.2">
      <c r="A76" s="240"/>
      <c r="B76" s="245"/>
      <c r="C76" s="246"/>
      <c r="D76" s="246"/>
      <c r="E76" s="246"/>
      <c r="F76" s="246"/>
      <c r="G76" s="246"/>
      <c r="H76" s="247"/>
      <c r="I76" s="176"/>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3"/>
      <c r="AK76" s="268"/>
      <c r="AL76" s="269"/>
      <c r="AM76" s="273"/>
      <c r="AN76" s="269"/>
      <c r="AO76" s="277"/>
      <c r="AP76" s="278"/>
      <c r="AQ76" s="291"/>
      <c r="AR76" s="269"/>
      <c r="AS76" s="273"/>
      <c r="AT76" s="286"/>
      <c r="AU76" s="300"/>
      <c r="AV76" s="301"/>
      <c r="AW76" s="293"/>
      <c r="AX76" s="144">
        <f t="shared" ref="AX76" si="214">SUMPRODUCT(($I$23:$AJ$23=$AX$27)*($I75:$AJ75&lt;&gt;"")*($I76:$AJ76="UN")*($I78:$AJ78))</f>
        <v>0</v>
      </c>
      <c r="AY76" s="152">
        <f t="shared" ref="AY76" si="215">SUMPRODUCT(($I$23:$AJ$23=$AY$27)*($I75:$AJ75&lt;&gt;"")*($I76:$AJ76="UN")*($I78:$AJ78))</f>
        <v>0</v>
      </c>
      <c r="AZ76" s="144">
        <f t="shared" ref="AZ76" si="216">SUMPRODUCT(($I$23:$AJ$23=$AZ$27)*($I75:$AJ75="a")*($I76:$AJ76="UN")*($I78:$AJ78))</f>
        <v>0</v>
      </c>
      <c r="BA76" s="152">
        <f t="shared" ref="BA76" si="217">SUMPRODUCT(($I$23:$AJ$23=$BA$27)*($I75:$AJ75="a")*($I76:$AJ76="UN")*($I78:$AJ78))</f>
        <v>0</v>
      </c>
      <c r="BB76" s="144">
        <f t="shared" ref="BB76" si="218">SUMPRODUCT(($I$23:$AJ$23=$BB$27)*($I75:$AJ75="e")*($I76:$AJ76="UN")*($I78:$AJ78))</f>
        <v>0</v>
      </c>
      <c r="BC76" s="152">
        <f t="shared" ref="BC76" si="219">SUMPRODUCT(($I$23:$AJ$23=$BC$27)*($I75:$AJ75="e")*($I76:$AJ76="UN")*($I78:$AJ78))</f>
        <v>0</v>
      </c>
      <c r="BD76" s="154"/>
      <c r="BE76" s="145"/>
      <c r="BF76" s="144">
        <f t="shared" ref="BF76" si="220">IF(BH75="ja",0,IF($BD75&gt;=60%,$AZ76+$BB76,$AZ76))</f>
        <v>0</v>
      </c>
      <c r="BG76" s="152">
        <f t="shared" ref="BG76" si="221">IF(BH75="ja",0,IF($BE75&gt;=60%,$BA76+$BC76,$BA76))</f>
        <v>0</v>
      </c>
      <c r="BH76" s="183"/>
      <c r="BJ76" s="108" t="str">
        <f>IF(BK76=FALSE,"",COUNTIFS($BK$31:BK76,"&lt;&gt;",$BK$31:BK76,"&lt;&gt;falsch"))</f>
        <v/>
      </c>
      <c r="BK76" s="104"/>
      <c r="BO76" s="108" t="str">
        <f>IF(BP76=FALSE,"",COUNTIFS($BP$31:BP76,"&lt;&gt;",$BP$31:BP76,"&lt;&gt;falsch"))</f>
        <v/>
      </c>
      <c r="BP76" s="104"/>
    </row>
    <row r="77" spans="1:68" ht="18" customHeight="1" x14ac:dyDescent="0.2">
      <c r="A77" s="240"/>
      <c r="B77" s="245"/>
      <c r="C77" s="246"/>
      <c r="D77" s="246"/>
      <c r="E77" s="246"/>
      <c r="F77" s="246"/>
      <c r="G77" s="246"/>
      <c r="H77" s="24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268"/>
      <c r="AL77" s="269"/>
      <c r="AM77" s="273"/>
      <c r="AN77" s="269"/>
      <c r="AO77" s="277"/>
      <c r="AP77" s="278"/>
      <c r="AQ77" s="291"/>
      <c r="AR77" s="269"/>
      <c r="AS77" s="273"/>
      <c r="AT77" s="286"/>
      <c r="AU77" s="300"/>
      <c r="AV77" s="301"/>
      <c r="AW77" s="293"/>
      <c r="AX77" s="144"/>
      <c r="AY77" s="152"/>
      <c r="AZ77" s="144"/>
      <c r="BA77" s="152"/>
      <c r="BB77" s="144"/>
      <c r="BC77" s="152"/>
      <c r="BD77" s="154"/>
      <c r="BE77" s="145"/>
      <c r="BF77" s="144"/>
      <c r="BG77" s="152"/>
      <c r="BH77" s="183"/>
      <c r="BJ77" s="108" t="str">
        <f>IF(BK77=FALSE,"",COUNTIFS($BK$31:BK77,"&lt;&gt;",$BK$31:BK77,"&lt;&gt;falsch"))</f>
        <v/>
      </c>
      <c r="BK77" s="104"/>
      <c r="BO77" s="108" t="str">
        <f>IF(BP77=FALSE,"",COUNTIFS($BP$31:BP77,"&lt;&gt;",$BP$31:BP77,"&lt;&gt;falsch"))</f>
        <v/>
      </c>
      <c r="BP77" s="104"/>
    </row>
    <row r="78" spans="1:68" ht="18" customHeight="1" x14ac:dyDescent="0.2">
      <c r="A78" s="241"/>
      <c r="B78" s="248"/>
      <c r="C78" s="249"/>
      <c r="D78" s="249"/>
      <c r="E78" s="249"/>
      <c r="F78" s="249"/>
      <c r="G78" s="249"/>
      <c r="H78" s="250"/>
      <c r="I78" s="178"/>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3"/>
      <c r="AK78" s="270"/>
      <c r="AL78" s="271"/>
      <c r="AM78" s="274"/>
      <c r="AN78" s="271"/>
      <c r="AO78" s="279"/>
      <c r="AP78" s="280"/>
      <c r="AQ78" s="292"/>
      <c r="AR78" s="271"/>
      <c r="AS78" s="274"/>
      <c r="AT78" s="287"/>
      <c r="AU78" s="302"/>
      <c r="AV78" s="303"/>
      <c r="AW78" s="293"/>
      <c r="AX78" s="144"/>
      <c r="AY78" s="152"/>
      <c r="AZ78" s="144"/>
      <c r="BA78" s="152"/>
      <c r="BB78" s="144"/>
      <c r="BC78" s="152"/>
      <c r="BD78" s="154"/>
      <c r="BE78" s="145"/>
      <c r="BF78" s="144"/>
      <c r="BG78" s="152"/>
      <c r="BH78" s="184"/>
      <c r="BJ78" s="108" t="str">
        <f>IF(BK78=FALSE,"",COUNTIFS($BK$31:BK78,"&lt;&gt;",$BK$31:BK78,"&lt;&gt;falsch"))</f>
        <v/>
      </c>
      <c r="BK78" s="104"/>
      <c r="BO78" s="108" t="str">
        <f>IF(BP78=FALSE,"",COUNTIFS($BP$31:BP78,"&lt;&gt;",$BP$31:BP78,"&lt;&gt;falsch"))</f>
        <v/>
      </c>
      <c r="BP78" s="104"/>
    </row>
    <row r="79" spans="1:68" ht="18" customHeight="1" x14ac:dyDescent="0.2">
      <c r="A79" s="239">
        <v>13</v>
      </c>
      <c r="B79" s="242" t="str">
        <f>'Kopierhilfe TN-Daten'!C14</f>
        <v/>
      </c>
      <c r="C79" s="243"/>
      <c r="D79" s="243"/>
      <c r="E79" s="243"/>
      <c r="F79" s="243"/>
      <c r="G79" s="243"/>
      <c r="H79" s="244"/>
      <c r="I79" s="175"/>
      <c r="J79" s="175"/>
      <c r="K79" s="175"/>
      <c r="L79" s="175"/>
      <c r="M79" s="175"/>
      <c r="N79" s="32"/>
      <c r="O79" s="32"/>
      <c r="P79" s="32"/>
      <c r="Q79" s="32"/>
      <c r="R79" s="32"/>
      <c r="S79" s="32"/>
      <c r="T79" s="32"/>
      <c r="U79" s="32"/>
      <c r="V79" s="32"/>
      <c r="W79" s="32"/>
      <c r="X79" s="32"/>
      <c r="Y79" s="32"/>
      <c r="Z79" s="32"/>
      <c r="AA79" s="32"/>
      <c r="AB79" s="32"/>
      <c r="AC79" s="32"/>
      <c r="AD79" s="32"/>
      <c r="AE79" s="32"/>
      <c r="AF79" s="32"/>
      <c r="AG79" s="32"/>
      <c r="AH79" s="32"/>
      <c r="AI79" s="32"/>
      <c r="AJ79" s="33"/>
      <c r="AK79" s="266" t="str">
        <f>IF(OR($Y$12=0,SUM($I$23:$AJ$23)=0),"",IFERROR(HLOOKUP($AR$8,$AX$27:$AY$150,ROW()-$AK$23,FALSE),0))</f>
        <v/>
      </c>
      <c r="AL79" s="267"/>
      <c r="AM79" s="272" t="str">
        <f>IF(OR($Y$12=0,SUM($I$23:$AJ$23)=0),"",IFERROR(HLOOKUP($AR$8,$AZ$27:$BA$150,ROW()-$AK$23,FALSE),0))</f>
        <v/>
      </c>
      <c r="AN79" s="267"/>
      <c r="AO79" s="275" t="str">
        <f>IF(OR($Y$12=0,SUM($I$23:$AJ$23)=0),"",IFERROR(HLOOKUP($AR$8,$BD$27:$BE$150,ROW()-$AK$23,FALSE),0))</f>
        <v/>
      </c>
      <c r="AP79" s="276"/>
      <c r="AQ79" s="290" t="str">
        <f>IF(OR($Y$12=0,SUM($I$23:$AJ$23)=0),"",IFERROR(HLOOKUP($AR$8,$BF$27:$BG$150,ROW()-$AK$23,FALSE),0))</f>
        <v/>
      </c>
      <c r="AR79" s="267"/>
      <c r="AS79" s="272" t="str">
        <f>IF(OR($Y$12=0,SUM($I$23:$AJ$23)=0),"",IFERROR(HLOOKUP($AR$8,$BF$27:$BG$150,ROW()-$AS$23,FALSE),0))</f>
        <v/>
      </c>
      <c r="AT79" s="285"/>
      <c r="AU79" s="298">
        <f>IF(HLOOKUP($AH$8,$AX$15:$BB$19,4,FALSE)=$AR$8,SUM(BF79:BG79),0)</f>
        <v>0</v>
      </c>
      <c r="AV79" s="299"/>
      <c r="AW79" s="293" t="str">
        <f t="shared" ref="AW79" si="222">IF(BH79="ja","Es fehlt die Angabe des Berufsfeldes!",IF(AU79&gt;$Y$12,"Die Gesamtstunden wurden überschritten!",""))</f>
        <v/>
      </c>
      <c r="AX79" s="149">
        <f t="shared" ref="AX79" si="223">SUMPRODUCT(($I$23:$AJ$23=$AX$27)*($I79:$AJ79&lt;&gt;"")*($I82:$AJ82))</f>
        <v>0</v>
      </c>
      <c r="AY79" s="151">
        <f t="shared" ref="AY79" si="224">SUMPRODUCT(($I$23:$AJ$23=$AY$27)*($I79:$AJ79&lt;&gt;"")*($I82:$AJ82))</f>
        <v>0</v>
      </c>
      <c r="AZ79" s="149">
        <f t="shared" ref="AZ79" si="225">SUMPRODUCT(($I$23:$AJ$23=$AZ$27)*($I79:$AJ79="a")*($I82:$AJ82))</f>
        <v>0</v>
      </c>
      <c r="BA79" s="151">
        <f t="shared" ref="BA79" si="226">SUMPRODUCT(($I$23:$AJ$23=$BA$27)*($I79:$AJ79="a")*($I82:$AJ82))</f>
        <v>0</v>
      </c>
      <c r="BB79" s="149">
        <f t="shared" ref="BB79" si="227">SUMPRODUCT(($I$23:$AJ$23=$BB$27)*($I79:$AJ79="e")*($I82:$AJ82))</f>
        <v>0</v>
      </c>
      <c r="BC79" s="151">
        <f t="shared" ref="BC79" si="228">SUMPRODUCT(($I$23:$AJ$23=$BC$27)*($I79:$AJ79="e")*($I82:$AJ82))</f>
        <v>0</v>
      </c>
      <c r="BD79" s="153">
        <f t="shared" ref="BD79" si="229">IF(AX79=0,0,ROUND(AZ79/AX79,4))</f>
        <v>0</v>
      </c>
      <c r="BE79" s="150">
        <f t="shared" ref="BE79" si="230">IF(AY79=0,0,ROUND(BA79/AY79,4))</f>
        <v>0</v>
      </c>
      <c r="BF79" s="149">
        <f t="shared" ref="BF79" si="231">IF(BH79="ja",0,IF($BD79&gt;=60%,$AZ79+$BB79,$AZ79))</f>
        <v>0</v>
      </c>
      <c r="BG79" s="151">
        <f t="shared" ref="BG79" si="232">IF(BH79="ja",0,IF($BE79&gt;=60%,$BA79+$BC79,$BA79))</f>
        <v>0</v>
      </c>
      <c r="BH79" s="185" t="str">
        <f t="shared" ref="BH79" si="233">IF(SUMPRODUCT(($I79:$AJ79="a")*($I81:$AJ81="")*($I$23:$AJ$23&lt;&gt;0))&gt;0,"ja",
IF(SUMPRODUCT(($I79:$AJ79="e")*($I81:$AJ81="")*($I$23:$AJ$23&lt;&gt;0))&gt;0,"ja","nein"))</f>
        <v>nein</v>
      </c>
      <c r="BJ79" s="108" t="str">
        <f>IF(BK79=FALSE,"",COUNTIFS($BK$31:BK79,"&lt;&gt;",$BK$31:BK79,"&lt;&gt;falsch"))</f>
        <v/>
      </c>
      <c r="BK79" s="104" t="b">
        <f>IF(OR(AND($AR$8=$AX$27,AX80&gt;0),AND($AR$8=$AY$27,AY80&gt;0)),B79,FALSE)</f>
        <v>0</v>
      </c>
      <c r="BO79" s="108" t="str">
        <f>IF(BP79=FALSE,"",COUNTIFS($BP$31:BP79,"&lt;&gt;",$BP$31:BP79,"&lt;&gt;falsch"))</f>
        <v/>
      </c>
      <c r="BP79" s="104" t="b">
        <f>IF(AQ79="",FALSE,IF(AQ79&gt;0,B79,FALSE))</f>
        <v>0</v>
      </c>
    </row>
    <row r="80" spans="1:68" ht="18" customHeight="1" x14ac:dyDescent="0.2">
      <c r="A80" s="240"/>
      <c r="B80" s="245"/>
      <c r="C80" s="246"/>
      <c r="D80" s="246"/>
      <c r="E80" s="246"/>
      <c r="F80" s="246"/>
      <c r="G80" s="246"/>
      <c r="H80" s="247"/>
      <c r="I80" s="176"/>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3"/>
      <c r="AK80" s="268"/>
      <c r="AL80" s="269"/>
      <c r="AM80" s="273"/>
      <c r="AN80" s="269"/>
      <c r="AO80" s="277"/>
      <c r="AP80" s="278"/>
      <c r="AQ80" s="291"/>
      <c r="AR80" s="269"/>
      <c r="AS80" s="273"/>
      <c r="AT80" s="286"/>
      <c r="AU80" s="300"/>
      <c r="AV80" s="301"/>
      <c r="AW80" s="293"/>
      <c r="AX80" s="144">
        <f t="shared" ref="AX80" si="234">SUMPRODUCT(($I$23:$AJ$23=$AX$27)*($I79:$AJ79&lt;&gt;"")*($I80:$AJ80="UN")*($I82:$AJ82))</f>
        <v>0</v>
      </c>
      <c r="AY80" s="152">
        <f t="shared" ref="AY80" si="235">SUMPRODUCT(($I$23:$AJ$23=$AY$27)*($I79:$AJ79&lt;&gt;"")*($I80:$AJ80="UN")*($I82:$AJ82))</f>
        <v>0</v>
      </c>
      <c r="AZ80" s="144">
        <f t="shared" ref="AZ80" si="236">SUMPRODUCT(($I$23:$AJ$23=$AZ$27)*($I79:$AJ79="a")*($I80:$AJ80="UN")*($I82:$AJ82))</f>
        <v>0</v>
      </c>
      <c r="BA80" s="152">
        <f t="shared" ref="BA80" si="237">SUMPRODUCT(($I$23:$AJ$23=$BA$27)*($I79:$AJ79="a")*($I80:$AJ80="UN")*($I82:$AJ82))</f>
        <v>0</v>
      </c>
      <c r="BB80" s="144">
        <f t="shared" ref="BB80" si="238">SUMPRODUCT(($I$23:$AJ$23=$BB$27)*($I79:$AJ79="e")*($I80:$AJ80="UN")*($I82:$AJ82))</f>
        <v>0</v>
      </c>
      <c r="BC80" s="152">
        <f t="shared" ref="BC80" si="239">SUMPRODUCT(($I$23:$AJ$23=$BC$27)*($I79:$AJ79="e")*($I80:$AJ80="UN")*($I82:$AJ82))</f>
        <v>0</v>
      </c>
      <c r="BD80" s="154"/>
      <c r="BE80" s="145"/>
      <c r="BF80" s="144">
        <f t="shared" ref="BF80" si="240">IF(BH79="ja",0,IF($BD79&gt;=60%,$AZ80+$BB80,$AZ80))</f>
        <v>0</v>
      </c>
      <c r="BG80" s="152">
        <f t="shared" ref="BG80" si="241">IF(BH79="ja",0,IF($BE79&gt;=60%,$BA80+$BC80,$BA80))</f>
        <v>0</v>
      </c>
      <c r="BH80" s="183"/>
      <c r="BJ80" s="108" t="str">
        <f>IF(BK80=FALSE,"",COUNTIFS($BK$31:BK80,"&lt;&gt;",$BK$31:BK80,"&lt;&gt;falsch"))</f>
        <v/>
      </c>
      <c r="BK80" s="104"/>
      <c r="BO80" s="108" t="str">
        <f>IF(BP80=FALSE,"",COUNTIFS($BP$31:BP80,"&lt;&gt;",$BP$31:BP80,"&lt;&gt;falsch"))</f>
        <v/>
      </c>
      <c r="BP80" s="104"/>
    </row>
    <row r="81" spans="1:68" ht="18" customHeight="1" x14ac:dyDescent="0.2">
      <c r="A81" s="240"/>
      <c r="B81" s="245"/>
      <c r="C81" s="246"/>
      <c r="D81" s="246"/>
      <c r="E81" s="246"/>
      <c r="F81" s="246"/>
      <c r="G81" s="246"/>
      <c r="H81" s="24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268"/>
      <c r="AL81" s="269"/>
      <c r="AM81" s="273"/>
      <c r="AN81" s="269"/>
      <c r="AO81" s="277"/>
      <c r="AP81" s="278"/>
      <c r="AQ81" s="291"/>
      <c r="AR81" s="269"/>
      <c r="AS81" s="273"/>
      <c r="AT81" s="286"/>
      <c r="AU81" s="300"/>
      <c r="AV81" s="301"/>
      <c r="AW81" s="293"/>
      <c r="AX81" s="144"/>
      <c r="AY81" s="152"/>
      <c r="AZ81" s="144"/>
      <c r="BA81" s="152"/>
      <c r="BB81" s="144"/>
      <c r="BC81" s="152"/>
      <c r="BD81" s="154"/>
      <c r="BE81" s="145"/>
      <c r="BF81" s="144"/>
      <c r="BG81" s="152"/>
      <c r="BH81" s="183"/>
      <c r="BJ81" s="108" t="str">
        <f>IF(BK81=FALSE,"",COUNTIFS($BK$31:BK81,"&lt;&gt;",$BK$31:BK81,"&lt;&gt;falsch"))</f>
        <v/>
      </c>
      <c r="BK81" s="104"/>
      <c r="BO81" s="108" t="str">
        <f>IF(BP81=FALSE,"",COUNTIFS($BP$31:BP81,"&lt;&gt;",$BP$31:BP81,"&lt;&gt;falsch"))</f>
        <v/>
      </c>
      <c r="BP81" s="104"/>
    </row>
    <row r="82" spans="1:68" ht="18" customHeight="1" x14ac:dyDescent="0.2">
      <c r="A82" s="241"/>
      <c r="B82" s="248"/>
      <c r="C82" s="249"/>
      <c r="D82" s="249"/>
      <c r="E82" s="249"/>
      <c r="F82" s="249"/>
      <c r="G82" s="249"/>
      <c r="H82" s="250"/>
      <c r="I82" s="178"/>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3"/>
      <c r="AK82" s="270"/>
      <c r="AL82" s="271"/>
      <c r="AM82" s="274"/>
      <c r="AN82" s="271"/>
      <c r="AO82" s="279"/>
      <c r="AP82" s="280"/>
      <c r="AQ82" s="292"/>
      <c r="AR82" s="271"/>
      <c r="AS82" s="274"/>
      <c r="AT82" s="287"/>
      <c r="AU82" s="302"/>
      <c r="AV82" s="303"/>
      <c r="AW82" s="293"/>
      <c r="AX82" s="144"/>
      <c r="AY82" s="152"/>
      <c r="AZ82" s="144"/>
      <c r="BA82" s="152"/>
      <c r="BB82" s="144"/>
      <c r="BC82" s="152"/>
      <c r="BD82" s="154"/>
      <c r="BE82" s="145"/>
      <c r="BF82" s="144"/>
      <c r="BG82" s="152"/>
      <c r="BH82" s="184"/>
      <c r="BJ82" s="108" t="str">
        <f>IF(BK82=FALSE,"",COUNTIFS($BK$31:BK82,"&lt;&gt;",$BK$31:BK82,"&lt;&gt;falsch"))</f>
        <v/>
      </c>
      <c r="BK82" s="104"/>
      <c r="BO82" s="108" t="str">
        <f>IF(BP82=FALSE,"",COUNTIFS($BP$31:BP82,"&lt;&gt;",$BP$31:BP82,"&lt;&gt;falsch"))</f>
        <v/>
      </c>
      <c r="BP82" s="104"/>
    </row>
    <row r="83" spans="1:68" ht="18" customHeight="1" x14ac:dyDescent="0.2">
      <c r="A83" s="239">
        <v>14</v>
      </c>
      <c r="B83" s="242" t="str">
        <f>'Kopierhilfe TN-Daten'!C15</f>
        <v/>
      </c>
      <c r="C83" s="243"/>
      <c r="D83" s="243"/>
      <c r="E83" s="243"/>
      <c r="F83" s="243"/>
      <c r="G83" s="243"/>
      <c r="H83" s="244"/>
      <c r="I83" s="175"/>
      <c r="J83" s="175"/>
      <c r="K83" s="175"/>
      <c r="L83" s="175"/>
      <c r="M83" s="175"/>
      <c r="N83" s="32"/>
      <c r="O83" s="32"/>
      <c r="P83" s="32"/>
      <c r="Q83" s="32"/>
      <c r="R83" s="32"/>
      <c r="S83" s="32"/>
      <c r="T83" s="32"/>
      <c r="U83" s="32"/>
      <c r="V83" s="32"/>
      <c r="W83" s="32"/>
      <c r="X83" s="32"/>
      <c r="Y83" s="32"/>
      <c r="Z83" s="32"/>
      <c r="AA83" s="32"/>
      <c r="AB83" s="32"/>
      <c r="AC83" s="32"/>
      <c r="AD83" s="32"/>
      <c r="AE83" s="32"/>
      <c r="AF83" s="32"/>
      <c r="AG83" s="32"/>
      <c r="AH83" s="32"/>
      <c r="AI83" s="32"/>
      <c r="AJ83" s="33"/>
      <c r="AK83" s="266" t="str">
        <f>IF(OR($Y$12=0,SUM($I$23:$AJ$23)=0),"",IFERROR(HLOOKUP($AR$8,$AX$27:$AY$150,ROW()-$AK$23,FALSE),0))</f>
        <v/>
      </c>
      <c r="AL83" s="267"/>
      <c r="AM83" s="272" t="str">
        <f>IF(OR($Y$12=0,SUM($I$23:$AJ$23)=0),"",IFERROR(HLOOKUP($AR$8,$AZ$27:$BA$150,ROW()-$AK$23,FALSE),0))</f>
        <v/>
      </c>
      <c r="AN83" s="267"/>
      <c r="AO83" s="275" t="str">
        <f>IF(OR($Y$12=0,SUM($I$23:$AJ$23)=0),"",IFERROR(HLOOKUP($AR$8,$BD$27:$BE$150,ROW()-$AK$23,FALSE),0))</f>
        <v/>
      </c>
      <c r="AP83" s="276"/>
      <c r="AQ83" s="290" t="str">
        <f>IF(OR($Y$12=0,SUM($I$23:$AJ$23)=0),"",IFERROR(HLOOKUP($AR$8,$BF$27:$BG$150,ROW()-$AK$23,FALSE),0))</f>
        <v/>
      </c>
      <c r="AR83" s="267"/>
      <c r="AS83" s="272" t="str">
        <f>IF(OR($Y$12=0,SUM($I$23:$AJ$23)=0),"",IFERROR(HLOOKUP($AR$8,$BF$27:$BG$150,ROW()-$AS$23,FALSE),0))</f>
        <v/>
      </c>
      <c r="AT83" s="285"/>
      <c r="AU83" s="298">
        <f>IF(HLOOKUP($AH$8,$AX$15:$BB$19,4,FALSE)=$AR$8,SUM(BF83:BG83),0)</f>
        <v>0</v>
      </c>
      <c r="AV83" s="299"/>
      <c r="AW83" s="293" t="str">
        <f t="shared" ref="AW83" si="242">IF(BH83="ja","Es fehlt die Angabe des Berufsfeldes!",IF(AU83&gt;$Y$12,"Die Gesamtstunden wurden überschritten!",""))</f>
        <v/>
      </c>
      <c r="AX83" s="149">
        <f t="shared" ref="AX83" si="243">SUMPRODUCT(($I$23:$AJ$23=$AX$27)*($I83:$AJ83&lt;&gt;"")*($I86:$AJ86))</f>
        <v>0</v>
      </c>
      <c r="AY83" s="151">
        <f t="shared" ref="AY83" si="244">SUMPRODUCT(($I$23:$AJ$23=$AY$27)*($I83:$AJ83&lt;&gt;"")*($I86:$AJ86))</f>
        <v>0</v>
      </c>
      <c r="AZ83" s="149">
        <f t="shared" ref="AZ83" si="245">SUMPRODUCT(($I$23:$AJ$23=$AZ$27)*($I83:$AJ83="a")*($I86:$AJ86))</f>
        <v>0</v>
      </c>
      <c r="BA83" s="151">
        <f t="shared" ref="BA83" si="246">SUMPRODUCT(($I$23:$AJ$23=$BA$27)*($I83:$AJ83="a")*($I86:$AJ86))</f>
        <v>0</v>
      </c>
      <c r="BB83" s="149">
        <f t="shared" ref="BB83" si="247">SUMPRODUCT(($I$23:$AJ$23=$BB$27)*($I83:$AJ83="e")*($I86:$AJ86))</f>
        <v>0</v>
      </c>
      <c r="BC83" s="151">
        <f t="shared" ref="BC83" si="248">SUMPRODUCT(($I$23:$AJ$23=$BC$27)*($I83:$AJ83="e")*($I86:$AJ86))</f>
        <v>0</v>
      </c>
      <c r="BD83" s="153">
        <f t="shared" ref="BD83" si="249">IF(AX83=0,0,ROUND(AZ83/AX83,4))</f>
        <v>0</v>
      </c>
      <c r="BE83" s="150">
        <f t="shared" ref="BE83" si="250">IF(AY83=0,0,ROUND(BA83/AY83,4))</f>
        <v>0</v>
      </c>
      <c r="BF83" s="149">
        <f t="shared" ref="BF83" si="251">IF(BH83="ja",0,IF($BD83&gt;=60%,$AZ83+$BB83,$AZ83))</f>
        <v>0</v>
      </c>
      <c r="BG83" s="151">
        <f t="shared" ref="BG83" si="252">IF(BH83="ja",0,IF($BE83&gt;=60%,$BA83+$BC83,$BA83))</f>
        <v>0</v>
      </c>
      <c r="BH83" s="185" t="str">
        <f t="shared" ref="BH83" si="253">IF(SUMPRODUCT(($I83:$AJ83="a")*($I85:$AJ85="")*($I$23:$AJ$23&lt;&gt;0))&gt;0,"ja",
IF(SUMPRODUCT(($I83:$AJ83="e")*($I85:$AJ85="")*($I$23:$AJ$23&lt;&gt;0))&gt;0,"ja","nein"))</f>
        <v>nein</v>
      </c>
      <c r="BJ83" s="108" t="str">
        <f>IF(BK83=FALSE,"",COUNTIFS($BK$31:BK83,"&lt;&gt;",$BK$31:BK83,"&lt;&gt;falsch"))</f>
        <v/>
      </c>
      <c r="BK83" s="104" t="b">
        <f>IF(OR(AND($AR$8=$AX$27,AX84&gt;0),AND($AR$8=$AY$27,AY84&gt;0)),B83,FALSE)</f>
        <v>0</v>
      </c>
      <c r="BO83" s="108" t="str">
        <f>IF(BP83=FALSE,"",COUNTIFS($BP$31:BP83,"&lt;&gt;",$BP$31:BP83,"&lt;&gt;falsch"))</f>
        <v/>
      </c>
      <c r="BP83" s="104" t="b">
        <f>IF(AQ83="",FALSE,IF(AQ83&gt;0,B83,FALSE))</f>
        <v>0</v>
      </c>
    </row>
    <row r="84" spans="1:68" ht="18" customHeight="1" x14ac:dyDescent="0.2">
      <c r="A84" s="240"/>
      <c r="B84" s="245"/>
      <c r="C84" s="246"/>
      <c r="D84" s="246"/>
      <c r="E84" s="246"/>
      <c r="F84" s="246"/>
      <c r="G84" s="246"/>
      <c r="H84" s="247"/>
      <c r="I84" s="176"/>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3"/>
      <c r="AK84" s="268"/>
      <c r="AL84" s="269"/>
      <c r="AM84" s="273"/>
      <c r="AN84" s="269"/>
      <c r="AO84" s="277"/>
      <c r="AP84" s="278"/>
      <c r="AQ84" s="291"/>
      <c r="AR84" s="269"/>
      <c r="AS84" s="273"/>
      <c r="AT84" s="286"/>
      <c r="AU84" s="300"/>
      <c r="AV84" s="301"/>
      <c r="AW84" s="293"/>
      <c r="AX84" s="144">
        <f t="shared" ref="AX84" si="254">SUMPRODUCT(($I$23:$AJ$23=$AX$27)*($I83:$AJ83&lt;&gt;"")*($I84:$AJ84="UN")*($I86:$AJ86))</f>
        <v>0</v>
      </c>
      <c r="AY84" s="152">
        <f t="shared" ref="AY84" si="255">SUMPRODUCT(($I$23:$AJ$23=$AY$27)*($I83:$AJ83&lt;&gt;"")*($I84:$AJ84="UN")*($I86:$AJ86))</f>
        <v>0</v>
      </c>
      <c r="AZ84" s="144">
        <f t="shared" ref="AZ84" si="256">SUMPRODUCT(($I$23:$AJ$23=$AZ$27)*($I83:$AJ83="a")*($I84:$AJ84="UN")*($I86:$AJ86))</f>
        <v>0</v>
      </c>
      <c r="BA84" s="152">
        <f t="shared" ref="BA84" si="257">SUMPRODUCT(($I$23:$AJ$23=$BA$27)*($I83:$AJ83="a")*($I84:$AJ84="UN")*($I86:$AJ86))</f>
        <v>0</v>
      </c>
      <c r="BB84" s="144">
        <f t="shared" ref="BB84" si="258">SUMPRODUCT(($I$23:$AJ$23=$BB$27)*($I83:$AJ83="e")*($I84:$AJ84="UN")*($I86:$AJ86))</f>
        <v>0</v>
      </c>
      <c r="BC84" s="152">
        <f t="shared" ref="BC84" si="259">SUMPRODUCT(($I$23:$AJ$23=$BC$27)*($I83:$AJ83="e")*($I84:$AJ84="UN")*($I86:$AJ86))</f>
        <v>0</v>
      </c>
      <c r="BD84" s="154"/>
      <c r="BE84" s="145"/>
      <c r="BF84" s="144">
        <f t="shared" ref="BF84" si="260">IF(BH83="ja",0,IF($BD83&gt;=60%,$AZ84+$BB84,$AZ84))</f>
        <v>0</v>
      </c>
      <c r="BG84" s="152">
        <f t="shared" ref="BG84" si="261">IF(BH83="ja",0,IF($BE83&gt;=60%,$BA84+$BC84,$BA84))</f>
        <v>0</v>
      </c>
      <c r="BH84" s="183"/>
      <c r="BJ84" s="108" t="str">
        <f>IF(BK84=FALSE,"",COUNTIFS($BK$31:BK84,"&lt;&gt;",$BK$31:BK84,"&lt;&gt;falsch"))</f>
        <v/>
      </c>
      <c r="BK84" s="104"/>
      <c r="BO84" s="108" t="str">
        <f>IF(BP84=FALSE,"",COUNTIFS($BP$31:BP84,"&lt;&gt;",$BP$31:BP84,"&lt;&gt;falsch"))</f>
        <v/>
      </c>
      <c r="BP84" s="104"/>
    </row>
    <row r="85" spans="1:68" ht="18" customHeight="1" x14ac:dyDescent="0.2">
      <c r="A85" s="240"/>
      <c r="B85" s="245"/>
      <c r="C85" s="246"/>
      <c r="D85" s="246"/>
      <c r="E85" s="246"/>
      <c r="F85" s="246"/>
      <c r="G85" s="246"/>
      <c r="H85" s="24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268"/>
      <c r="AL85" s="269"/>
      <c r="AM85" s="273"/>
      <c r="AN85" s="269"/>
      <c r="AO85" s="277"/>
      <c r="AP85" s="278"/>
      <c r="AQ85" s="291"/>
      <c r="AR85" s="269"/>
      <c r="AS85" s="273"/>
      <c r="AT85" s="286"/>
      <c r="AU85" s="300"/>
      <c r="AV85" s="301"/>
      <c r="AW85" s="293"/>
      <c r="AX85" s="144"/>
      <c r="AY85" s="152"/>
      <c r="AZ85" s="144"/>
      <c r="BA85" s="152"/>
      <c r="BB85" s="144"/>
      <c r="BC85" s="152"/>
      <c r="BD85" s="154"/>
      <c r="BE85" s="145"/>
      <c r="BF85" s="144"/>
      <c r="BG85" s="152"/>
      <c r="BH85" s="183"/>
      <c r="BJ85" s="108" t="str">
        <f>IF(BK85=FALSE,"",COUNTIFS($BK$31:BK85,"&lt;&gt;",$BK$31:BK85,"&lt;&gt;falsch"))</f>
        <v/>
      </c>
      <c r="BK85" s="104"/>
      <c r="BO85" s="108" t="str">
        <f>IF(BP85=FALSE,"",COUNTIFS($BP$31:BP85,"&lt;&gt;",$BP$31:BP85,"&lt;&gt;falsch"))</f>
        <v/>
      </c>
      <c r="BP85" s="104"/>
    </row>
    <row r="86" spans="1:68" ht="18" customHeight="1" x14ac:dyDescent="0.2">
      <c r="A86" s="241"/>
      <c r="B86" s="248"/>
      <c r="C86" s="249"/>
      <c r="D86" s="249"/>
      <c r="E86" s="249"/>
      <c r="F86" s="249"/>
      <c r="G86" s="249"/>
      <c r="H86" s="250"/>
      <c r="I86" s="178"/>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3"/>
      <c r="AK86" s="270"/>
      <c r="AL86" s="271"/>
      <c r="AM86" s="274"/>
      <c r="AN86" s="271"/>
      <c r="AO86" s="279"/>
      <c r="AP86" s="280"/>
      <c r="AQ86" s="292"/>
      <c r="AR86" s="271"/>
      <c r="AS86" s="274"/>
      <c r="AT86" s="287"/>
      <c r="AU86" s="302"/>
      <c r="AV86" s="303"/>
      <c r="AW86" s="293"/>
      <c r="AX86" s="144"/>
      <c r="AY86" s="152"/>
      <c r="AZ86" s="144"/>
      <c r="BA86" s="152"/>
      <c r="BB86" s="144"/>
      <c r="BC86" s="152"/>
      <c r="BD86" s="154"/>
      <c r="BE86" s="145"/>
      <c r="BF86" s="144"/>
      <c r="BG86" s="152"/>
      <c r="BH86" s="184"/>
      <c r="BJ86" s="108" t="str">
        <f>IF(BK86=FALSE,"",COUNTIFS($BK$31:BK86,"&lt;&gt;",$BK$31:BK86,"&lt;&gt;falsch"))</f>
        <v/>
      </c>
      <c r="BK86" s="104"/>
      <c r="BO86" s="108" t="str">
        <f>IF(BP86=FALSE,"",COUNTIFS($BP$31:BP86,"&lt;&gt;",$BP$31:BP86,"&lt;&gt;falsch"))</f>
        <v/>
      </c>
      <c r="BP86" s="104"/>
    </row>
    <row r="87" spans="1:68" ht="18" customHeight="1" x14ac:dyDescent="0.2">
      <c r="A87" s="239">
        <v>15</v>
      </c>
      <c r="B87" s="242" t="str">
        <f>'Kopierhilfe TN-Daten'!C16</f>
        <v/>
      </c>
      <c r="C87" s="243"/>
      <c r="D87" s="243"/>
      <c r="E87" s="243"/>
      <c r="F87" s="243"/>
      <c r="G87" s="243"/>
      <c r="H87" s="244"/>
      <c r="I87" s="175"/>
      <c r="J87" s="175"/>
      <c r="K87" s="175"/>
      <c r="L87" s="175"/>
      <c r="M87" s="175"/>
      <c r="N87" s="32"/>
      <c r="O87" s="32"/>
      <c r="P87" s="32"/>
      <c r="Q87" s="32"/>
      <c r="R87" s="32"/>
      <c r="S87" s="32"/>
      <c r="T87" s="32"/>
      <c r="U87" s="32"/>
      <c r="V87" s="32"/>
      <c r="W87" s="32"/>
      <c r="X87" s="32"/>
      <c r="Y87" s="32"/>
      <c r="Z87" s="32"/>
      <c r="AA87" s="32"/>
      <c r="AB87" s="32"/>
      <c r="AC87" s="32"/>
      <c r="AD87" s="32"/>
      <c r="AE87" s="32"/>
      <c r="AF87" s="32"/>
      <c r="AG87" s="32"/>
      <c r="AH87" s="32"/>
      <c r="AI87" s="32"/>
      <c r="AJ87" s="33"/>
      <c r="AK87" s="266" t="str">
        <f>IF(OR($Y$12=0,SUM($I$23:$AJ$23)=0),"",IFERROR(HLOOKUP($AR$8,$AX$27:$AY$150,ROW()-$AK$23,FALSE),0))</f>
        <v/>
      </c>
      <c r="AL87" s="267"/>
      <c r="AM87" s="272" t="str">
        <f>IF(OR($Y$12=0,SUM($I$23:$AJ$23)=0),"",IFERROR(HLOOKUP($AR$8,$AZ$27:$BA$150,ROW()-$AK$23,FALSE),0))</f>
        <v/>
      </c>
      <c r="AN87" s="267"/>
      <c r="AO87" s="275" t="str">
        <f>IF(OR($Y$12=0,SUM($I$23:$AJ$23)=0),"",IFERROR(HLOOKUP($AR$8,$BD$27:$BE$150,ROW()-$AK$23,FALSE),0))</f>
        <v/>
      </c>
      <c r="AP87" s="276"/>
      <c r="AQ87" s="290" t="str">
        <f>IF(OR($Y$12=0,SUM($I$23:$AJ$23)=0),"",IFERROR(HLOOKUP($AR$8,$BF$27:$BG$150,ROW()-$AK$23,FALSE),0))</f>
        <v/>
      </c>
      <c r="AR87" s="267"/>
      <c r="AS87" s="272" t="str">
        <f>IF(OR($Y$12=0,SUM($I$23:$AJ$23)=0),"",IFERROR(HLOOKUP($AR$8,$BF$27:$BG$150,ROW()-$AS$23,FALSE),0))</f>
        <v/>
      </c>
      <c r="AT87" s="285"/>
      <c r="AU87" s="298">
        <f>IF(HLOOKUP($AH$8,$AX$15:$BB$19,4,FALSE)=$AR$8,SUM(BF87:BG87),0)</f>
        <v>0</v>
      </c>
      <c r="AV87" s="299"/>
      <c r="AW87" s="293" t="str">
        <f t="shared" ref="AW87" si="262">IF(BH87="ja","Es fehlt die Angabe des Berufsfeldes!",IF(AU87&gt;$Y$12,"Die Gesamtstunden wurden überschritten!",""))</f>
        <v/>
      </c>
      <c r="AX87" s="149">
        <f t="shared" ref="AX87" si="263">SUMPRODUCT(($I$23:$AJ$23=$AX$27)*($I87:$AJ87&lt;&gt;"")*($I90:$AJ90))</f>
        <v>0</v>
      </c>
      <c r="AY87" s="151">
        <f t="shared" ref="AY87" si="264">SUMPRODUCT(($I$23:$AJ$23=$AY$27)*($I87:$AJ87&lt;&gt;"")*($I90:$AJ90))</f>
        <v>0</v>
      </c>
      <c r="AZ87" s="149">
        <f t="shared" ref="AZ87" si="265">SUMPRODUCT(($I$23:$AJ$23=$AZ$27)*($I87:$AJ87="a")*($I90:$AJ90))</f>
        <v>0</v>
      </c>
      <c r="BA87" s="151">
        <f t="shared" ref="BA87" si="266">SUMPRODUCT(($I$23:$AJ$23=$BA$27)*($I87:$AJ87="a")*($I90:$AJ90))</f>
        <v>0</v>
      </c>
      <c r="BB87" s="149">
        <f t="shared" ref="BB87" si="267">SUMPRODUCT(($I$23:$AJ$23=$BB$27)*($I87:$AJ87="e")*($I90:$AJ90))</f>
        <v>0</v>
      </c>
      <c r="BC87" s="151">
        <f t="shared" ref="BC87" si="268">SUMPRODUCT(($I$23:$AJ$23=$BC$27)*($I87:$AJ87="e")*($I90:$AJ90))</f>
        <v>0</v>
      </c>
      <c r="BD87" s="153">
        <f t="shared" ref="BD87" si="269">IF(AX87=0,0,ROUND(AZ87/AX87,4))</f>
        <v>0</v>
      </c>
      <c r="BE87" s="150">
        <f t="shared" ref="BE87" si="270">IF(AY87=0,0,ROUND(BA87/AY87,4))</f>
        <v>0</v>
      </c>
      <c r="BF87" s="149">
        <f t="shared" ref="BF87" si="271">IF(BH87="ja",0,IF($BD87&gt;=60%,$AZ87+$BB87,$AZ87))</f>
        <v>0</v>
      </c>
      <c r="BG87" s="151">
        <f t="shared" ref="BG87" si="272">IF(BH87="ja",0,IF($BE87&gt;=60%,$BA87+$BC87,$BA87))</f>
        <v>0</v>
      </c>
      <c r="BH87" s="185" t="str">
        <f t="shared" ref="BH87" si="273">IF(SUMPRODUCT(($I87:$AJ87="a")*($I89:$AJ89="")*($I$23:$AJ$23&lt;&gt;0))&gt;0,"ja",
IF(SUMPRODUCT(($I87:$AJ87="e")*($I89:$AJ89="")*($I$23:$AJ$23&lt;&gt;0))&gt;0,"ja","nein"))</f>
        <v>nein</v>
      </c>
      <c r="BJ87" s="108" t="str">
        <f>IF(BK87=FALSE,"",COUNTIFS($BK$31:BK87,"&lt;&gt;",$BK$31:BK87,"&lt;&gt;falsch"))</f>
        <v/>
      </c>
      <c r="BK87" s="104" t="b">
        <f>IF(OR(AND($AR$8=$AX$27,AX88&gt;0),AND($AR$8=$AY$27,AY88&gt;0)),B87,FALSE)</f>
        <v>0</v>
      </c>
      <c r="BO87" s="108" t="str">
        <f>IF(BP87=FALSE,"",COUNTIFS($BP$31:BP87,"&lt;&gt;",$BP$31:BP87,"&lt;&gt;falsch"))</f>
        <v/>
      </c>
      <c r="BP87" s="104" t="b">
        <f>IF(AQ87="",FALSE,IF(AQ87&gt;0,B87,FALSE))</f>
        <v>0</v>
      </c>
    </row>
    <row r="88" spans="1:68" ht="18" customHeight="1" x14ac:dyDescent="0.2">
      <c r="A88" s="240"/>
      <c r="B88" s="245"/>
      <c r="C88" s="246"/>
      <c r="D88" s="246"/>
      <c r="E88" s="246"/>
      <c r="F88" s="246"/>
      <c r="G88" s="246"/>
      <c r="H88" s="247"/>
      <c r="I88" s="176"/>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3"/>
      <c r="AK88" s="268"/>
      <c r="AL88" s="269"/>
      <c r="AM88" s="273"/>
      <c r="AN88" s="269"/>
      <c r="AO88" s="277"/>
      <c r="AP88" s="278"/>
      <c r="AQ88" s="291"/>
      <c r="AR88" s="269"/>
      <c r="AS88" s="273"/>
      <c r="AT88" s="286"/>
      <c r="AU88" s="300"/>
      <c r="AV88" s="301"/>
      <c r="AW88" s="293"/>
      <c r="AX88" s="144">
        <f t="shared" ref="AX88" si="274">SUMPRODUCT(($I$23:$AJ$23=$AX$27)*($I87:$AJ87&lt;&gt;"")*($I88:$AJ88="UN")*($I90:$AJ90))</f>
        <v>0</v>
      </c>
      <c r="AY88" s="152">
        <f t="shared" ref="AY88" si="275">SUMPRODUCT(($I$23:$AJ$23=$AY$27)*($I87:$AJ87&lt;&gt;"")*($I88:$AJ88="UN")*($I90:$AJ90))</f>
        <v>0</v>
      </c>
      <c r="AZ88" s="144">
        <f t="shared" ref="AZ88" si="276">SUMPRODUCT(($I$23:$AJ$23=$AZ$27)*($I87:$AJ87="a")*($I88:$AJ88="UN")*($I90:$AJ90))</f>
        <v>0</v>
      </c>
      <c r="BA88" s="152">
        <f t="shared" ref="BA88" si="277">SUMPRODUCT(($I$23:$AJ$23=$BA$27)*($I87:$AJ87="a")*($I88:$AJ88="UN")*($I90:$AJ90))</f>
        <v>0</v>
      </c>
      <c r="BB88" s="144">
        <f t="shared" ref="BB88" si="278">SUMPRODUCT(($I$23:$AJ$23=$BB$27)*($I87:$AJ87="e")*($I88:$AJ88="UN")*($I90:$AJ90))</f>
        <v>0</v>
      </c>
      <c r="BC88" s="152">
        <f t="shared" ref="BC88" si="279">SUMPRODUCT(($I$23:$AJ$23=$BC$27)*($I87:$AJ87="e")*($I88:$AJ88="UN")*($I90:$AJ90))</f>
        <v>0</v>
      </c>
      <c r="BD88" s="154"/>
      <c r="BE88" s="145"/>
      <c r="BF88" s="144">
        <f t="shared" ref="BF88" si="280">IF(BH87="ja",0,IF($BD87&gt;=60%,$AZ88+$BB88,$AZ88))</f>
        <v>0</v>
      </c>
      <c r="BG88" s="152">
        <f t="shared" ref="BG88" si="281">IF(BH87="ja",0,IF($BE87&gt;=60%,$BA88+$BC88,$BA88))</f>
        <v>0</v>
      </c>
      <c r="BH88" s="183"/>
      <c r="BJ88" s="108" t="str">
        <f>IF(BK88=FALSE,"",COUNTIFS($BK$31:BK88,"&lt;&gt;",$BK$31:BK88,"&lt;&gt;falsch"))</f>
        <v/>
      </c>
      <c r="BK88" s="104"/>
      <c r="BO88" s="108" t="str">
        <f>IF(BP88=FALSE,"",COUNTIFS($BP$31:BP88,"&lt;&gt;",$BP$31:BP88,"&lt;&gt;falsch"))</f>
        <v/>
      </c>
      <c r="BP88" s="104"/>
    </row>
    <row r="89" spans="1:68" ht="18" customHeight="1" x14ac:dyDescent="0.2">
      <c r="A89" s="240"/>
      <c r="B89" s="245"/>
      <c r="C89" s="246"/>
      <c r="D89" s="246"/>
      <c r="E89" s="246"/>
      <c r="F89" s="246"/>
      <c r="G89" s="246"/>
      <c r="H89" s="24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268"/>
      <c r="AL89" s="269"/>
      <c r="AM89" s="273"/>
      <c r="AN89" s="269"/>
      <c r="AO89" s="277"/>
      <c r="AP89" s="278"/>
      <c r="AQ89" s="291"/>
      <c r="AR89" s="269"/>
      <c r="AS89" s="273"/>
      <c r="AT89" s="286"/>
      <c r="AU89" s="300"/>
      <c r="AV89" s="301"/>
      <c r="AW89" s="293"/>
      <c r="AX89" s="144"/>
      <c r="AY89" s="152"/>
      <c r="AZ89" s="144"/>
      <c r="BA89" s="152"/>
      <c r="BB89" s="144"/>
      <c r="BC89" s="152"/>
      <c r="BD89" s="154"/>
      <c r="BE89" s="145"/>
      <c r="BF89" s="144"/>
      <c r="BG89" s="152"/>
      <c r="BH89" s="183"/>
      <c r="BJ89" s="108" t="str">
        <f>IF(BK89=FALSE,"",COUNTIFS($BK$31:BK89,"&lt;&gt;",$BK$31:BK89,"&lt;&gt;falsch"))</f>
        <v/>
      </c>
      <c r="BK89" s="104"/>
      <c r="BO89" s="108" t="str">
        <f>IF(BP89=FALSE,"",COUNTIFS($BP$31:BP89,"&lt;&gt;",$BP$31:BP89,"&lt;&gt;falsch"))</f>
        <v/>
      </c>
      <c r="BP89" s="104"/>
    </row>
    <row r="90" spans="1:68" ht="18" customHeight="1" x14ac:dyDescent="0.2">
      <c r="A90" s="241"/>
      <c r="B90" s="248"/>
      <c r="C90" s="249"/>
      <c r="D90" s="249"/>
      <c r="E90" s="249"/>
      <c r="F90" s="249"/>
      <c r="G90" s="249"/>
      <c r="H90" s="250"/>
      <c r="I90" s="178"/>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3"/>
      <c r="AK90" s="270"/>
      <c r="AL90" s="271"/>
      <c r="AM90" s="274"/>
      <c r="AN90" s="271"/>
      <c r="AO90" s="279"/>
      <c r="AP90" s="280"/>
      <c r="AQ90" s="292"/>
      <c r="AR90" s="271"/>
      <c r="AS90" s="274"/>
      <c r="AT90" s="287"/>
      <c r="AU90" s="302"/>
      <c r="AV90" s="303"/>
      <c r="AW90" s="293"/>
      <c r="AX90" s="144"/>
      <c r="AY90" s="152"/>
      <c r="AZ90" s="144"/>
      <c r="BA90" s="152"/>
      <c r="BB90" s="144"/>
      <c r="BC90" s="152"/>
      <c r="BD90" s="154"/>
      <c r="BE90" s="145"/>
      <c r="BF90" s="144"/>
      <c r="BG90" s="152"/>
      <c r="BH90" s="184"/>
      <c r="BJ90" s="108" t="str">
        <f>IF(BK90=FALSE,"",COUNTIFS($BK$31:BK90,"&lt;&gt;",$BK$31:BK90,"&lt;&gt;falsch"))</f>
        <v/>
      </c>
      <c r="BK90" s="104"/>
      <c r="BO90" s="108" t="str">
        <f>IF(BP90=FALSE,"",COUNTIFS($BP$31:BP90,"&lt;&gt;",$BP$31:BP90,"&lt;&gt;falsch"))</f>
        <v/>
      </c>
      <c r="BP90" s="104"/>
    </row>
    <row r="91" spans="1:68" ht="18" customHeight="1" x14ac:dyDescent="0.2">
      <c r="A91" s="239">
        <v>16</v>
      </c>
      <c r="B91" s="242" t="str">
        <f>'Kopierhilfe TN-Daten'!C17</f>
        <v/>
      </c>
      <c r="C91" s="243"/>
      <c r="D91" s="243"/>
      <c r="E91" s="243"/>
      <c r="F91" s="243"/>
      <c r="G91" s="243"/>
      <c r="H91" s="244"/>
      <c r="I91" s="175"/>
      <c r="J91" s="175"/>
      <c r="K91" s="175"/>
      <c r="L91" s="175"/>
      <c r="M91" s="175"/>
      <c r="N91" s="32"/>
      <c r="O91" s="32"/>
      <c r="P91" s="32"/>
      <c r="Q91" s="32"/>
      <c r="R91" s="32"/>
      <c r="S91" s="32"/>
      <c r="T91" s="32"/>
      <c r="U91" s="32"/>
      <c r="V91" s="32"/>
      <c r="W91" s="32"/>
      <c r="X91" s="32"/>
      <c r="Y91" s="32"/>
      <c r="Z91" s="32"/>
      <c r="AA91" s="32"/>
      <c r="AB91" s="32"/>
      <c r="AC91" s="32"/>
      <c r="AD91" s="32"/>
      <c r="AE91" s="32"/>
      <c r="AF91" s="32"/>
      <c r="AG91" s="32"/>
      <c r="AH91" s="32"/>
      <c r="AI91" s="32"/>
      <c r="AJ91" s="33"/>
      <c r="AK91" s="266" t="str">
        <f>IF(OR($Y$12=0,SUM($I$23:$AJ$23)=0),"",IFERROR(HLOOKUP($AR$8,$AX$27:$AY$150,ROW()-$AK$23,FALSE),0))</f>
        <v/>
      </c>
      <c r="AL91" s="267"/>
      <c r="AM91" s="272" t="str">
        <f>IF(OR($Y$12=0,SUM($I$23:$AJ$23)=0),"",IFERROR(HLOOKUP($AR$8,$AZ$27:$BA$150,ROW()-$AK$23,FALSE),0))</f>
        <v/>
      </c>
      <c r="AN91" s="267"/>
      <c r="AO91" s="275" t="str">
        <f>IF(OR($Y$12=0,SUM($I$23:$AJ$23)=0),"",IFERROR(HLOOKUP($AR$8,$BD$27:$BE$150,ROW()-$AK$23,FALSE),0))</f>
        <v/>
      </c>
      <c r="AP91" s="276"/>
      <c r="AQ91" s="290" t="str">
        <f>IF(OR($Y$12=0,SUM($I$23:$AJ$23)=0),"",IFERROR(HLOOKUP($AR$8,$BF$27:$BG$150,ROW()-$AK$23,FALSE),0))</f>
        <v/>
      </c>
      <c r="AR91" s="267"/>
      <c r="AS91" s="272" t="str">
        <f>IF(OR($Y$12=0,SUM($I$23:$AJ$23)=0),"",IFERROR(HLOOKUP($AR$8,$BF$27:$BG$150,ROW()-$AS$23,FALSE),0))</f>
        <v/>
      </c>
      <c r="AT91" s="285"/>
      <c r="AU91" s="298">
        <f>IF(HLOOKUP($AH$8,$AX$15:$BB$19,4,FALSE)=$AR$8,SUM(BF91:BG91),0)</f>
        <v>0</v>
      </c>
      <c r="AV91" s="299"/>
      <c r="AW91" s="293" t="str">
        <f t="shared" ref="AW91" si="282">IF(BH91="ja","Es fehlt die Angabe des Berufsfeldes!",IF(AU91&gt;$Y$12,"Die Gesamtstunden wurden überschritten!",""))</f>
        <v/>
      </c>
      <c r="AX91" s="149">
        <f t="shared" ref="AX91" si="283">SUMPRODUCT(($I$23:$AJ$23=$AX$27)*($I91:$AJ91&lt;&gt;"")*($I94:$AJ94))</f>
        <v>0</v>
      </c>
      <c r="AY91" s="151">
        <f t="shared" ref="AY91" si="284">SUMPRODUCT(($I$23:$AJ$23=$AY$27)*($I91:$AJ91&lt;&gt;"")*($I94:$AJ94))</f>
        <v>0</v>
      </c>
      <c r="AZ91" s="149">
        <f t="shared" ref="AZ91" si="285">SUMPRODUCT(($I$23:$AJ$23=$AZ$27)*($I91:$AJ91="a")*($I94:$AJ94))</f>
        <v>0</v>
      </c>
      <c r="BA91" s="151">
        <f t="shared" ref="BA91" si="286">SUMPRODUCT(($I$23:$AJ$23=$BA$27)*($I91:$AJ91="a")*($I94:$AJ94))</f>
        <v>0</v>
      </c>
      <c r="BB91" s="149">
        <f t="shared" ref="BB91" si="287">SUMPRODUCT(($I$23:$AJ$23=$BB$27)*($I91:$AJ91="e")*($I94:$AJ94))</f>
        <v>0</v>
      </c>
      <c r="BC91" s="151">
        <f t="shared" ref="BC91" si="288">SUMPRODUCT(($I$23:$AJ$23=$BC$27)*($I91:$AJ91="e")*($I94:$AJ94))</f>
        <v>0</v>
      </c>
      <c r="BD91" s="153">
        <f t="shared" ref="BD91" si="289">IF(AX91=0,0,ROUND(AZ91/AX91,4))</f>
        <v>0</v>
      </c>
      <c r="BE91" s="150">
        <f t="shared" ref="BE91" si="290">IF(AY91=0,0,ROUND(BA91/AY91,4))</f>
        <v>0</v>
      </c>
      <c r="BF91" s="149">
        <f t="shared" ref="BF91" si="291">IF(BH91="ja",0,IF($BD91&gt;=60%,$AZ91+$BB91,$AZ91))</f>
        <v>0</v>
      </c>
      <c r="BG91" s="151">
        <f t="shared" ref="BG91" si="292">IF(BH91="ja",0,IF($BE91&gt;=60%,$BA91+$BC91,$BA91))</f>
        <v>0</v>
      </c>
      <c r="BH91" s="185" t="str">
        <f t="shared" ref="BH91" si="293">IF(SUMPRODUCT(($I91:$AJ91="a")*($I93:$AJ93="")*($I$23:$AJ$23&lt;&gt;0))&gt;0,"ja",
IF(SUMPRODUCT(($I91:$AJ91="e")*($I93:$AJ93="")*($I$23:$AJ$23&lt;&gt;0))&gt;0,"ja","nein"))</f>
        <v>nein</v>
      </c>
      <c r="BJ91" s="108" t="str">
        <f>IF(BK91=FALSE,"",COUNTIFS($BK$31:BK91,"&lt;&gt;",$BK$31:BK91,"&lt;&gt;falsch"))</f>
        <v/>
      </c>
      <c r="BK91" s="104" t="b">
        <f>IF(OR(AND($AR$8=$AX$27,AX92&gt;0),AND($AR$8=$AY$27,AY92&gt;0)),B91,FALSE)</f>
        <v>0</v>
      </c>
      <c r="BO91" s="108" t="str">
        <f>IF(BP91=FALSE,"",COUNTIFS($BP$31:BP91,"&lt;&gt;",$BP$31:BP91,"&lt;&gt;falsch"))</f>
        <v/>
      </c>
      <c r="BP91" s="104" t="b">
        <f>IF(AQ91="",FALSE,IF(AQ91&gt;0,B91,FALSE))</f>
        <v>0</v>
      </c>
    </row>
    <row r="92" spans="1:68" ht="18" customHeight="1" x14ac:dyDescent="0.2">
      <c r="A92" s="240"/>
      <c r="B92" s="245"/>
      <c r="C92" s="246"/>
      <c r="D92" s="246"/>
      <c r="E92" s="246"/>
      <c r="F92" s="246"/>
      <c r="G92" s="246"/>
      <c r="H92" s="247"/>
      <c r="I92" s="176"/>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3"/>
      <c r="AK92" s="268"/>
      <c r="AL92" s="269"/>
      <c r="AM92" s="273"/>
      <c r="AN92" s="269"/>
      <c r="AO92" s="277"/>
      <c r="AP92" s="278"/>
      <c r="AQ92" s="291"/>
      <c r="AR92" s="269"/>
      <c r="AS92" s="273"/>
      <c r="AT92" s="286"/>
      <c r="AU92" s="300"/>
      <c r="AV92" s="301"/>
      <c r="AW92" s="293"/>
      <c r="AX92" s="144">
        <f t="shared" ref="AX92" si="294">SUMPRODUCT(($I$23:$AJ$23=$AX$27)*($I91:$AJ91&lt;&gt;"")*($I92:$AJ92="UN")*($I94:$AJ94))</f>
        <v>0</v>
      </c>
      <c r="AY92" s="152">
        <f t="shared" ref="AY92" si="295">SUMPRODUCT(($I$23:$AJ$23=$AY$27)*($I91:$AJ91&lt;&gt;"")*($I92:$AJ92="UN")*($I94:$AJ94))</f>
        <v>0</v>
      </c>
      <c r="AZ92" s="144">
        <f t="shared" ref="AZ92" si="296">SUMPRODUCT(($I$23:$AJ$23=$AZ$27)*($I91:$AJ91="a")*($I92:$AJ92="UN")*($I94:$AJ94))</f>
        <v>0</v>
      </c>
      <c r="BA92" s="152">
        <f t="shared" ref="BA92" si="297">SUMPRODUCT(($I$23:$AJ$23=$BA$27)*($I91:$AJ91="a")*($I92:$AJ92="UN")*($I94:$AJ94))</f>
        <v>0</v>
      </c>
      <c r="BB92" s="144">
        <f t="shared" ref="BB92" si="298">SUMPRODUCT(($I$23:$AJ$23=$BB$27)*($I91:$AJ91="e")*($I92:$AJ92="UN")*($I94:$AJ94))</f>
        <v>0</v>
      </c>
      <c r="BC92" s="152">
        <f t="shared" ref="BC92" si="299">SUMPRODUCT(($I$23:$AJ$23=$BC$27)*($I91:$AJ91="e")*($I92:$AJ92="UN")*($I94:$AJ94))</f>
        <v>0</v>
      </c>
      <c r="BD92" s="154"/>
      <c r="BE92" s="145"/>
      <c r="BF92" s="144">
        <f t="shared" ref="BF92" si="300">IF(BH91="ja",0,IF($BD91&gt;=60%,$AZ92+$BB92,$AZ92))</f>
        <v>0</v>
      </c>
      <c r="BG92" s="152">
        <f t="shared" ref="BG92" si="301">IF(BH91="ja",0,IF($BE91&gt;=60%,$BA92+$BC92,$BA92))</f>
        <v>0</v>
      </c>
      <c r="BH92" s="183"/>
      <c r="BJ92" s="108" t="str">
        <f>IF(BK92=FALSE,"",COUNTIFS($BK$31:BK92,"&lt;&gt;",$BK$31:BK92,"&lt;&gt;falsch"))</f>
        <v/>
      </c>
      <c r="BK92" s="104"/>
      <c r="BO92" s="108" t="str">
        <f>IF(BP92=FALSE,"",COUNTIFS($BP$31:BP92,"&lt;&gt;",$BP$31:BP92,"&lt;&gt;falsch"))</f>
        <v/>
      </c>
      <c r="BP92" s="104"/>
    </row>
    <row r="93" spans="1:68" ht="18" customHeight="1" x14ac:dyDescent="0.2">
      <c r="A93" s="240"/>
      <c r="B93" s="245"/>
      <c r="C93" s="246"/>
      <c r="D93" s="246"/>
      <c r="E93" s="246"/>
      <c r="F93" s="246"/>
      <c r="G93" s="246"/>
      <c r="H93" s="24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268"/>
      <c r="AL93" s="269"/>
      <c r="AM93" s="273"/>
      <c r="AN93" s="269"/>
      <c r="AO93" s="277"/>
      <c r="AP93" s="278"/>
      <c r="AQ93" s="291"/>
      <c r="AR93" s="269"/>
      <c r="AS93" s="273"/>
      <c r="AT93" s="286"/>
      <c r="AU93" s="300"/>
      <c r="AV93" s="301"/>
      <c r="AW93" s="293"/>
      <c r="AX93" s="144"/>
      <c r="AY93" s="152"/>
      <c r="AZ93" s="144"/>
      <c r="BA93" s="152"/>
      <c r="BB93" s="144"/>
      <c r="BC93" s="152"/>
      <c r="BD93" s="154"/>
      <c r="BE93" s="145"/>
      <c r="BF93" s="144"/>
      <c r="BG93" s="152"/>
      <c r="BH93" s="183"/>
      <c r="BJ93" s="108" t="str">
        <f>IF(BK93=FALSE,"",COUNTIFS($BK$31:BK93,"&lt;&gt;",$BK$31:BK93,"&lt;&gt;falsch"))</f>
        <v/>
      </c>
      <c r="BK93" s="104"/>
      <c r="BO93" s="108" t="str">
        <f>IF(BP93=FALSE,"",COUNTIFS($BP$31:BP93,"&lt;&gt;",$BP$31:BP93,"&lt;&gt;falsch"))</f>
        <v/>
      </c>
      <c r="BP93" s="104"/>
    </row>
    <row r="94" spans="1:68" ht="18" customHeight="1" x14ac:dyDescent="0.2">
      <c r="A94" s="241"/>
      <c r="B94" s="248"/>
      <c r="C94" s="249"/>
      <c r="D94" s="249"/>
      <c r="E94" s="249"/>
      <c r="F94" s="249"/>
      <c r="G94" s="249"/>
      <c r="H94" s="250"/>
      <c r="I94" s="178"/>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3"/>
      <c r="AK94" s="270"/>
      <c r="AL94" s="271"/>
      <c r="AM94" s="274"/>
      <c r="AN94" s="271"/>
      <c r="AO94" s="279"/>
      <c r="AP94" s="280"/>
      <c r="AQ94" s="292"/>
      <c r="AR94" s="271"/>
      <c r="AS94" s="274"/>
      <c r="AT94" s="287"/>
      <c r="AU94" s="302"/>
      <c r="AV94" s="303"/>
      <c r="AW94" s="293"/>
      <c r="AX94" s="144"/>
      <c r="AY94" s="152"/>
      <c r="AZ94" s="144"/>
      <c r="BA94" s="152"/>
      <c r="BB94" s="144"/>
      <c r="BC94" s="152"/>
      <c r="BD94" s="154"/>
      <c r="BE94" s="145"/>
      <c r="BF94" s="144"/>
      <c r="BG94" s="152"/>
      <c r="BH94" s="184"/>
      <c r="BJ94" s="108" t="str">
        <f>IF(BK94=FALSE,"",COUNTIFS($BK$31:BK94,"&lt;&gt;",$BK$31:BK94,"&lt;&gt;falsch"))</f>
        <v/>
      </c>
      <c r="BK94" s="104"/>
      <c r="BO94" s="108" t="str">
        <f>IF(BP94=FALSE,"",COUNTIFS($BP$31:BP94,"&lt;&gt;",$BP$31:BP94,"&lt;&gt;falsch"))</f>
        <v/>
      </c>
      <c r="BP94" s="104"/>
    </row>
    <row r="95" spans="1:68" ht="18" customHeight="1" x14ac:dyDescent="0.2">
      <c r="A95" s="239">
        <v>17</v>
      </c>
      <c r="B95" s="242" t="str">
        <f>'Kopierhilfe TN-Daten'!C18</f>
        <v/>
      </c>
      <c r="C95" s="243"/>
      <c r="D95" s="243"/>
      <c r="E95" s="243"/>
      <c r="F95" s="243"/>
      <c r="G95" s="243"/>
      <c r="H95" s="244"/>
      <c r="I95" s="175"/>
      <c r="J95" s="175"/>
      <c r="K95" s="175"/>
      <c r="L95" s="175"/>
      <c r="M95" s="175"/>
      <c r="N95" s="32"/>
      <c r="O95" s="32"/>
      <c r="P95" s="32"/>
      <c r="Q95" s="32"/>
      <c r="R95" s="32"/>
      <c r="S95" s="32"/>
      <c r="T95" s="32"/>
      <c r="U95" s="32"/>
      <c r="V95" s="32"/>
      <c r="W95" s="32"/>
      <c r="X95" s="32"/>
      <c r="Y95" s="32"/>
      <c r="Z95" s="32"/>
      <c r="AA95" s="32"/>
      <c r="AB95" s="32"/>
      <c r="AC95" s="32"/>
      <c r="AD95" s="32"/>
      <c r="AE95" s="32"/>
      <c r="AF95" s="32"/>
      <c r="AG95" s="32"/>
      <c r="AH95" s="32"/>
      <c r="AI95" s="32"/>
      <c r="AJ95" s="33"/>
      <c r="AK95" s="266" t="str">
        <f>IF(OR($Y$12=0,SUM($I$23:$AJ$23)=0),"",IFERROR(HLOOKUP($AR$8,$AX$27:$AY$150,ROW()-$AK$23,FALSE),0))</f>
        <v/>
      </c>
      <c r="AL95" s="267"/>
      <c r="AM95" s="272" t="str">
        <f>IF(OR($Y$12=0,SUM($I$23:$AJ$23)=0),"",IFERROR(HLOOKUP($AR$8,$AZ$27:$BA$150,ROW()-$AK$23,FALSE),0))</f>
        <v/>
      </c>
      <c r="AN95" s="267"/>
      <c r="AO95" s="275" t="str">
        <f>IF(OR($Y$12=0,SUM($I$23:$AJ$23)=0),"",IFERROR(HLOOKUP($AR$8,$BD$27:$BE$150,ROW()-$AK$23,FALSE),0))</f>
        <v/>
      </c>
      <c r="AP95" s="276"/>
      <c r="AQ95" s="290" t="str">
        <f>IF(OR($Y$12=0,SUM($I$23:$AJ$23)=0),"",IFERROR(HLOOKUP($AR$8,$BF$27:$BG$150,ROW()-$AK$23,FALSE),0))</f>
        <v/>
      </c>
      <c r="AR95" s="267"/>
      <c r="AS95" s="272" t="str">
        <f>IF(OR($Y$12=0,SUM($I$23:$AJ$23)=0),"",IFERROR(HLOOKUP($AR$8,$BF$27:$BG$150,ROW()-$AS$23,FALSE),0))</f>
        <v/>
      </c>
      <c r="AT95" s="285"/>
      <c r="AU95" s="298">
        <f>IF(HLOOKUP($AH$8,$AX$15:$BB$19,4,FALSE)=$AR$8,SUM(BF95:BG95),0)</f>
        <v>0</v>
      </c>
      <c r="AV95" s="299"/>
      <c r="AW95" s="293" t="str">
        <f t="shared" ref="AW95" si="302">IF(BH95="ja","Es fehlt die Angabe des Berufsfeldes!",IF(AU95&gt;$Y$12,"Die Gesamtstunden wurden überschritten!",""))</f>
        <v/>
      </c>
      <c r="AX95" s="149">
        <f t="shared" ref="AX95" si="303">SUMPRODUCT(($I$23:$AJ$23=$AX$27)*($I95:$AJ95&lt;&gt;"")*($I98:$AJ98))</f>
        <v>0</v>
      </c>
      <c r="AY95" s="151">
        <f t="shared" ref="AY95" si="304">SUMPRODUCT(($I$23:$AJ$23=$AY$27)*($I95:$AJ95&lt;&gt;"")*($I98:$AJ98))</f>
        <v>0</v>
      </c>
      <c r="AZ95" s="149">
        <f t="shared" ref="AZ95" si="305">SUMPRODUCT(($I$23:$AJ$23=$AZ$27)*($I95:$AJ95="a")*($I98:$AJ98))</f>
        <v>0</v>
      </c>
      <c r="BA95" s="151">
        <f t="shared" ref="BA95" si="306">SUMPRODUCT(($I$23:$AJ$23=$BA$27)*($I95:$AJ95="a")*($I98:$AJ98))</f>
        <v>0</v>
      </c>
      <c r="BB95" s="149">
        <f t="shared" ref="BB95" si="307">SUMPRODUCT(($I$23:$AJ$23=$BB$27)*($I95:$AJ95="e")*($I98:$AJ98))</f>
        <v>0</v>
      </c>
      <c r="BC95" s="151">
        <f t="shared" ref="BC95" si="308">SUMPRODUCT(($I$23:$AJ$23=$BC$27)*($I95:$AJ95="e")*($I98:$AJ98))</f>
        <v>0</v>
      </c>
      <c r="BD95" s="153">
        <f t="shared" ref="BD95" si="309">IF(AX95=0,0,ROUND(AZ95/AX95,4))</f>
        <v>0</v>
      </c>
      <c r="BE95" s="150">
        <f t="shared" ref="BE95" si="310">IF(AY95=0,0,ROUND(BA95/AY95,4))</f>
        <v>0</v>
      </c>
      <c r="BF95" s="149">
        <f t="shared" ref="BF95" si="311">IF(BH95="ja",0,IF($BD95&gt;=60%,$AZ95+$BB95,$AZ95))</f>
        <v>0</v>
      </c>
      <c r="BG95" s="151">
        <f t="shared" ref="BG95" si="312">IF(BH95="ja",0,IF($BE95&gt;=60%,$BA95+$BC95,$BA95))</f>
        <v>0</v>
      </c>
      <c r="BH95" s="185" t="str">
        <f t="shared" ref="BH95" si="313">IF(SUMPRODUCT(($I95:$AJ95="a")*($I97:$AJ97="")*($I$23:$AJ$23&lt;&gt;0))&gt;0,"ja",
IF(SUMPRODUCT(($I95:$AJ95="e")*($I97:$AJ97="")*($I$23:$AJ$23&lt;&gt;0))&gt;0,"ja","nein"))</f>
        <v>nein</v>
      </c>
      <c r="BJ95" s="108" t="str">
        <f>IF(BK95=FALSE,"",COUNTIFS($BK$31:BK95,"&lt;&gt;",$BK$31:BK95,"&lt;&gt;falsch"))</f>
        <v/>
      </c>
      <c r="BK95" s="104" t="b">
        <f>IF(OR(AND($AR$8=$AX$27,AX96&gt;0),AND($AR$8=$AY$27,AY96&gt;0)),B95,FALSE)</f>
        <v>0</v>
      </c>
      <c r="BO95" s="108" t="str">
        <f>IF(BP95=FALSE,"",COUNTIFS($BP$31:BP95,"&lt;&gt;",$BP$31:BP95,"&lt;&gt;falsch"))</f>
        <v/>
      </c>
      <c r="BP95" s="104" t="b">
        <f>IF(AQ95="",FALSE,IF(AQ95&gt;0,B95,FALSE))</f>
        <v>0</v>
      </c>
    </row>
    <row r="96" spans="1:68" ht="18" customHeight="1" x14ac:dyDescent="0.2">
      <c r="A96" s="240"/>
      <c r="B96" s="245"/>
      <c r="C96" s="246"/>
      <c r="D96" s="246"/>
      <c r="E96" s="246"/>
      <c r="F96" s="246"/>
      <c r="G96" s="246"/>
      <c r="H96" s="247"/>
      <c r="I96" s="176"/>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3"/>
      <c r="AK96" s="268"/>
      <c r="AL96" s="269"/>
      <c r="AM96" s="273"/>
      <c r="AN96" s="269"/>
      <c r="AO96" s="277"/>
      <c r="AP96" s="278"/>
      <c r="AQ96" s="291"/>
      <c r="AR96" s="269"/>
      <c r="AS96" s="273"/>
      <c r="AT96" s="286"/>
      <c r="AU96" s="300"/>
      <c r="AV96" s="301"/>
      <c r="AW96" s="293"/>
      <c r="AX96" s="144">
        <f t="shared" ref="AX96" si="314">SUMPRODUCT(($I$23:$AJ$23=$AX$27)*($I95:$AJ95&lt;&gt;"")*($I96:$AJ96="UN")*($I98:$AJ98))</f>
        <v>0</v>
      </c>
      <c r="AY96" s="152">
        <f t="shared" ref="AY96" si="315">SUMPRODUCT(($I$23:$AJ$23=$AY$27)*($I95:$AJ95&lt;&gt;"")*($I96:$AJ96="UN")*($I98:$AJ98))</f>
        <v>0</v>
      </c>
      <c r="AZ96" s="144">
        <f t="shared" ref="AZ96" si="316">SUMPRODUCT(($I$23:$AJ$23=$AZ$27)*($I95:$AJ95="a")*($I96:$AJ96="UN")*($I98:$AJ98))</f>
        <v>0</v>
      </c>
      <c r="BA96" s="152">
        <f t="shared" ref="BA96" si="317">SUMPRODUCT(($I$23:$AJ$23=$BA$27)*($I95:$AJ95="a")*($I96:$AJ96="UN")*($I98:$AJ98))</f>
        <v>0</v>
      </c>
      <c r="BB96" s="144">
        <f t="shared" ref="BB96" si="318">SUMPRODUCT(($I$23:$AJ$23=$BB$27)*($I95:$AJ95="e")*($I96:$AJ96="UN")*($I98:$AJ98))</f>
        <v>0</v>
      </c>
      <c r="BC96" s="152">
        <f t="shared" ref="BC96" si="319">SUMPRODUCT(($I$23:$AJ$23=$BC$27)*($I95:$AJ95="e")*($I96:$AJ96="UN")*($I98:$AJ98))</f>
        <v>0</v>
      </c>
      <c r="BD96" s="154"/>
      <c r="BE96" s="145"/>
      <c r="BF96" s="144">
        <f t="shared" ref="BF96" si="320">IF(BH95="ja",0,IF($BD95&gt;=60%,$AZ96+$BB96,$AZ96))</f>
        <v>0</v>
      </c>
      <c r="BG96" s="152">
        <f t="shared" ref="BG96" si="321">IF(BH95="ja",0,IF($BE95&gt;=60%,$BA96+$BC96,$BA96))</f>
        <v>0</v>
      </c>
      <c r="BH96" s="183"/>
      <c r="BJ96" s="108" t="str">
        <f>IF(BK96=FALSE,"",COUNTIFS($BK$31:BK96,"&lt;&gt;",$BK$31:BK96,"&lt;&gt;falsch"))</f>
        <v/>
      </c>
      <c r="BK96" s="104"/>
      <c r="BO96" s="108" t="str">
        <f>IF(BP96=FALSE,"",COUNTIFS($BP$31:BP96,"&lt;&gt;",$BP$31:BP96,"&lt;&gt;falsch"))</f>
        <v/>
      </c>
      <c r="BP96" s="104"/>
    </row>
    <row r="97" spans="1:68" ht="18" customHeight="1" x14ac:dyDescent="0.2">
      <c r="A97" s="240"/>
      <c r="B97" s="245"/>
      <c r="C97" s="246"/>
      <c r="D97" s="246"/>
      <c r="E97" s="246"/>
      <c r="F97" s="246"/>
      <c r="G97" s="246"/>
      <c r="H97" s="24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268"/>
      <c r="AL97" s="269"/>
      <c r="AM97" s="273"/>
      <c r="AN97" s="269"/>
      <c r="AO97" s="277"/>
      <c r="AP97" s="278"/>
      <c r="AQ97" s="291"/>
      <c r="AR97" s="269"/>
      <c r="AS97" s="273"/>
      <c r="AT97" s="286"/>
      <c r="AU97" s="300"/>
      <c r="AV97" s="301"/>
      <c r="AW97" s="293"/>
      <c r="AX97" s="144"/>
      <c r="AY97" s="152"/>
      <c r="AZ97" s="144"/>
      <c r="BA97" s="152"/>
      <c r="BB97" s="144"/>
      <c r="BC97" s="152"/>
      <c r="BD97" s="154"/>
      <c r="BE97" s="145"/>
      <c r="BF97" s="144"/>
      <c r="BG97" s="152"/>
      <c r="BH97" s="183"/>
      <c r="BJ97" s="108" t="str">
        <f>IF(BK97=FALSE,"",COUNTIFS($BK$31:BK97,"&lt;&gt;",$BK$31:BK97,"&lt;&gt;falsch"))</f>
        <v/>
      </c>
      <c r="BK97" s="104"/>
      <c r="BO97" s="108" t="str">
        <f>IF(BP97=FALSE,"",COUNTIFS($BP$31:BP97,"&lt;&gt;",$BP$31:BP97,"&lt;&gt;falsch"))</f>
        <v/>
      </c>
      <c r="BP97" s="104"/>
    </row>
    <row r="98" spans="1:68" ht="18" customHeight="1" x14ac:dyDescent="0.2">
      <c r="A98" s="241"/>
      <c r="B98" s="248"/>
      <c r="C98" s="249"/>
      <c r="D98" s="249"/>
      <c r="E98" s="249"/>
      <c r="F98" s="249"/>
      <c r="G98" s="249"/>
      <c r="H98" s="250"/>
      <c r="I98" s="178"/>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3"/>
      <c r="AK98" s="270"/>
      <c r="AL98" s="271"/>
      <c r="AM98" s="274"/>
      <c r="AN98" s="271"/>
      <c r="AO98" s="279"/>
      <c r="AP98" s="280"/>
      <c r="AQ98" s="292"/>
      <c r="AR98" s="271"/>
      <c r="AS98" s="274"/>
      <c r="AT98" s="287"/>
      <c r="AU98" s="302"/>
      <c r="AV98" s="303"/>
      <c r="AW98" s="293"/>
      <c r="AX98" s="144"/>
      <c r="AY98" s="152"/>
      <c r="AZ98" s="144"/>
      <c r="BA98" s="152"/>
      <c r="BB98" s="144"/>
      <c r="BC98" s="152"/>
      <c r="BD98" s="154"/>
      <c r="BE98" s="145"/>
      <c r="BF98" s="144"/>
      <c r="BG98" s="152"/>
      <c r="BH98" s="184"/>
      <c r="BJ98" s="108" t="str">
        <f>IF(BK98=FALSE,"",COUNTIFS($BK$31:BK98,"&lt;&gt;",$BK$31:BK98,"&lt;&gt;falsch"))</f>
        <v/>
      </c>
      <c r="BK98" s="104"/>
      <c r="BO98" s="108" t="str">
        <f>IF(BP98=FALSE,"",COUNTIFS($BP$31:BP98,"&lt;&gt;",$BP$31:BP98,"&lt;&gt;falsch"))</f>
        <v/>
      </c>
      <c r="BP98" s="104"/>
    </row>
    <row r="99" spans="1:68" ht="18" customHeight="1" x14ac:dyDescent="0.2">
      <c r="A99" s="239">
        <v>18</v>
      </c>
      <c r="B99" s="242" t="str">
        <f>'Kopierhilfe TN-Daten'!C19</f>
        <v/>
      </c>
      <c r="C99" s="243"/>
      <c r="D99" s="243"/>
      <c r="E99" s="243"/>
      <c r="F99" s="243"/>
      <c r="G99" s="243"/>
      <c r="H99" s="244"/>
      <c r="I99" s="175"/>
      <c r="J99" s="175"/>
      <c r="K99" s="175"/>
      <c r="L99" s="175"/>
      <c r="M99" s="175"/>
      <c r="N99" s="32"/>
      <c r="O99" s="32"/>
      <c r="P99" s="32"/>
      <c r="Q99" s="32"/>
      <c r="R99" s="32"/>
      <c r="S99" s="32"/>
      <c r="T99" s="32"/>
      <c r="U99" s="32"/>
      <c r="V99" s="32"/>
      <c r="W99" s="32"/>
      <c r="X99" s="32"/>
      <c r="Y99" s="32"/>
      <c r="Z99" s="32"/>
      <c r="AA99" s="32"/>
      <c r="AB99" s="32"/>
      <c r="AC99" s="32"/>
      <c r="AD99" s="32"/>
      <c r="AE99" s="32"/>
      <c r="AF99" s="32"/>
      <c r="AG99" s="32"/>
      <c r="AH99" s="32"/>
      <c r="AI99" s="32"/>
      <c r="AJ99" s="33"/>
      <c r="AK99" s="266" t="str">
        <f>IF(OR($Y$12=0,SUM($I$23:$AJ$23)=0),"",IFERROR(HLOOKUP($AR$8,$AX$27:$AY$150,ROW()-$AK$23,FALSE),0))</f>
        <v/>
      </c>
      <c r="AL99" s="267"/>
      <c r="AM99" s="272" t="str">
        <f>IF(OR($Y$12=0,SUM($I$23:$AJ$23)=0),"",IFERROR(HLOOKUP($AR$8,$AZ$27:$BA$150,ROW()-$AK$23,FALSE),0))</f>
        <v/>
      </c>
      <c r="AN99" s="267"/>
      <c r="AO99" s="275" t="str">
        <f>IF(OR($Y$12=0,SUM($I$23:$AJ$23)=0),"",IFERROR(HLOOKUP($AR$8,$BD$27:$BE$150,ROW()-$AK$23,FALSE),0))</f>
        <v/>
      </c>
      <c r="AP99" s="276"/>
      <c r="AQ99" s="290" t="str">
        <f>IF(OR($Y$12=0,SUM($I$23:$AJ$23)=0),"",IFERROR(HLOOKUP($AR$8,$BF$27:$BG$150,ROW()-$AK$23,FALSE),0))</f>
        <v/>
      </c>
      <c r="AR99" s="267"/>
      <c r="AS99" s="272" t="str">
        <f>IF(OR($Y$12=0,SUM($I$23:$AJ$23)=0),"",IFERROR(HLOOKUP($AR$8,$BF$27:$BG$150,ROW()-$AS$23,FALSE),0))</f>
        <v/>
      </c>
      <c r="AT99" s="285"/>
      <c r="AU99" s="298">
        <f>IF(HLOOKUP($AH$8,$AX$15:$BB$19,4,FALSE)=$AR$8,SUM(BF99:BG99),0)</f>
        <v>0</v>
      </c>
      <c r="AV99" s="299"/>
      <c r="AW99" s="293" t="str">
        <f t="shared" ref="AW99" si="322">IF(BH99="ja","Es fehlt die Angabe des Berufsfeldes!",IF(AU99&gt;$Y$12,"Die Gesamtstunden wurden überschritten!",""))</f>
        <v/>
      </c>
      <c r="AX99" s="149">
        <f t="shared" ref="AX99" si="323">SUMPRODUCT(($I$23:$AJ$23=$AX$27)*($I99:$AJ99&lt;&gt;"")*($I102:$AJ102))</f>
        <v>0</v>
      </c>
      <c r="AY99" s="151">
        <f t="shared" ref="AY99" si="324">SUMPRODUCT(($I$23:$AJ$23=$AY$27)*($I99:$AJ99&lt;&gt;"")*($I102:$AJ102))</f>
        <v>0</v>
      </c>
      <c r="AZ99" s="149">
        <f t="shared" ref="AZ99" si="325">SUMPRODUCT(($I$23:$AJ$23=$AZ$27)*($I99:$AJ99="a")*($I102:$AJ102))</f>
        <v>0</v>
      </c>
      <c r="BA99" s="151">
        <f t="shared" ref="BA99" si="326">SUMPRODUCT(($I$23:$AJ$23=$BA$27)*($I99:$AJ99="a")*($I102:$AJ102))</f>
        <v>0</v>
      </c>
      <c r="BB99" s="149">
        <f t="shared" ref="BB99" si="327">SUMPRODUCT(($I$23:$AJ$23=$BB$27)*($I99:$AJ99="e")*($I102:$AJ102))</f>
        <v>0</v>
      </c>
      <c r="BC99" s="151">
        <f t="shared" ref="BC99" si="328">SUMPRODUCT(($I$23:$AJ$23=$BC$27)*($I99:$AJ99="e")*($I102:$AJ102))</f>
        <v>0</v>
      </c>
      <c r="BD99" s="153">
        <f t="shared" ref="BD99" si="329">IF(AX99=0,0,ROUND(AZ99/AX99,4))</f>
        <v>0</v>
      </c>
      <c r="BE99" s="150">
        <f t="shared" ref="BE99" si="330">IF(AY99=0,0,ROUND(BA99/AY99,4))</f>
        <v>0</v>
      </c>
      <c r="BF99" s="149">
        <f t="shared" ref="BF99" si="331">IF(BH99="ja",0,IF($BD99&gt;=60%,$AZ99+$BB99,$AZ99))</f>
        <v>0</v>
      </c>
      <c r="BG99" s="151">
        <f t="shared" ref="BG99" si="332">IF(BH99="ja",0,IF($BE99&gt;=60%,$BA99+$BC99,$BA99))</f>
        <v>0</v>
      </c>
      <c r="BH99" s="185" t="str">
        <f t="shared" ref="BH99" si="333">IF(SUMPRODUCT(($I99:$AJ99="a")*($I101:$AJ101="")*($I$23:$AJ$23&lt;&gt;0))&gt;0,"ja",
IF(SUMPRODUCT(($I99:$AJ99="e")*($I101:$AJ101="")*($I$23:$AJ$23&lt;&gt;0))&gt;0,"ja","nein"))</f>
        <v>nein</v>
      </c>
      <c r="BJ99" s="108" t="str">
        <f>IF(BK99=FALSE,"",COUNTIFS($BK$31:BK99,"&lt;&gt;",$BK$31:BK99,"&lt;&gt;falsch"))</f>
        <v/>
      </c>
      <c r="BK99" s="104" t="b">
        <f>IF(OR(AND($AR$8=$AX$27,AX100&gt;0),AND($AR$8=$AY$27,AY100&gt;0)),B99,FALSE)</f>
        <v>0</v>
      </c>
      <c r="BO99" s="108" t="str">
        <f>IF(BP99=FALSE,"",COUNTIFS($BP$31:BP99,"&lt;&gt;",$BP$31:BP99,"&lt;&gt;falsch"))</f>
        <v/>
      </c>
      <c r="BP99" s="104" t="b">
        <f>IF(AQ99="",FALSE,IF(AQ99&gt;0,B99,FALSE))</f>
        <v>0</v>
      </c>
    </row>
    <row r="100" spans="1:68" ht="18" customHeight="1" x14ac:dyDescent="0.2">
      <c r="A100" s="240"/>
      <c r="B100" s="245"/>
      <c r="C100" s="246"/>
      <c r="D100" s="246"/>
      <c r="E100" s="246"/>
      <c r="F100" s="246"/>
      <c r="G100" s="246"/>
      <c r="H100" s="247"/>
      <c r="I100" s="176"/>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3"/>
      <c r="AK100" s="268"/>
      <c r="AL100" s="269"/>
      <c r="AM100" s="273"/>
      <c r="AN100" s="269"/>
      <c r="AO100" s="277"/>
      <c r="AP100" s="278"/>
      <c r="AQ100" s="291"/>
      <c r="AR100" s="269"/>
      <c r="AS100" s="273"/>
      <c r="AT100" s="286"/>
      <c r="AU100" s="300"/>
      <c r="AV100" s="301"/>
      <c r="AW100" s="293"/>
      <c r="AX100" s="144">
        <f t="shared" ref="AX100" si="334">SUMPRODUCT(($I$23:$AJ$23=$AX$27)*($I99:$AJ99&lt;&gt;"")*($I100:$AJ100="UN")*($I102:$AJ102))</f>
        <v>0</v>
      </c>
      <c r="AY100" s="152">
        <f t="shared" ref="AY100" si="335">SUMPRODUCT(($I$23:$AJ$23=$AY$27)*($I99:$AJ99&lt;&gt;"")*($I100:$AJ100="UN")*($I102:$AJ102))</f>
        <v>0</v>
      </c>
      <c r="AZ100" s="144">
        <f t="shared" ref="AZ100" si="336">SUMPRODUCT(($I$23:$AJ$23=$AZ$27)*($I99:$AJ99="a")*($I100:$AJ100="UN")*($I102:$AJ102))</f>
        <v>0</v>
      </c>
      <c r="BA100" s="152">
        <f t="shared" ref="BA100" si="337">SUMPRODUCT(($I$23:$AJ$23=$BA$27)*($I99:$AJ99="a")*($I100:$AJ100="UN")*($I102:$AJ102))</f>
        <v>0</v>
      </c>
      <c r="BB100" s="144">
        <f t="shared" ref="BB100" si="338">SUMPRODUCT(($I$23:$AJ$23=$BB$27)*($I99:$AJ99="e")*($I100:$AJ100="UN")*($I102:$AJ102))</f>
        <v>0</v>
      </c>
      <c r="BC100" s="152">
        <f t="shared" ref="BC100" si="339">SUMPRODUCT(($I$23:$AJ$23=$BC$27)*($I99:$AJ99="e")*($I100:$AJ100="UN")*($I102:$AJ102))</f>
        <v>0</v>
      </c>
      <c r="BD100" s="154"/>
      <c r="BE100" s="145"/>
      <c r="BF100" s="144">
        <f t="shared" ref="BF100" si="340">IF(BH99="ja",0,IF($BD99&gt;=60%,$AZ100+$BB100,$AZ100))</f>
        <v>0</v>
      </c>
      <c r="BG100" s="152">
        <f t="shared" ref="BG100" si="341">IF(BH99="ja",0,IF($BE99&gt;=60%,$BA100+$BC100,$BA100))</f>
        <v>0</v>
      </c>
      <c r="BH100" s="183"/>
      <c r="BJ100" s="108" t="str">
        <f>IF(BK100=FALSE,"",COUNTIFS($BK$31:BK100,"&lt;&gt;",$BK$31:BK100,"&lt;&gt;falsch"))</f>
        <v/>
      </c>
      <c r="BK100" s="104"/>
      <c r="BO100" s="108" t="str">
        <f>IF(BP100=FALSE,"",COUNTIFS($BP$31:BP100,"&lt;&gt;",$BP$31:BP100,"&lt;&gt;falsch"))</f>
        <v/>
      </c>
      <c r="BP100" s="104"/>
    </row>
    <row r="101" spans="1:68" ht="18" customHeight="1" x14ac:dyDescent="0.2">
      <c r="A101" s="240"/>
      <c r="B101" s="245"/>
      <c r="C101" s="246"/>
      <c r="D101" s="246"/>
      <c r="E101" s="246"/>
      <c r="F101" s="246"/>
      <c r="G101" s="246"/>
      <c r="H101" s="24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268"/>
      <c r="AL101" s="269"/>
      <c r="AM101" s="273"/>
      <c r="AN101" s="269"/>
      <c r="AO101" s="277"/>
      <c r="AP101" s="278"/>
      <c r="AQ101" s="291"/>
      <c r="AR101" s="269"/>
      <c r="AS101" s="273"/>
      <c r="AT101" s="286"/>
      <c r="AU101" s="300"/>
      <c r="AV101" s="301"/>
      <c r="AW101" s="293"/>
      <c r="AX101" s="144"/>
      <c r="AY101" s="152"/>
      <c r="AZ101" s="144"/>
      <c r="BA101" s="152"/>
      <c r="BB101" s="144"/>
      <c r="BC101" s="152"/>
      <c r="BD101" s="154"/>
      <c r="BE101" s="145"/>
      <c r="BF101" s="144"/>
      <c r="BG101" s="152"/>
      <c r="BH101" s="183"/>
      <c r="BJ101" s="108" t="str">
        <f>IF(BK101=FALSE,"",COUNTIFS($BK$31:BK101,"&lt;&gt;",$BK$31:BK101,"&lt;&gt;falsch"))</f>
        <v/>
      </c>
      <c r="BK101" s="104"/>
      <c r="BO101" s="108" t="str">
        <f>IF(BP101=FALSE,"",COUNTIFS($BP$31:BP101,"&lt;&gt;",$BP$31:BP101,"&lt;&gt;falsch"))</f>
        <v/>
      </c>
      <c r="BP101" s="104"/>
    </row>
    <row r="102" spans="1:68" ht="18" customHeight="1" x14ac:dyDescent="0.2">
      <c r="A102" s="241"/>
      <c r="B102" s="248"/>
      <c r="C102" s="249"/>
      <c r="D102" s="249"/>
      <c r="E102" s="249"/>
      <c r="F102" s="249"/>
      <c r="G102" s="249"/>
      <c r="H102" s="250"/>
      <c r="I102" s="178"/>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3"/>
      <c r="AK102" s="270"/>
      <c r="AL102" s="271"/>
      <c r="AM102" s="274"/>
      <c r="AN102" s="271"/>
      <c r="AO102" s="279"/>
      <c r="AP102" s="280"/>
      <c r="AQ102" s="292"/>
      <c r="AR102" s="271"/>
      <c r="AS102" s="274"/>
      <c r="AT102" s="287"/>
      <c r="AU102" s="302"/>
      <c r="AV102" s="303"/>
      <c r="AW102" s="293"/>
      <c r="AX102" s="144"/>
      <c r="AY102" s="152"/>
      <c r="AZ102" s="144"/>
      <c r="BA102" s="152"/>
      <c r="BB102" s="144"/>
      <c r="BC102" s="152"/>
      <c r="BD102" s="154"/>
      <c r="BE102" s="145"/>
      <c r="BF102" s="144"/>
      <c r="BG102" s="152"/>
      <c r="BH102" s="184"/>
      <c r="BJ102" s="108" t="str">
        <f>IF(BK102=FALSE,"",COUNTIFS($BK$31:BK102,"&lt;&gt;",$BK$31:BK102,"&lt;&gt;falsch"))</f>
        <v/>
      </c>
      <c r="BK102" s="104"/>
      <c r="BO102" s="108" t="str">
        <f>IF(BP102=FALSE,"",COUNTIFS($BP$31:BP102,"&lt;&gt;",$BP$31:BP102,"&lt;&gt;falsch"))</f>
        <v/>
      </c>
      <c r="BP102" s="104"/>
    </row>
    <row r="103" spans="1:68" ht="18" customHeight="1" x14ac:dyDescent="0.2">
      <c r="A103" s="239">
        <v>19</v>
      </c>
      <c r="B103" s="242" t="str">
        <f>'Kopierhilfe TN-Daten'!C20</f>
        <v/>
      </c>
      <c r="C103" s="243"/>
      <c r="D103" s="243"/>
      <c r="E103" s="243"/>
      <c r="F103" s="243"/>
      <c r="G103" s="243"/>
      <c r="H103" s="244"/>
      <c r="I103" s="175"/>
      <c r="J103" s="175"/>
      <c r="K103" s="175"/>
      <c r="L103" s="175"/>
      <c r="M103" s="175"/>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3"/>
      <c r="AK103" s="266" t="str">
        <f>IF(OR($Y$12=0,SUM($I$23:$AJ$23)=0),"",IFERROR(HLOOKUP($AR$8,$AX$27:$AY$150,ROW()-$AK$23,FALSE),0))</f>
        <v/>
      </c>
      <c r="AL103" s="267"/>
      <c r="AM103" s="272" t="str">
        <f>IF(OR($Y$12=0,SUM($I$23:$AJ$23)=0),"",IFERROR(HLOOKUP($AR$8,$AZ$27:$BA$150,ROW()-$AK$23,FALSE),0))</f>
        <v/>
      </c>
      <c r="AN103" s="267"/>
      <c r="AO103" s="275" t="str">
        <f>IF(OR($Y$12=0,SUM($I$23:$AJ$23)=0),"",IFERROR(HLOOKUP($AR$8,$BD$27:$BE$150,ROW()-$AK$23,FALSE),0))</f>
        <v/>
      </c>
      <c r="AP103" s="276"/>
      <c r="AQ103" s="290" t="str">
        <f>IF(OR($Y$12=0,SUM($I$23:$AJ$23)=0),"",IFERROR(HLOOKUP($AR$8,$BF$27:$BG$150,ROW()-$AK$23,FALSE),0))</f>
        <v/>
      </c>
      <c r="AR103" s="267"/>
      <c r="AS103" s="272" t="str">
        <f>IF(OR($Y$12=0,SUM($I$23:$AJ$23)=0),"",IFERROR(HLOOKUP($AR$8,$BF$27:$BG$150,ROW()-$AS$23,FALSE),0))</f>
        <v/>
      </c>
      <c r="AT103" s="285"/>
      <c r="AU103" s="298">
        <f>IF(HLOOKUP($AH$8,$AX$15:$BB$19,4,FALSE)=$AR$8,SUM(BF103:BG103),0)</f>
        <v>0</v>
      </c>
      <c r="AV103" s="299"/>
      <c r="AW103" s="293" t="str">
        <f t="shared" ref="AW103" si="342">IF(BH103="ja","Es fehlt die Angabe des Berufsfeldes!",IF(AU103&gt;$Y$12,"Die Gesamtstunden wurden überschritten!",""))</f>
        <v/>
      </c>
      <c r="AX103" s="149">
        <f t="shared" ref="AX103" si="343">SUMPRODUCT(($I$23:$AJ$23=$AX$27)*($I103:$AJ103&lt;&gt;"")*($I106:$AJ106))</f>
        <v>0</v>
      </c>
      <c r="AY103" s="151">
        <f t="shared" ref="AY103" si="344">SUMPRODUCT(($I$23:$AJ$23=$AY$27)*($I103:$AJ103&lt;&gt;"")*($I106:$AJ106))</f>
        <v>0</v>
      </c>
      <c r="AZ103" s="149">
        <f t="shared" ref="AZ103" si="345">SUMPRODUCT(($I$23:$AJ$23=$AZ$27)*($I103:$AJ103="a")*($I106:$AJ106))</f>
        <v>0</v>
      </c>
      <c r="BA103" s="151">
        <f t="shared" ref="BA103" si="346">SUMPRODUCT(($I$23:$AJ$23=$BA$27)*($I103:$AJ103="a")*($I106:$AJ106))</f>
        <v>0</v>
      </c>
      <c r="BB103" s="149">
        <f t="shared" ref="BB103" si="347">SUMPRODUCT(($I$23:$AJ$23=$BB$27)*($I103:$AJ103="e")*($I106:$AJ106))</f>
        <v>0</v>
      </c>
      <c r="BC103" s="151">
        <f t="shared" ref="BC103" si="348">SUMPRODUCT(($I$23:$AJ$23=$BC$27)*($I103:$AJ103="e")*($I106:$AJ106))</f>
        <v>0</v>
      </c>
      <c r="BD103" s="153">
        <f t="shared" ref="BD103" si="349">IF(AX103=0,0,ROUND(AZ103/AX103,4))</f>
        <v>0</v>
      </c>
      <c r="BE103" s="150">
        <f t="shared" ref="BE103" si="350">IF(AY103=0,0,ROUND(BA103/AY103,4))</f>
        <v>0</v>
      </c>
      <c r="BF103" s="149">
        <f t="shared" ref="BF103" si="351">IF(BH103="ja",0,IF($BD103&gt;=60%,$AZ103+$BB103,$AZ103))</f>
        <v>0</v>
      </c>
      <c r="BG103" s="151">
        <f t="shared" ref="BG103" si="352">IF(BH103="ja",0,IF($BE103&gt;=60%,$BA103+$BC103,$BA103))</f>
        <v>0</v>
      </c>
      <c r="BH103" s="185" t="str">
        <f t="shared" ref="BH103" si="353">IF(SUMPRODUCT(($I103:$AJ103="a")*($I105:$AJ105="")*($I$23:$AJ$23&lt;&gt;0))&gt;0,"ja",
IF(SUMPRODUCT(($I103:$AJ103="e")*($I105:$AJ105="")*($I$23:$AJ$23&lt;&gt;0))&gt;0,"ja","nein"))</f>
        <v>nein</v>
      </c>
      <c r="BJ103" s="108" t="str">
        <f>IF(BK103=FALSE,"",COUNTIFS($BK$31:BK103,"&lt;&gt;",$BK$31:BK103,"&lt;&gt;falsch"))</f>
        <v/>
      </c>
      <c r="BK103" s="104" t="b">
        <f>IF(OR(AND($AR$8=$AX$27,AX104&gt;0),AND($AR$8=$AY$27,AY104&gt;0)),B103,FALSE)</f>
        <v>0</v>
      </c>
      <c r="BO103" s="108" t="str">
        <f>IF(BP103=FALSE,"",COUNTIFS($BP$31:BP103,"&lt;&gt;",$BP$31:BP103,"&lt;&gt;falsch"))</f>
        <v/>
      </c>
      <c r="BP103" s="104" t="b">
        <f t="shared" ref="BP103" si="354">IF(AQ103="",FALSE,IF(AQ103&gt;0,B103,FALSE))</f>
        <v>0</v>
      </c>
    </row>
    <row r="104" spans="1:68" ht="18" customHeight="1" x14ac:dyDescent="0.2">
      <c r="A104" s="240"/>
      <c r="B104" s="245"/>
      <c r="C104" s="246"/>
      <c r="D104" s="246"/>
      <c r="E104" s="246"/>
      <c r="F104" s="246"/>
      <c r="G104" s="246"/>
      <c r="H104" s="247"/>
      <c r="I104" s="176"/>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3"/>
      <c r="AK104" s="268"/>
      <c r="AL104" s="269"/>
      <c r="AM104" s="273"/>
      <c r="AN104" s="269"/>
      <c r="AO104" s="277"/>
      <c r="AP104" s="278"/>
      <c r="AQ104" s="291"/>
      <c r="AR104" s="269"/>
      <c r="AS104" s="273"/>
      <c r="AT104" s="286"/>
      <c r="AU104" s="300"/>
      <c r="AV104" s="301"/>
      <c r="AW104" s="293"/>
      <c r="AX104" s="144">
        <f t="shared" ref="AX104" si="355">SUMPRODUCT(($I$23:$AJ$23=$AX$27)*($I103:$AJ103&lt;&gt;"")*($I104:$AJ104="UN")*($I106:$AJ106))</f>
        <v>0</v>
      </c>
      <c r="AY104" s="152">
        <f t="shared" ref="AY104" si="356">SUMPRODUCT(($I$23:$AJ$23=$AY$27)*($I103:$AJ103&lt;&gt;"")*($I104:$AJ104="UN")*($I106:$AJ106))</f>
        <v>0</v>
      </c>
      <c r="AZ104" s="144">
        <f t="shared" ref="AZ104" si="357">SUMPRODUCT(($I$23:$AJ$23=$AZ$27)*($I103:$AJ103="a")*($I104:$AJ104="UN")*($I106:$AJ106))</f>
        <v>0</v>
      </c>
      <c r="BA104" s="152">
        <f t="shared" ref="BA104" si="358">SUMPRODUCT(($I$23:$AJ$23=$BA$27)*($I103:$AJ103="a")*($I104:$AJ104="UN")*($I106:$AJ106))</f>
        <v>0</v>
      </c>
      <c r="BB104" s="144">
        <f t="shared" ref="BB104" si="359">SUMPRODUCT(($I$23:$AJ$23=$BB$27)*($I103:$AJ103="e")*($I104:$AJ104="UN")*($I106:$AJ106))</f>
        <v>0</v>
      </c>
      <c r="BC104" s="152">
        <f t="shared" ref="BC104" si="360">SUMPRODUCT(($I$23:$AJ$23=$BC$27)*($I103:$AJ103="e")*($I104:$AJ104="UN")*($I106:$AJ106))</f>
        <v>0</v>
      </c>
      <c r="BD104" s="154"/>
      <c r="BE104" s="145"/>
      <c r="BF104" s="144">
        <f t="shared" ref="BF104" si="361">IF(BH103="ja",0,IF($BD103&gt;=60%,$AZ104+$BB104,$AZ104))</f>
        <v>0</v>
      </c>
      <c r="BG104" s="152">
        <f t="shared" ref="BG104" si="362">IF(BH103="ja",0,IF($BE103&gt;=60%,$BA104+$BC104,$BA104))</f>
        <v>0</v>
      </c>
      <c r="BH104" s="183"/>
      <c r="BJ104" s="108" t="str">
        <f>IF(BK104=FALSE,"",COUNTIFS($BK$31:BK104,"&lt;&gt;",$BK$31:BK104,"&lt;&gt;falsch"))</f>
        <v/>
      </c>
      <c r="BK104" s="104"/>
      <c r="BO104" s="108" t="str">
        <f>IF(BP104=FALSE,"",COUNTIFS($BP$31:BP104,"&lt;&gt;",$BP$31:BP104,"&lt;&gt;falsch"))</f>
        <v/>
      </c>
      <c r="BP104" s="104"/>
    </row>
    <row r="105" spans="1:68" ht="18" customHeight="1" x14ac:dyDescent="0.2">
      <c r="A105" s="240"/>
      <c r="B105" s="245"/>
      <c r="C105" s="246"/>
      <c r="D105" s="246"/>
      <c r="E105" s="246"/>
      <c r="F105" s="246"/>
      <c r="G105" s="246"/>
      <c r="H105" s="24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268"/>
      <c r="AL105" s="269"/>
      <c r="AM105" s="273"/>
      <c r="AN105" s="269"/>
      <c r="AO105" s="277"/>
      <c r="AP105" s="278"/>
      <c r="AQ105" s="291"/>
      <c r="AR105" s="269"/>
      <c r="AS105" s="273"/>
      <c r="AT105" s="286"/>
      <c r="AU105" s="300"/>
      <c r="AV105" s="301"/>
      <c r="AW105" s="293"/>
      <c r="AX105" s="144"/>
      <c r="AY105" s="152"/>
      <c r="AZ105" s="144"/>
      <c r="BA105" s="152"/>
      <c r="BB105" s="144"/>
      <c r="BC105" s="152"/>
      <c r="BD105" s="154"/>
      <c r="BE105" s="145"/>
      <c r="BF105" s="144"/>
      <c r="BG105" s="152"/>
      <c r="BH105" s="183"/>
      <c r="BJ105" s="108" t="str">
        <f>IF(BK105=FALSE,"",COUNTIFS($BK$31:BK105,"&lt;&gt;",$BK$31:BK105,"&lt;&gt;falsch"))</f>
        <v/>
      </c>
      <c r="BK105" s="104"/>
      <c r="BO105" s="108" t="str">
        <f>IF(BP105=FALSE,"",COUNTIFS($BP$31:BP105,"&lt;&gt;",$BP$31:BP105,"&lt;&gt;falsch"))</f>
        <v/>
      </c>
      <c r="BP105" s="104"/>
    </row>
    <row r="106" spans="1:68" ht="18" customHeight="1" x14ac:dyDescent="0.2">
      <c r="A106" s="241"/>
      <c r="B106" s="248"/>
      <c r="C106" s="249"/>
      <c r="D106" s="249"/>
      <c r="E106" s="249"/>
      <c r="F106" s="249"/>
      <c r="G106" s="249"/>
      <c r="H106" s="250"/>
      <c r="I106" s="178"/>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3"/>
      <c r="AK106" s="270"/>
      <c r="AL106" s="271"/>
      <c r="AM106" s="274"/>
      <c r="AN106" s="271"/>
      <c r="AO106" s="279"/>
      <c r="AP106" s="280"/>
      <c r="AQ106" s="292"/>
      <c r="AR106" s="271"/>
      <c r="AS106" s="274"/>
      <c r="AT106" s="287"/>
      <c r="AU106" s="302"/>
      <c r="AV106" s="303"/>
      <c r="AW106" s="293"/>
      <c r="AX106" s="144"/>
      <c r="AY106" s="152"/>
      <c r="AZ106" s="144"/>
      <c r="BA106" s="152"/>
      <c r="BB106" s="144"/>
      <c r="BC106" s="152"/>
      <c r="BD106" s="154"/>
      <c r="BE106" s="145"/>
      <c r="BF106" s="144"/>
      <c r="BG106" s="152"/>
      <c r="BH106" s="184"/>
      <c r="BJ106" s="108" t="str">
        <f>IF(BK106=FALSE,"",COUNTIFS($BK$31:BK106,"&lt;&gt;",$BK$31:BK106,"&lt;&gt;falsch"))</f>
        <v/>
      </c>
      <c r="BK106" s="104"/>
      <c r="BO106" s="108" t="str">
        <f>IF(BP106=FALSE,"",COUNTIFS($BP$31:BP106,"&lt;&gt;",$BP$31:BP106,"&lt;&gt;falsch"))</f>
        <v/>
      </c>
      <c r="BP106" s="104"/>
    </row>
    <row r="107" spans="1:68" ht="18" customHeight="1" x14ac:dyDescent="0.2">
      <c r="A107" s="239">
        <v>20</v>
      </c>
      <c r="B107" s="242" t="str">
        <f>'Kopierhilfe TN-Daten'!C21</f>
        <v/>
      </c>
      <c r="C107" s="243"/>
      <c r="D107" s="243"/>
      <c r="E107" s="243"/>
      <c r="F107" s="243"/>
      <c r="G107" s="243"/>
      <c r="H107" s="244"/>
      <c r="I107" s="175"/>
      <c r="J107" s="175"/>
      <c r="K107" s="175"/>
      <c r="L107" s="175"/>
      <c r="M107" s="175"/>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3"/>
      <c r="AK107" s="266" t="str">
        <f>IF(OR($Y$12=0,SUM($I$23:$AJ$23)=0),"",IFERROR(HLOOKUP($AR$8,$AX$27:$AY$150,ROW()-$AK$23,FALSE),0))</f>
        <v/>
      </c>
      <c r="AL107" s="267"/>
      <c r="AM107" s="272" t="str">
        <f>IF(OR($Y$12=0,SUM($I$23:$AJ$23)=0),"",IFERROR(HLOOKUP($AR$8,$AZ$27:$BA$150,ROW()-$AK$23,FALSE),0))</f>
        <v/>
      </c>
      <c r="AN107" s="267"/>
      <c r="AO107" s="275" t="str">
        <f>IF(OR($Y$12=0,SUM($I$23:$AJ$23)=0),"",IFERROR(HLOOKUP($AR$8,$BD$27:$BE$150,ROW()-$AK$23,FALSE),0))</f>
        <v/>
      </c>
      <c r="AP107" s="276"/>
      <c r="AQ107" s="290" t="str">
        <f>IF(OR($Y$12=0,SUM($I$23:$AJ$23)=0),"",IFERROR(HLOOKUP($AR$8,$BF$27:$BG$150,ROW()-$AK$23,FALSE),0))</f>
        <v/>
      </c>
      <c r="AR107" s="267"/>
      <c r="AS107" s="272" t="str">
        <f>IF(OR($Y$12=0,SUM($I$23:$AJ$23)=0),"",IFERROR(HLOOKUP($AR$8,$BF$27:$BG$150,ROW()-$AS$23,FALSE),0))</f>
        <v/>
      </c>
      <c r="AT107" s="285"/>
      <c r="AU107" s="298">
        <f>IF(HLOOKUP($AH$8,$AX$15:$BB$19,4,FALSE)=$AR$8,SUM(BF107:BG107),0)</f>
        <v>0</v>
      </c>
      <c r="AV107" s="299"/>
      <c r="AW107" s="293" t="str">
        <f t="shared" ref="AW107" si="363">IF(BH107="ja","Es fehlt die Angabe des Berufsfeldes!",IF(AU107&gt;$Y$12,"Die Gesamtstunden wurden überschritten!",""))</f>
        <v/>
      </c>
      <c r="AX107" s="149">
        <f t="shared" ref="AX107" si="364">SUMPRODUCT(($I$23:$AJ$23=$AX$27)*($I107:$AJ107&lt;&gt;"")*($I110:$AJ110))</f>
        <v>0</v>
      </c>
      <c r="AY107" s="151">
        <f t="shared" ref="AY107" si="365">SUMPRODUCT(($I$23:$AJ$23=$AY$27)*($I107:$AJ107&lt;&gt;"")*($I110:$AJ110))</f>
        <v>0</v>
      </c>
      <c r="AZ107" s="149">
        <f t="shared" ref="AZ107" si="366">SUMPRODUCT(($I$23:$AJ$23=$AZ$27)*($I107:$AJ107="a")*($I110:$AJ110))</f>
        <v>0</v>
      </c>
      <c r="BA107" s="151">
        <f t="shared" ref="BA107" si="367">SUMPRODUCT(($I$23:$AJ$23=$BA$27)*($I107:$AJ107="a")*($I110:$AJ110))</f>
        <v>0</v>
      </c>
      <c r="BB107" s="149">
        <f t="shared" ref="BB107" si="368">SUMPRODUCT(($I$23:$AJ$23=$BB$27)*($I107:$AJ107="e")*($I110:$AJ110))</f>
        <v>0</v>
      </c>
      <c r="BC107" s="151">
        <f t="shared" ref="BC107" si="369">SUMPRODUCT(($I$23:$AJ$23=$BC$27)*($I107:$AJ107="e")*($I110:$AJ110))</f>
        <v>0</v>
      </c>
      <c r="BD107" s="153">
        <f t="shared" ref="BD107" si="370">IF(AX107=0,0,ROUND(AZ107/AX107,4))</f>
        <v>0</v>
      </c>
      <c r="BE107" s="150">
        <f t="shared" ref="BE107" si="371">IF(AY107=0,0,ROUND(BA107/AY107,4))</f>
        <v>0</v>
      </c>
      <c r="BF107" s="149">
        <f t="shared" ref="BF107" si="372">IF(BH107="ja",0,IF($BD107&gt;=60%,$AZ107+$BB107,$AZ107))</f>
        <v>0</v>
      </c>
      <c r="BG107" s="151">
        <f t="shared" ref="BG107" si="373">IF(BH107="ja",0,IF($BE107&gt;=60%,$BA107+$BC107,$BA107))</f>
        <v>0</v>
      </c>
      <c r="BH107" s="185" t="str">
        <f t="shared" ref="BH107" si="374">IF(SUMPRODUCT(($I107:$AJ107="a")*($I109:$AJ109="")*($I$23:$AJ$23&lt;&gt;0))&gt;0,"ja",
IF(SUMPRODUCT(($I107:$AJ107="e")*($I109:$AJ109="")*($I$23:$AJ$23&lt;&gt;0))&gt;0,"ja","nein"))</f>
        <v>nein</v>
      </c>
      <c r="BJ107" s="108" t="str">
        <f>IF(BK107=FALSE,"",COUNTIFS($BK$31:BK107,"&lt;&gt;",$BK$31:BK107,"&lt;&gt;falsch"))</f>
        <v/>
      </c>
      <c r="BK107" s="104" t="b">
        <f>IF(OR(AND($AR$8=$AX$27,AX108&gt;0),AND($AR$8=$AY$27,AY108&gt;0)),B107,FALSE)</f>
        <v>0</v>
      </c>
      <c r="BO107" s="108" t="str">
        <f>IF(BP107=FALSE,"",COUNTIFS($BP$31:BP107,"&lt;&gt;",$BP$31:BP107,"&lt;&gt;falsch"))</f>
        <v/>
      </c>
      <c r="BP107" s="104" t="b">
        <f t="shared" ref="BP107" si="375">IF(AQ107="",FALSE,IF(AQ107&gt;0,B107,FALSE))</f>
        <v>0</v>
      </c>
    </row>
    <row r="108" spans="1:68" ht="18" customHeight="1" x14ac:dyDescent="0.2">
      <c r="A108" s="240"/>
      <c r="B108" s="245"/>
      <c r="C108" s="246"/>
      <c r="D108" s="246"/>
      <c r="E108" s="246"/>
      <c r="F108" s="246"/>
      <c r="G108" s="246"/>
      <c r="H108" s="247"/>
      <c r="I108" s="176"/>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3"/>
      <c r="AK108" s="268"/>
      <c r="AL108" s="269"/>
      <c r="AM108" s="273"/>
      <c r="AN108" s="269"/>
      <c r="AO108" s="277"/>
      <c r="AP108" s="278"/>
      <c r="AQ108" s="291"/>
      <c r="AR108" s="269"/>
      <c r="AS108" s="273"/>
      <c r="AT108" s="286"/>
      <c r="AU108" s="300"/>
      <c r="AV108" s="301"/>
      <c r="AW108" s="293"/>
      <c r="AX108" s="144">
        <f t="shared" ref="AX108" si="376">SUMPRODUCT(($I$23:$AJ$23=$AX$27)*($I107:$AJ107&lt;&gt;"")*($I108:$AJ108="UN")*($I110:$AJ110))</f>
        <v>0</v>
      </c>
      <c r="AY108" s="152">
        <f t="shared" ref="AY108" si="377">SUMPRODUCT(($I$23:$AJ$23=$AY$27)*($I107:$AJ107&lt;&gt;"")*($I108:$AJ108="UN")*($I110:$AJ110))</f>
        <v>0</v>
      </c>
      <c r="AZ108" s="144">
        <f t="shared" ref="AZ108" si="378">SUMPRODUCT(($I$23:$AJ$23=$AZ$27)*($I107:$AJ107="a")*($I108:$AJ108="UN")*($I110:$AJ110))</f>
        <v>0</v>
      </c>
      <c r="BA108" s="152">
        <f t="shared" ref="BA108" si="379">SUMPRODUCT(($I$23:$AJ$23=$BA$27)*($I107:$AJ107="a")*($I108:$AJ108="UN")*($I110:$AJ110))</f>
        <v>0</v>
      </c>
      <c r="BB108" s="144">
        <f t="shared" ref="BB108" si="380">SUMPRODUCT(($I$23:$AJ$23=$BB$27)*($I107:$AJ107="e")*($I108:$AJ108="UN")*($I110:$AJ110))</f>
        <v>0</v>
      </c>
      <c r="BC108" s="152">
        <f t="shared" ref="BC108" si="381">SUMPRODUCT(($I$23:$AJ$23=$BC$27)*($I107:$AJ107="e")*($I108:$AJ108="UN")*($I110:$AJ110))</f>
        <v>0</v>
      </c>
      <c r="BD108" s="154"/>
      <c r="BE108" s="145"/>
      <c r="BF108" s="144">
        <f t="shared" ref="BF108" si="382">IF(BH107="ja",0,IF($BD107&gt;=60%,$AZ108+$BB108,$AZ108))</f>
        <v>0</v>
      </c>
      <c r="BG108" s="152">
        <f t="shared" ref="BG108" si="383">IF(BH107="ja",0,IF($BE107&gt;=60%,$BA108+$BC108,$BA108))</f>
        <v>0</v>
      </c>
      <c r="BH108" s="183"/>
      <c r="BJ108" s="108" t="str">
        <f>IF(BK108=FALSE,"",COUNTIFS($BK$31:BK108,"&lt;&gt;",$BK$31:BK108,"&lt;&gt;falsch"))</f>
        <v/>
      </c>
      <c r="BK108" s="104"/>
      <c r="BO108" s="108" t="str">
        <f>IF(BP108=FALSE,"",COUNTIFS($BP$31:BP108,"&lt;&gt;",$BP$31:BP108,"&lt;&gt;falsch"))</f>
        <v/>
      </c>
      <c r="BP108" s="104"/>
    </row>
    <row r="109" spans="1:68" ht="18" customHeight="1" x14ac:dyDescent="0.2">
      <c r="A109" s="240"/>
      <c r="B109" s="245"/>
      <c r="C109" s="246"/>
      <c r="D109" s="246"/>
      <c r="E109" s="246"/>
      <c r="F109" s="246"/>
      <c r="G109" s="246"/>
      <c r="H109" s="24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268"/>
      <c r="AL109" s="269"/>
      <c r="AM109" s="273"/>
      <c r="AN109" s="269"/>
      <c r="AO109" s="277"/>
      <c r="AP109" s="278"/>
      <c r="AQ109" s="291"/>
      <c r="AR109" s="269"/>
      <c r="AS109" s="273"/>
      <c r="AT109" s="286"/>
      <c r="AU109" s="300"/>
      <c r="AV109" s="301"/>
      <c r="AW109" s="293"/>
      <c r="AX109" s="144"/>
      <c r="AY109" s="152"/>
      <c r="AZ109" s="144"/>
      <c r="BA109" s="152"/>
      <c r="BB109" s="144"/>
      <c r="BC109" s="152"/>
      <c r="BD109" s="154"/>
      <c r="BE109" s="145"/>
      <c r="BF109" s="144"/>
      <c r="BG109" s="152"/>
      <c r="BH109" s="183"/>
      <c r="BJ109" s="108" t="str">
        <f>IF(BK109=FALSE,"",COUNTIFS($BK$31:BK109,"&lt;&gt;",$BK$31:BK109,"&lt;&gt;falsch"))</f>
        <v/>
      </c>
      <c r="BK109" s="104"/>
      <c r="BO109" s="108" t="str">
        <f>IF(BP109=FALSE,"",COUNTIFS($BP$31:BP109,"&lt;&gt;",$BP$31:BP109,"&lt;&gt;falsch"))</f>
        <v/>
      </c>
      <c r="BP109" s="104"/>
    </row>
    <row r="110" spans="1:68" ht="18" customHeight="1" x14ac:dyDescent="0.2">
      <c r="A110" s="241"/>
      <c r="B110" s="248"/>
      <c r="C110" s="249"/>
      <c r="D110" s="249"/>
      <c r="E110" s="249"/>
      <c r="F110" s="249"/>
      <c r="G110" s="249"/>
      <c r="H110" s="250"/>
      <c r="I110" s="178"/>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3"/>
      <c r="AK110" s="270"/>
      <c r="AL110" s="271"/>
      <c r="AM110" s="274"/>
      <c r="AN110" s="271"/>
      <c r="AO110" s="279"/>
      <c r="AP110" s="280"/>
      <c r="AQ110" s="292"/>
      <c r="AR110" s="271"/>
      <c r="AS110" s="274"/>
      <c r="AT110" s="287"/>
      <c r="AU110" s="302"/>
      <c r="AV110" s="303"/>
      <c r="AW110" s="293"/>
      <c r="AX110" s="144"/>
      <c r="AY110" s="152"/>
      <c r="AZ110" s="144"/>
      <c r="BA110" s="152"/>
      <c r="BB110" s="144"/>
      <c r="BC110" s="152"/>
      <c r="BD110" s="154"/>
      <c r="BE110" s="145"/>
      <c r="BF110" s="144"/>
      <c r="BG110" s="152"/>
      <c r="BH110" s="184"/>
      <c r="BJ110" s="108" t="str">
        <f>IF(BK110=FALSE,"",COUNTIFS($BK$31:BK110,"&lt;&gt;",$BK$31:BK110,"&lt;&gt;falsch"))</f>
        <v/>
      </c>
      <c r="BK110" s="104"/>
      <c r="BO110" s="108" t="str">
        <f>IF(BP110=FALSE,"",COUNTIFS($BP$31:BP110,"&lt;&gt;",$BP$31:BP110,"&lt;&gt;falsch"))</f>
        <v/>
      </c>
      <c r="BP110" s="104"/>
    </row>
    <row r="111" spans="1:68" ht="18" customHeight="1" x14ac:dyDescent="0.2">
      <c r="A111" s="239">
        <v>21</v>
      </c>
      <c r="B111" s="242" t="str">
        <f>'Kopierhilfe TN-Daten'!C22</f>
        <v/>
      </c>
      <c r="C111" s="243"/>
      <c r="D111" s="243"/>
      <c r="E111" s="243"/>
      <c r="F111" s="243"/>
      <c r="G111" s="243"/>
      <c r="H111" s="244"/>
      <c r="I111" s="175"/>
      <c r="J111" s="175"/>
      <c r="K111" s="175"/>
      <c r="L111" s="175"/>
      <c r="M111" s="175"/>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3"/>
      <c r="AK111" s="266" t="str">
        <f>IF(OR($Y$12=0,SUM($I$23:$AJ$23)=0),"",IFERROR(HLOOKUP($AR$8,$AX$27:$AY$150,ROW()-$AK$23,FALSE),0))</f>
        <v/>
      </c>
      <c r="AL111" s="267"/>
      <c r="AM111" s="272" t="str">
        <f>IF(OR($Y$12=0,SUM($I$23:$AJ$23)=0),"",IFERROR(HLOOKUP($AR$8,$AZ$27:$BA$150,ROW()-$AK$23,FALSE),0))</f>
        <v/>
      </c>
      <c r="AN111" s="267"/>
      <c r="AO111" s="275" t="str">
        <f>IF(OR($Y$12=0,SUM($I$23:$AJ$23)=0),"",IFERROR(HLOOKUP($AR$8,$BD$27:$BE$150,ROW()-$AK$23,FALSE),0))</f>
        <v/>
      </c>
      <c r="AP111" s="276"/>
      <c r="AQ111" s="290" t="str">
        <f>IF(OR($Y$12=0,SUM($I$23:$AJ$23)=0),"",IFERROR(HLOOKUP($AR$8,$BF$27:$BG$150,ROW()-$AK$23,FALSE),0))</f>
        <v/>
      </c>
      <c r="AR111" s="267"/>
      <c r="AS111" s="272" t="str">
        <f>IF(OR($Y$12=0,SUM($I$23:$AJ$23)=0),"",IFERROR(HLOOKUP($AR$8,$BF$27:$BG$150,ROW()-$AS$23,FALSE),0))</f>
        <v/>
      </c>
      <c r="AT111" s="285"/>
      <c r="AU111" s="298">
        <f>IF(HLOOKUP($AH$8,$AX$15:$BB$19,4,FALSE)=$AR$8,SUM(BF111:BG111),0)</f>
        <v>0</v>
      </c>
      <c r="AV111" s="299"/>
      <c r="AW111" s="293" t="str">
        <f t="shared" ref="AW111" si="384">IF(BH111="ja","Es fehlt die Angabe des Berufsfeldes!",IF(AU111&gt;$Y$12,"Die Gesamtstunden wurden überschritten!",""))</f>
        <v/>
      </c>
      <c r="AX111" s="149">
        <f t="shared" ref="AX111" si="385">SUMPRODUCT(($I$23:$AJ$23=$AX$27)*($I111:$AJ111&lt;&gt;"")*($I114:$AJ114))</f>
        <v>0</v>
      </c>
      <c r="AY111" s="151">
        <f t="shared" ref="AY111" si="386">SUMPRODUCT(($I$23:$AJ$23=$AY$27)*($I111:$AJ111&lt;&gt;"")*($I114:$AJ114))</f>
        <v>0</v>
      </c>
      <c r="AZ111" s="149">
        <f t="shared" ref="AZ111" si="387">SUMPRODUCT(($I$23:$AJ$23=$AZ$27)*($I111:$AJ111="a")*($I114:$AJ114))</f>
        <v>0</v>
      </c>
      <c r="BA111" s="151">
        <f t="shared" ref="BA111" si="388">SUMPRODUCT(($I$23:$AJ$23=$BA$27)*($I111:$AJ111="a")*($I114:$AJ114))</f>
        <v>0</v>
      </c>
      <c r="BB111" s="149">
        <f t="shared" ref="BB111" si="389">SUMPRODUCT(($I$23:$AJ$23=$BB$27)*($I111:$AJ111="e")*($I114:$AJ114))</f>
        <v>0</v>
      </c>
      <c r="BC111" s="151">
        <f t="shared" ref="BC111" si="390">SUMPRODUCT(($I$23:$AJ$23=$BC$27)*($I111:$AJ111="e")*($I114:$AJ114))</f>
        <v>0</v>
      </c>
      <c r="BD111" s="153">
        <f t="shared" ref="BD111" si="391">IF(AX111=0,0,ROUND(AZ111/AX111,4))</f>
        <v>0</v>
      </c>
      <c r="BE111" s="150">
        <f t="shared" ref="BE111" si="392">IF(AY111=0,0,ROUND(BA111/AY111,4))</f>
        <v>0</v>
      </c>
      <c r="BF111" s="149">
        <f t="shared" ref="BF111" si="393">IF(BH111="ja",0,IF($BD111&gt;=60%,$AZ111+$BB111,$AZ111))</f>
        <v>0</v>
      </c>
      <c r="BG111" s="151">
        <f t="shared" ref="BG111" si="394">IF(BH111="ja",0,IF($BE111&gt;=60%,$BA111+$BC111,$BA111))</f>
        <v>0</v>
      </c>
      <c r="BH111" s="185" t="str">
        <f t="shared" ref="BH111" si="395">IF(SUMPRODUCT(($I111:$AJ111="a")*($I113:$AJ113="")*($I$23:$AJ$23&lt;&gt;0))&gt;0,"ja",
IF(SUMPRODUCT(($I111:$AJ111="e")*($I113:$AJ113="")*($I$23:$AJ$23&lt;&gt;0))&gt;0,"ja","nein"))</f>
        <v>nein</v>
      </c>
      <c r="BJ111" s="108" t="str">
        <f>IF(BK111=FALSE,"",COUNTIFS($BK$31:BK111,"&lt;&gt;",$BK$31:BK111,"&lt;&gt;falsch"))</f>
        <v/>
      </c>
      <c r="BK111" s="104" t="b">
        <f>IF(OR(AND($AR$8=$AX$27,AX112&gt;0),AND($AR$8=$AY$27,AY112&gt;0)),B111,FALSE)</f>
        <v>0</v>
      </c>
      <c r="BO111" s="108" t="str">
        <f>IF(BP111=FALSE,"",COUNTIFS($BP$31:BP111,"&lt;&gt;",$BP$31:BP111,"&lt;&gt;falsch"))</f>
        <v/>
      </c>
      <c r="BP111" s="104" t="b">
        <f t="shared" ref="BP111" si="396">IF(AQ111="",FALSE,IF(AQ111&gt;0,B111,FALSE))</f>
        <v>0</v>
      </c>
    </row>
    <row r="112" spans="1:68" ht="18" customHeight="1" x14ac:dyDescent="0.2">
      <c r="A112" s="240"/>
      <c r="B112" s="245"/>
      <c r="C112" s="246"/>
      <c r="D112" s="246"/>
      <c r="E112" s="246"/>
      <c r="F112" s="246"/>
      <c r="G112" s="246"/>
      <c r="H112" s="247"/>
      <c r="I112" s="176"/>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3"/>
      <c r="AK112" s="268"/>
      <c r="AL112" s="269"/>
      <c r="AM112" s="273"/>
      <c r="AN112" s="269"/>
      <c r="AO112" s="277"/>
      <c r="AP112" s="278"/>
      <c r="AQ112" s="291"/>
      <c r="AR112" s="269"/>
      <c r="AS112" s="273"/>
      <c r="AT112" s="286"/>
      <c r="AU112" s="300"/>
      <c r="AV112" s="301"/>
      <c r="AW112" s="293"/>
      <c r="AX112" s="144">
        <f t="shared" ref="AX112" si="397">SUMPRODUCT(($I$23:$AJ$23=$AX$27)*($I111:$AJ111&lt;&gt;"")*($I112:$AJ112="UN")*($I114:$AJ114))</f>
        <v>0</v>
      </c>
      <c r="AY112" s="152">
        <f t="shared" ref="AY112" si="398">SUMPRODUCT(($I$23:$AJ$23=$AY$27)*($I111:$AJ111&lt;&gt;"")*($I112:$AJ112="UN")*($I114:$AJ114))</f>
        <v>0</v>
      </c>
      <c r="AZ112" s="144">
        <f t="shared" ref="AZ112" si="399">SUMPRODUCT(($I$23:$AJ$23=$AZ$27)*($I111:$AJ111="a")*($I112:$AJ112="UN")*($I114:$AJ114))</f>
        <v>0</v>
      </c>
      <c r="BA112" s="152">
        <f t="shared" ref="BA112" si="400">SUMPRODUCT(($I$23:$AJ$23=$BA$27)*($I111:$AJ111="a")*($I112:$AJ112="UN")*($I114:$AJ114))</f>
        <v>0</v>
      </c>
      <c r="BB112" s="144">
        <f t="shared" ref="BB112" si="401">SUMPRODUCT(($I$23:$AJ$23=$BB$27)*($I111:$AJ111="e")*($I112:$AJ112="UN")*($I114:$AJ114))</f>
        <v>0</v>
      </c>
      <c r="BC112" s="152">
        <f t="shared" ref="BC112" si="402">SUMPRODUCT(($I$23:$AJ$23=$BC$27)*($I111:$AJ111="e")*($I112:$AJ112="UN")*($I114:$AJ114))</f>
        <v>0</v>
      </c>
      <c r="BD112" s="154"/>
      <c r="BE112" s="145"/>
      <c r="BF112" s="144">
        <f t="shared" ref="BF112" si="403">IF(BH111="ja",0,IF($BD111&gt;=60%,$AZ112+$BB112,$AZ112))</f>
        <v>0</v>
      </c>
      <c r="BG112" s="152">
        <f t="shared" ref="BG112" si="404">IF(BH111="ja",0,IF($BE111&gt;=60%,$BA112+$BC112,$BA112))</f>
        <v>0</v>
      </c>
      <c r="BH112" s="183"/>
      <c r="BJ112" s="108" t="str">
        <f>IF(BK112=FALSE,"",COUNTIFS($BK$31:BK112,"&lt;&gt;",$BK$31:BK112,"&lt;&gt;falsch"))</f>
        <v/>
      </c>
      <c r="BK112" s="104"/>
      <c r="BO112" s="108" t="str">
        <f>IF(BP112=FALSE,"",COUNTIFS($BP$31:BP112,"&lt;&gt;",$BP$31:BP112,"&lt;&gt;falsch"))</f>
        <v/>
      </c>
      <c r="BP112" s="104"/>
    </row>
    <row r="113" spans="1:68" ht="18" customHeight="1" x14ac:dyDescent="0.2">
      <c r="A113" s="240"/>
      <c r="B113" s="245"/>
      <c r="C113" s="246"/>
      <c r="D113" s="246"/>
      <c r="E113" s="246"/>
      <c r="F113" s="246"/>
      <c r="G113" s="246"/>
      <c r="H113" s="24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268"/>
      <c r="AL113" s="269"/>
      <c r="AM113" s="273"/>
      <c r="AN113" s="269"/>
      <c r="AO113" s="277"/>
      <c r="AP113" s="278"/>
      <c r="AQ113" s="291"/>
      <c r="AR113" s="269"/>
      <c r="AS113" s="273"/>
      <c r="AT113" s="286"/>
      <c r="AU113" s="300"/>
      <c r="AV113" s="301"/>
      <c r="AW113" s="293"/>
      <c r="AX113" s="144"/>
      <c r="AY113" s="152"/>
      <c r="AZ113" s="144"/>
      <c r="BA113" s="152"/>
      <c r="BB113" s="144"/>
      <c r="BC113" s="152"/>
      <c r="BD113" s="154"/>
      <c r="BE113" s="145"/>
      <c r="BF113" s="144"/>
      <c r="BG113" s="152"/>
      <c r="BH113" s="183"/>
      <c r="BJ113" s="108" t="str">
        <f>IF(BK113=FALSE,"",COUNTIFS($BK$31:BK113,"&lt;&gt;",$BK$31:BK113,"&lt;&gt;falsch"))</f>
        <v/>
      </c>
      <c r="BK113" s="104"/>
      <c r="BO113" s="108" t="str">
        <f>IF(BP113=FALSE,"",COUNTIFS($BP$31:BP113,"&lt;&gt;",$BP$31:BP113,"&lt;&gt;falsch"))</f>
        <v/>
      </c>
      <c r="BP113" s="104"/>
    </row>
    <row r="114" spans="1:68" ht="18" customHeight="1" x14ac:dyDescent="0.2">
      <c r="A114" s="241"/>
      <c r="B114" s="248"/>
      <c r="C114" s="249"/>
      <c r="D114" s="249"/>
      <c r="E114" s="249"/>
      <c r="F114" s="249"/>
      <c r="G114" s="249"/>
      <c r="H114" s="250"/>
      <c r="I114" s="178"/>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3"/>
      <c r="AK114" s="270"/>
      <c r="AL114" s="271"/>
      <c r="AM114" s="274"/>
      <c r="AN114" s="271"/>
      <c r="AO114" s="279"/>
      <c r="AP114" s="280"/>
      <c r="AQ114" s="292"/>
      <c r="AR114" s="271"/>
      <c r="AS114" s="274"/>
      <c r="AT114" s="287"/>
      <c r="AU114" s="302"/>
      <c r="AV114" s="303"/>
      <c r="AW114" s="293"/>
      <c r="AX114" s="144"/>
      <c r="AY114" s="152"/>
      <c r="AZ114" s="144"/>
      <c r="BA114" s="152"/>
      <c r="BB114" s="144"/>
      <c r="BC114" s="152"/>
      <c r="BD114" s="154"/>
      <c r="BE114" s="145"/>
      <c r="BF114" s="144"/>
      <c r="BG114" s="152"/>
      <c r="BH114" s="184"/>
      <c r="BJ114" s="108" t="str">
        <f>IF(BK114=FALSE,"",COUNTIFS($BK$31:BK114,"&lt;&gt;",$BK$31:BK114,"&lt;&gt;falsch"))</f>
        <v/>
      </c>
      <c r="BK114" s="104"/>
      <c r="BO114" s="108" t="str">
        <f>IF(BP114=FALSE,"",COUNTIFS($BP$31:BP114,"&lt;&gt;",$BP$31:BP114,"&lt;&gt;falsch"))</f>
        <v/>
      </c>
      <c r="BP114" s="104"/>
    </row>
    <row r="115" spans="1:68" ht="18" customHeight="1" x14ac:dyDescent="0.2">
      <c r="A115" s="239">
        <v>22</v>
      </c>
      <c r="B115" s="242" t="str">
        <f>'Kopierhilfe TN-Daten'!C23</f>
        <v/>
      </c>
      <c r="C115" s="243"/>
      <c r="D115" s="243"/>
      <c r="E115" s="243"/>
      <c r="F115" s="243"/>
      <c r="G115" s="243"/>
      <c r="H115" s="244"/>
      <c r="I115" s="175"/>
      <c r="J115" s="175"/>
      <c r="K115" s="175"/>
      <c r="L115" s="175"/>
      <c r="M115" s="175"/>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3"/>
      <c r="AK115" s="266" t="str">
        <f>IF(OR($Y$12=0,SUM($I$23:$AJ$23)=0),"",IFERROR(HLOOKUP($AR$8,$AX$27:$AY$150,ROW()-$AK$23,FALSE),0))</f>
        <v/>
      </c>
      <c r="AL115" s="267"/>
      <c r="AM115" s="272" t="str">
        <f>IF(OR($Y$12=0,SUM($I$23:$AJ$23)=0),"",IFERROR(HLOOKUP($AR$8,$AZ$27:$BA$150,ROW()-$AK$23,FALSE),0))</f>
        <v/>
      </c>
      <c r="AN115" s="267"/>
      <c r="AO115" s="275" t="str">
        <f>IF(OR($Y$12=0,SUM($I$23:$AJ$23)=0),"",IFERROR(HLOOKUP($AR$8,$BD$27:$BE$150,ROW()-$AK$23,FALSE),0))</f>
        <v/>
      </c>
      <c r="AP115" s="276"/>
      <c r="AQ115" s="290" t="str">
        <f>IF(OR($Y$12=0,SUM($I$23:$AJ$23)=0),"",IFERROR(HLOOKUP($AR$8,$BF$27:$BG$150,ROW()-$AK$23,FALSE),0))</f>
        <v/>
      </c>
      <c r="AR115" s="267"/>
      <c r="AS115" s="272" t="str">
        <f>IF(OR($Y$12=0,SUM($I$23:$AJ$23)=0),"",IFERROR(HLOOKUP($AR$8,$BF$27:$BG$150,ROW()-$AS$23,FALSE),0))</f>
        <v/>
      </c>
      <c r="AT115" s="285"/>
      <c r="AU115" s="298">
        <f>IF(HLOOKUP($AH$8,$AX$15:$BB$19,4,FALSE)=$AR$8,SUM(BF115:BG115),0)</f>
        <v>0</v>
      </c>
      <c r="AV115" s="299"/>
      <c r="AW115" s="293" t="str">
        <f t="shared" ref="AW115" si="405">IF(BH115="ja","Es fehlt die Angabe des Berufsfeldes!",IF(AU115&gt;$Y$12,"Die Gesamtstunden wurden überschritten!",""))</f>
        <v/>
      </c>
      <c r="AX115" s="149">
        <f t="shared" ref="AX115" si="406">SUMPRODUCT(($I$23:$AJ$23=$AX$27)*($I115:$AJ115&lt;&gt;"")*($I118:$AJ118))</f>
        <v>0</v>
      </c>
      <c r="AY115" s="151">
        <f t="shared" ref="AY115" si="407">SUMPRODUCT(($I$23:$AJ$23=$AY$27)*($I115:$AJ115&lt;&gt;"")*($I118:$AJ118))</f>
        <v>0</v>
      </c>
      <c r="AZ115" s="149">
        <f t="shared" ref="AZ115" si="408">SUMPRODUCT(($I$23:$AJ$23=$AZ$27)*($I115:$AJ115="a")*($I118:$AJ118))</f>
        <v>0</v>
      </c>
      <c r="BA115" s="151">
        <f t="shared" ref="BA115" si="409">SUMPRODUCT(($I$23:$AJ$23=$BA$27)*($I115:$AJ115="a")*($I118:$AJ118))</f>
        <v>0</v>
      </c>
      <c r="BB115" s="149">
        <f t="shared" ref="BB115" si="410">SUMPRODUCT(($I$23:$AJ$23=$BB$27)*($I115:$AJ115="e")*($I118:$AJ118))</f>
        <v>0</v>
      </c>
      <c r="BC115" s="151">
        <f t="shared" ref="BC115" si="411">SUMPRODUCT(($I$23:$AJ$23=$BC$27)*($I115:$AJ115="e")*($I118:$AJ118))</f>
        <v>0</v>
      </c>
      <c r="BD115" s="153">
        <f t="shared" ref="BD115" si="412">IF(AX115=0,0,ROUND(AZ115/AX115,4))</f>
        <v>0</v>
      </c>
      <c r="BE115" s="150">
        <f t="shared" ref="BE115" si="413">IF(AY115=0,0,ROUND(BA115/AY115,4))</f>
        <v>0</v>
      </c>
      <c r="BF115" s="149">
        <f t="shared" ref="BF115" si="414">IF(BH115="ja",0,IF($BD115&gt;=60%,$AZ115+$BB115,$AZ115))</f>
        <v>0</v>
      </c>
      <c r="BG115" s="151">
        <f t="shared" ref="BG115" si="415">IF(BH115="ja",0,IF($BE115&gt;=60%,$BA115+$BC115,$BA115))</f>
        <v>0</v>
      </c>
      <c r="BH115" s="185" t="str">
        <f t="shared" ref="BH115" si="416">IF(SUMPRODUCT(($I115:$AJ115="a")*($I117:$AJ117="")*($I$23:$AJ$23&lt;&gt;0))&gt;0,"ja",
IF(SUMPRODUCT(($I115:$AJ115="e")*($I117:$AJ117="")*($I$23:$AJ$23&lt;&gt;0))&gt;0,"ja","nein"))</f>
        <v>nein</v>
      </c>
      <c r="BJ115" s="108" t="str">
        <f>IF(BK115=FALSE,"",COUNTIFS($BK$31:BK115,"&lt;&gt;",$BK$31:BK115,"&lt;&gt;falsch"))</f>
        <v/>
      </c>
      <c r="BK115" s="104" t="b">
        <f>IF(OR(AND($AR$8=$AX$27,AX116&gt;0),AND($AR$8=$AY$27,AY116&gt;0)),B115,FALSE)</f>
        <v>0</v>
      </c>
      <c r="BO115" s="108" t="str">
        <f>IF(BP115=FALSE,"",COUNTIFS($BP$31:BP115,"&lt;&gt;",$BP$31:BP115,"&lt;&gt;falsch"))</f>
        <v/>
      </c>
      <c r="BP115" s="104" t="b">
        <f t="shared" ref="BP115" si="417">IF(AQ115="",FALSE,IF(AQ115&gt;0,B115,FALSE))</f>
        <v>0</v>
      </c>
    </row>
    <row r="116" spans="1:68" ht="18" customHeight="1" x14ac:dyDescent="0.2">
      <c r="A116" s="240"/>
      <c r="B116" s="245"/>
      <c r="C116" s="246"/>
      <c r="D116" s="246"/>
      <c r="E116" s="246"/>
      <c r="F116" s="246"/>
      <c r="G116" s="246"/>
      <c r="H116" s="247"/>
      <c r="I116" s="176"/>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3"/>
      <c r="AK116" s="268"/>
      <c r="AL116" s="269"/>
      <c r="AM116" s="273"/>
      <c r="AN116" s="269"/>
      <c r="AO116" s="277"/>
      <c r="AP116" s="278"/>
      <c r="AQ116" s="291"/>
      <c r="AR116" s="269"/>
      <c r="AS116" s="273"/>
      <c r="AT116" s="286"/>
      <c r="AU116" s="300"/>
      <c r="AV116" s="301"/>
      <c r="AW116" s="293"/>
      <c r="AX116" s="144">
        <f t="shared" ref="AX116" si="418">SUMPRODUCT(($I$23:$AJ$23=$AX$27)*($I115:$AJ115&lt;&gt;"")*($I116:$AJ116="UN")*($I118:$AJ118))</f>
        <v>0</v>
      </c>
      <c r="AY116" s="152">
        <f t="shared" ref="AY116" si="419">SUMPRODUCT(($I$23:$AJ$23=$AY$27)*($I115:$AJ115&lt;&gt;"")*($I116:$AJ116="UN")*($I118:$AJ118))</f>
        <v>0</v>
      </c>
      <c r="AZ116" s="144">
        <f t="shared" ref="AZ116" si="420">SUMPRODUCT(($I$23:$AJ$23=$AZ$27)*($I115:$AJ115="a")*($I116:$AJ116="UN")*($I118:$AJ118))</f>
        <v>0</v>
      </c>
      <c r="BA116" s="152">
        <f t="shared" ref="BA116" si="421">SUMPRODUCT(($I$23:$AJ$23=$BA$27)*($I115:$AJ115="a")*($I116:$AJ116="UN")*($I118:$AJ118))</f>
        <v>0</v>
      </c>
      <c r="BB116" s="144">
        <f t="shared" ref="BB116" si="422">SUMPRODUCT(($I$23:$AJ$23=$BB$27)*($I115:$AJ115="e")*($I116:$AJ116="UN")*($I118:$AJ118))</f>
        <v>0</v>
      </c>
      <c r="BC116" s="152">
        <f t="shared" ref="BC116" si="423">SUMPRODUCT(($I$23:$AJ$23=$BC$27)*($I115:$AJ115="e")*($I116:$AJ116="UN")*($I118:$AJ118))</f>
        <v>0</v>
      </c>
      <c r="BD116" s="154"/>
      <c r="BE116" s="145"/>
      <c r="BF116" s="144">
        <f t="shared" ref="BF116" si="424">IF(BH115="ja",0,IF($BD115&gt;=60%,$AZ116+$BB116,$AZ116))</f>
        <v>0</v>
      </c>
      <c r="BG116" s="152">
        <f t="shared" ref="BG116" si="425">IF(BH115="ja",0,IF($BE115&gt;=60%,$BA116+$BC116,$BA116))</f>
        <v>0</v>
      </c>
      <c r="BH116" s="183"/>
      <c r="BJ116" s="108" t="str">
        <f>IF(BK116=FALSE,"",COUNTIFS($BK$31:BK116,"&lt;&gt;",$BK$31:BK116,"&lt;&gt;falsch"))</f>
        <v/>
      </c>
      <c r="BK116" s="104"/>
      <c r="BO116" s="108" t="str">
        <f>IF(BP116=FALSE,"",COUNTIFS($BP$31:BP116,"&lt;&gt;",$BP$31:BP116,"&lt;&gt;falsch"))</f>
        <v/>
      </c>
      <c r="BP116" s="104"/>
    </row>
    <row r="117" spans="1:68" ht="18" customHeight="1" x14ac:dyDescent="0.2">
      <c r="A117" s="240"/>
      <c r="B117" s="245"/>
      <c r="C117" s="246"/>
      <c r="D117" s="246"/>
      <c r="E117" s="246"/>
      <c r="F117" s="246"/>
      <c r="G117" s="246"/>
      <c r="H117" s="24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268"/>
      <c r="AL117" s="269"/>
      <c r="AM117" s="273"/>
      <c r="AN117" s="269"/>
      <c r="AO117" s="277"/>
      <c r="AP117" s="278"/>
      <c r="AQ117" s="291"/>
      <c r="AR117" s="269"/>
      <c r="AS117" s="273"/>
      <c r="AT117" s="286"/>
      <c r="AU117" s="300"/>
      <c r="AV117" s="301"/>
      <c r="AW117" s="293"/>
      <c r="AX117" s="144"/>
      <c r="AY117" s="152"/>
      <c r="AZ117" s="144"/>
      <c r="BA117" s="152"/>
      <c r="BB117" s="144"/>
      <c r="BC117" s="152"/>
      <c r="BD117" s="154"/>
      <c r="BE117" s="145"/>
      <c r="BF117" s="144"/>
      <c r="BG117" s="152"/>
      <c r="BH117" s="183"/>
      <c r="BJ117" s="108" t="str">
        <f>IF(BK117=FALSE,"",COUNTIFS($BK$31:BK117,"&lt;&gt;",$BK$31:BK117,"&lt;&gt;falsch"))</f>
        <v/>
      </c>
      <c r="BK117" s="104"/>
      <c r="BO117" s="108" t="str">
        <f>IF(BP117=FALSE,"",COUNTIFS($BP$31:BP117,"&lt;&gt;",$BP$31:BP117,"&lt;&gt;falsch"))</f>
        <v/>
      </c>
      <c r="BP117" s="104"/>
    </row>
    <row r="118" spans="1:68" ht="18" customHeight="1" x14ac:dyDescent="0.2">
      <c r="A118" s="241"/>
      <c r="B118" s="248"/>
      <c r="C118" s="249"/>
      <c r="D118" s="249"/>
      <c r="E118" s="249"/>
      <c r="F118" s="249"/>
      <c r="G118" s="249"/>
      <c r="H118" s="250"/>
      <c r="I118" s="178"/>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3"/>
      <c r="AK118" s="270"/>
      <c r="AL118" s="271"/>
      <c r="AM118" s="274"/>
      <c r="AN118" s="271"/>
      <c r="AO118" s="279"/>
      <c r="AP118" s="280"/>
      <c r="AQ118" s="292"/>
      <c r="AR118" s="271"/>
      <c r="AS118" s="274"/>
      <c r="AT118" s="287"/>
      <c r="AU118" s="302"/>
      <c r="AV118" s="303"/>
      <c r="AW118" s="293"/>
      <c r="AX118" s="144"/>
      <c r="AY118" s="152"/>
      <c r="AZ118" s="144"/>
      <c r="BA118" s="152"/>
      <c r="BB118" s="144"/>
      <c r="BC118" s="152"/>
      <c r="BD118" s="154"/>
      <c r="BE118" s="145"/>
      <c r="BF118" s="144"/>
      <c r="BG118" s="152"/>
      <c r="BH118" s="184"/>
      <c r="BJ118" s="108" t="str">
        <f>IF(BK118=FALSE,"",COUNTIFS($BK$31:BK118,"&lt;&gt;",$BK$31:BK118,"&lt;&gt;falsch"))</f>
        <v/>
      </c>
      <c r="BK118" s="104"/>
      <c r="BO118" s="108" t="str">
        <f>IF(BP118=FALSE,"",COUNTIFS($BP$31:BP118,"&lt;&gt;",$BP$31:BP118,"&lt;&gt;falsch"))</f>
        <v/>
      </c>
      <c r="BP118" s="104"/>
    </row>
    <row r="119" spans="1:68" ht="18" customHeight="1" x14ac:dyDescent="0.2">
      <c r="A119" s="239">
        <v>23</v>
      </c>
      <c r="B119" s="242" t="str">
        <f>'Kopierhilfe TN-Daten'!C24</f>
        <v/>
      </c>
      <c r="C119" s="243"/>
      <c r="D119" s="243"/>
      <c r="E119" s="243"/>
      <c r="F119" s="243"/>
      <c r="G119" s="243"/>
      <c r="H119" s="244"/>
      <c r="I119" s="175"/>
      <c r="J119" s="175"/>
      <c r="K119" s="175"/>
      <c r="L119" s="175"/>
      <c r="M119" s="175"/>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3"/>
      <c r="AK119" s="266" t="str">
        <f>IF(OR($Y$12=0,SUM($I$23:$AJ$23)=0),"",IFERROR(HLOOKUP($AR$8,$AX$27:$AY$150,ROW()-$AK$23,FALSE),0))</f>
        <v/>
      </c>
      <c r="AL119" s="267"/>
      <c r="AM119" s="272" t="str">
        <f>IF(OR($Y$12=0,SUM($I$23:$AJ$23)=0),"",IFERROR(HLOOKUP($AR$8,$AZ$27:$BA$150,ROW()-$AK$23,FALSE),0))</f>
        <v/>
      </c>
      <c r="AN119" s="267"/>
      <c r="AO119" s="275" t="str">
        <f>IF(OR($Y$12=0,SUM($I$23:$AJ$23)=0),"",IFERROR(HLOOKUP($AR$8,$BD$27:$BE$150,ROW()-$AK$23,FALSE),0))</f>
        <v/>
      </c>
      <c r="AP119" s="276"/>
      <c r="AQ119" s="290" t="str">
        <f>IF(OR($Y$12=0,SUM($I$23:$AJ$23)=0),"",IFERROR(HLOOKUP($AR$8,$BF$27:$BG$150,ROW()-$AK$23,FALSE),0))</f>
        <v/>
      </c>
      <c r="AR119" s="267"/>
      <c r="AS119" s="272" t="str">
        <f>IF(OR($Y$12=0,SUM($I$23:$AJ$23)=0),"",IFERROR(HLOOKUP($AR$8,$BF$27:$BG$150,ROW()-$AS$23,FALSE),0))</f>
        <v/>
      </c>
      <c r="AT119" s="285"/>
      <c r="AU119" s="298">
        <f>IF(HLOOKUP($AH$8,$AX$15:$BB$19,4,FALSE)=$AR$8,SUM(BF119:BG119),0)</f>
        <v>0</v>
      </c>
      <c r="AV119" s="299"/>
      <c r="AW119" s="293" t="str">
        <f t="shared" ref="AW119" si="426">IF(BH119="ja","Es fehlt die Angabe des Berufsfeldes!",IF(AU119&gt;$Y$12,"Die Gesamtstunden wurden überschritten!",""))</f>
        <v/>
      </c>
      <c r="AX119" s="149">
        <f t="shared" ref="AX119" si="427">SUMPRODUCT(($I$23:$AJ$23=$AX$27)*($I119:$AJ119&lt;&gt;"")*($I122:$AJ122))</f>
        <v>0</v>
      </c>
      <c r="AY119" s="151">
        <f t="shared" ref="AY119" si="428">SUMPRODUCT(($I$23:$AJ$23=$AY$27)*($I119:$AJ119&lt;&gt;"")*($I122:$AJ122))</f>
        <v>0</v>
      </c>
      <c r="AZ119" s="149">
        <f t="shared" ref="AZ119" si="429">SUMPRODUCT(($I$23:$AJ$23=$AZ$27)*($I119:$AJ119="a")*($I122:$AJ122))</f>
        <v>0</v>
      </c>
      <c r="BA119" s="151">
        <f t="shared" ref="BA119" si="430">SUMPRODUCT(($I$23:$AJ$23=$BA$27)*($I119:$AJ119="a")*($I122:$AJ122))</f>
        <v>0</v>
      </c>
      <c r="BB119" s="149">
        <f t="shared" ref="BB119" si="431">SUMPRODUCT(($I$23:$AJ$23=$BB$27)*($I119:$AJ119="e")*($I122:$AJ122))</f>
        <v>0</v>
      </c>
      <c r="BC119" s="151">
        <f t="shared" ref="BC119" si="432">SUMPRODUCT(($I$23:$AJ$23=$BC$27)*($I119:$AJ119="e")*($I122:$AJ122))</f>
        <v>0</v>
      </c>
      <c r="BD119" s="153">
        <f t="shared" ref="BD119" si="433">IF(AX119=0,0,ROUND(AZ119/AX119,4))</f>
        <v>0</v>
      </c>
      <c r="BE119" s="150">
        <f t="shared" ref="BE119" si="434">IF(AY119=0,0,ROUND(BA119/AY119,4))</f>
        <v>0</v>
      </c>
      <c r="BF119" s="149">
        <f t="shared" ref="BF119" si="435">IF(BH119="ja",0,IF($BD119&gt;=60%,$AZ119+$BB119,$AZ119))</f>
        <v>0</v>
      </c>
      <c r="BG119" s="151">
        <f t="shared" ref="BG119" si="436">IF(BH119="ja",0,IF($BE119&gt;=60%,$BA119+$BC119,$BA119))</f>
        <v>0</v>
      </c>
      <c r="BH119" s="185" t="str">
        <f t="shared" ref="BH119" si="437">IF(SUMPRODUCT(($I119:$AJ119="a")*($I121:$AJ121="")*($I$23:$AJ$23&lt;&gt;0))&gt;0,"ja",
IF(SUMPRODUCT(($I119:$AJ119="e")*($I121:$AJ121="")*($I$23:$AJ$23&lt;&gt;0))&gt;0,"ja","nein"))</f>
        <v>nein</v>
      </c>
      <c r="BJ119" s="108" t="str">
        <f>IF(BK119=FALSE,"",COUNTIFS($BK$31:BK119,"&lt;&gt;",$BK$31:BK119,"&lt;&gt;falsch"))</f>
        <v/>
      </c>
      <c r="BK119" s="104" t="b">
        <f>IF(OR(AND($AR$8=$AX$27,AX120&gt;0),AND($AR$8=$AY$27,AY120&gt;0)),B119,FALSE)</f>
        <v>0</v>
      </c>
      <c r="BO119" s="108" t="str">
        <f>IF(BP119=FALSE,"",COUNTIFS($BP$31:BP119,"&lt;&gt;",$BP$31:BP119,"&lt;&gt;falsch"))</f>
        <v/>
      </c>
      <c r="BP119" s="104" t="b">
        <f t="shared" ref="BP119" si="438">IF(AQ119="",FALSE,IF(AQ119&gt;0,B119,FALSE))</f>
        <v>0</v>
      </c>
    </row>
    <row r="120" spans="1:68" ht="18" customHeight="1" x14ac:dyDescent="0.2">
      <c r="A120" s="240"/>
      <c r="B120" s="245"/>
      <c r="C120" s="246"/>
      <c r="D120" s="246"/>
      <c r="E120" s="246"/>
      <c r="F120" s="246"/>
      <c r="G120" s="246"/>
      <c r="H120" s="247"/>
      <c r="I120" s="176"/>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3"/>
      <c r="AK120" s="268"/>
      <c r="AL120" s="269"/>
      <c r="AM120" s="273"/>
      <c r="AN120" s="269"/>
      <c r="AO120" s="277"/>
      <c r="AP120" s="278"/>
      <c r="AQ120" s="291"/>
      <c r="AR120" s="269"/>
      <c r="AS120" s="273"/>
      <c r="AT120" s="286"/>
      <c r="AU120" s="300"/>
      <c r="AV120" s="301"/>
      <c r="AW120" s="293"/>
      <c r="AX120" s="144">
        <f t="shared" ref="AX120" si="439">SUMPRODUCT(($I$23:$AJ$23=$AX$27)*($I119:$AJ119&lt;&gt;"")*($I120:$AJ120="UN")*($I122:$AJ122))</f>
        <v>0</v>
      </c>
      <c r="AY120" s="152">
        <f t="shared" ref="AY120" si="440">SUMPRODUCT(($I$23:$AJ$23=$AY$27)*($I119:$AJ119&lt;&gt;"")*($I120:$AJ120="UN")*($I122:$AJ122))</f>
        <v>0</v>
      </c>
      <c r="AZ120" s="144">
        <f t="shared" ref="AZ120" si="441">SUMPRODUCT(($I$23:$AJ$23=$AZ$27)*($I119:$AJ119="a")*($I120:$AJ120="UN")*($I122:$AJ122))</f>
        <v>0</v>
      </c>
      <c r="BA120" s="152">
        <f t="shared" ref="BA120" si="442">SUMPRODUCT(($I$23:$AJ$23=$BA$27)*($I119:$AJ119="a")*($I120:$AJ120="UN")*($I122:$AJ122))</f>
        <v>0</v>
      </c>
      <c r="BB120" s="144">
        <f t="shared" ref="BB120" si="443">SUMPRODUCT(($I$23:$AJ$23=$BB$27)*($I119:$AJ119="e")*($I120:$AJ120="UN")*($I122:$AJ122))</f>
        <v>0</v>
      </c>
      <c r="BC120" s="152">
        <f t="shared" ref="BC120" si="444">SUMPRODUCT(($I$23:$AJ$23=$BC$27)*($I119:$AJ119="e")*($I120:$AJ120="UN")*($I122:$AJ122))</f>
        <v>0</v>
      </c>
      <c r="BD120" s="154"/>
      <c r="BE120" s="145"/>
      <c r="BF120" s="144">
        <f t="shared" ref="BF120" si="445">IF(BH119="ja",0,IF($BD119&gt;=60%,$AZ120+$BB120,$AZ120))</f>
        <v>0</v>
      </c>
      <c r="BG120" s="152">
        <f t="shared" ref="BG120" si="446">IF(BH119="ja",0,IF($BE119&gt;=60%,$BA120+$BC120,$BA120))</f>
        <v>0</v>
      </c>
      <c r="BH120" s="183"/>
      <c r="BJ120" s="108" t="str">
        <f>IF(BK120=FALSE,"",COUNTIFS($BK$31:BK120,"&lt;&gt;",$BK$31:BK120,"&lt;&gt;falsch"))</f>
        <v/>
      </c>
      <c r="BK120" s="104"/>
      <c r="BO120" s="108" t="str">
        <f>IF(BP120=FALSE,"",COUNTIFS($BP$31:BP120,"&lt;&gt;",$BP$31:BP120,"&lt;&gt;falsch"))</f>
        <v/>
      </c>
      <c r="BP120" s="104"/>
    </row>
    <row r="121" spans="1:68" ht="18" customHeight="1" x14ac:dyDescent="0.2">
      <c r="A121" s="240"/>
      <c r="B121" s="245"/>
      <c r="C121" s="246"/>
      <c r="D121" s="246"/>
      <c r="E121" s="246"/>
      <c r="F121" s="246"/>
      <c r="G121" s="246"/>
      <c r="H121" s="24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268"/>
      <c r="AL121" s="269"/>
      <c r="AM121" s="273"/>
      <c r="AN121" s="269"/>
      <c r="AO121" s="277"/>
      <c r="AP121" s="278"/>
      <c r="AQ121" s="291"/>
      <c r="AR121" s="269"/>
      <c r="AS121" s="273"/>
      <c r="AT121" s="286"/>
      <c r="AU121" s="300"/>
      <c r="AV121" s="301"/>
      <c r="AW121" s="293"/>
      <c r="AX121" s="144"/>
      <c r="AY121" s="152"/>
      <c r="AZ121" s="144"/>
      <c r="BA121" s="152"/>
      <c r="BB121" s="144"/>
      <c r="BC121" s="152"/>
      <c r="BD121" s="154"/>
      <c r="BE121" s="145"/>
      <c r="BF121" s="144"/>
      <c r="BG121" s="152"/>
      <c r="BH121" s="183"/>
      <c r="BJ121" s="108" t="str">
        <f>IF(BK121=FALSE,"",COUNTIFS($BK$31:BK121,"&lt;&gt;",$BK$31:BK121,"&lt;&gt;falsch"))</f>
        <v/>
      </c>
      <c r="BK121" s="104"/>
      <c r="BO121" s="108" t="str">
        <f>IF(BP121=FALSE,"",COUNTIFS($BP$31:BP121,"&lt;&gt;",$BP$31:BP121,"&lt;&gt;falsch"))</f>
        <v/>
      </c>
      <c r="BP121" s="104"/>
    </row>
    <row r="122" spans="1:68" ht="18" customHeight="1" x14ac:dyDescent="0.2">
      <c r="A122" s="241"/>
      <c r="B122" s="248"/>
      <c r="C122" s="249"/>
      <c r="D122" s="249"/>
      <c r="E122" s="249"/>
      <c r="F122" s="249"/>
      <c r="G122" s="249"/>
      <c r="H122" s="250"/>
      <c r="I122" s="178"/>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3"/>
      <c r="AK122" s="270"/>
      <c r="AL122" s="271"/>
      <c r="AM122" s="274"/>
      <c r="AN122" s="271"/>
      <c r="AO122" s="279"/>
      <c r="AP122" s="280"/>
      <c r="AQ122" s="292"/>
      <c r="AR122" s="271"/>
      <c r="AS122" s="274"/>
      <c r="AT122" s="287"/>
      <c r="AU122" s="302"/>
      <c r="AV122" s="303"/>
      <c r="AW122" s="293"/>
      <c r="AX122" s="144"/>
      <c r="AY122" s="152"/>
      <c r="AZ122" s="144"/>
      <c r="BA122" s="152"/>
      <c r="BB122" s="144"/>
      <c r="BC122" s="152"/>
      <c r="BD122" s="154"/>
      <c r="BE122" s="145"/>
      <c r="BF122" s="144"/>
      <c r="BG122" s="152"/>
      <c r="BH122" s="184"/>
      <c r="BJ122" s="108" t="str">
        <f>IF(BK122=FALSE,"",COUNTIFS($BK$31:BK122,"&lt;&gt;",$BK$31:BK122,"&lt;&gt;falsch"))</f>
        <v/>
      </c>
      <c r="BK122" s="104"/>
      <c r="BO122" s="108" t="str">
        <f>IF(BP122=FALSE,"",COUNTIFS($BP$31:BP122,"&lt;&gt;",$BP$31:BP122,"&lt;&gt;falsch"))</f>
        <v/>
      </c>
      <c r="BP122" s="104"/>
    </row>
    <row r="123" spans="1:68" ht="18" customHeight="1" x14ac:dyDescent="0.2">
      <c r="A123" s="239">
        <v>24</v>
      </c>
      <c r="B123" s="242" t="str">
        <f>'Kopierhilfe TN-Daten'!C25</f>
        <v/>
      </c>
      <c r="C123" s="243"/>
      <c r="D123" s="243"/>
      <c r="E123" s="243"/>
      <c r="F123" s="243"/>
      <c r="G123" s="243"/>
      <c r="H123" s="244"/>
      <c r="I123" s="175"/>
      <c r="J123" s="175"/>
      <c r="K123" s="175"/>
      <c r="L123" s="175"/>
      <c r="M123" s="175"/>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3"/>
      <c r="AK123" s="266" t="str">
        <f>IF(OR($Y$12=0,SUM($I$23:$AJ$23)=0),"",IFERROR(HLOOKUP($AR$8,$AX$27:$AY$150,ROW()-$AK$23,FALSE),0))</f>
        <v/>
      </c>
      <c r="AL123" s="267"/>
      <c r="AM123" s="272" t="str">
        <f>IF(OR($Y$12=0,SUM($I$23:$AJ$23)=0),"",IFERROR(HLOOKUP($AR$8,$AZ$27:$BA$150,ROW()-$AK$23,FALSE),0))</f>
        <v/>
      </c>
      <c r="AN123" s="267"/>
      <c r="AO123" s="275" t="str">
        <f>IF(OR($Y$12=0,SUM($I$23:$AJ$23)=0),"",IFERROR(HLOOKUP($AR$8,$BD$27:$BE$150,ROW()-$AK$23,FALSE),0))</f>
        <v/>
      </c>
      <c r="AP123" s="276"/>
      <c r="AQ123" s="290" t="str">
        <f>IF(OR($Y$12=0,SUM($I$23:$AJ$23)=0),"",IFERROR(HLOOKUP($AR$8,$BF$27:$BG$150,ROW()-$AK$23,FALSE),0))</f>
        <v/>
      </c>
      <c r="AR123" s="267"/>
      <c r="AS123" s="272" t="str">
        <f>IF(OR($Y$12=0,SUM($I$23:$AJ$23)=0),"",IFERROR(HLOOKUP($AR$8,$BF$27:$BG$150,ROW()-$AS$23,FALSE),0))</f>
        <v/>
      </c>
      <c r="AT123" s="285"/>
      <c r="AU123" s="298">
        <f>IF(HLOOKUP($AH$8,$AX$15:$BB$19,4,FALSE)=$AR$8,SUM(BF123:BG123),0)</f>
        <v>0</v>
      </c>
      <c r="AV123" s="299"/>
      <c r="AW123" s="293" t="str">
        <f t="shared" ref="AW123" si="447">IF(BH123="ja","Es fehlt die Angabe des Berufsfeldes!",IF(AU123&gt;$Y$12,"Die Gesamtstunden wurden überschritten!",""))</f>
        <v/>
      </c>
      <c r="AX123" s="149">
        <f t="shared" ref="AX123" si="448">SUMPRODUCT(($I$23:$AJ$23=$AX$27)*($I123:$AJ123&lt;&gt;"")*($I126:$AJ126))</f>
        <v>0</v>
      </c>
      <c r="AY123" s="151">
        <f t="shared" ref="AY123" si="449">SUMPRODUCT(($I$23:$AJ$23=$AY$27)*($I123:$AJ123&lt;&gt;"")*($I126:$AJ126))</f>
        <v>0</v>
      </c>
      <c r="AZ123" s="149">
        <f t="shared" ref="AZ123" si="450">SUMPRODUCT(($I$23:$AJ$23=$AZ$27)*($I123:$AJ123="a")*($I126:$AJ126))</f>
        <v>0</v>
      </c>
      <c r="BA123" s="151">
        <f t="shared" ref="BA123" si="451">SUMPRODUCT(($I$23:$AJ$23=$BA$27)*($I123:$AJ123="a")*($I126:$AJ126))</f>
        <v>0</v>
      </c>
      <c r="BB123" s="149">
        <f t="shared" ref="BB123" si="452">SUMPRODUCT(($I$23:$AJ$23=$BB$27)*($I123:$AJ123="e")*($I126:$AJ126))</f>
        <v>0</v>
      </c>
      <c r="BC123" s="151">
        <f t="shared" ref="BC123" si="453">SUMPRODUCT(($I$23:$AJ$23=$BC$27)*($I123:$AJ123="e")*($I126:$AJ126))</f>
        <v>0</v>
      </c>
      <c r="BD123" s="153">
        <f t="shared" ref="BD123" si="454">IF(AX123=0,0,ROUND(AZ123/AX123,4))</f>
        <v>0</v>
      </c>
      <c r="BE123" s="150">
        <f t="shared" ref="BE123" si="455">IF(AY123=0,0,ROUND(BA123/AY123,4))</f>
        <v>0</v>
      </c>
      <c r="BF123" s="149">
        <f t="shared" ref="BF123" si="456">IF(BH123="ja",0,IF($BD123&gt;=60%,$AZ123+$BB123,$AZ123))</f>
        <v>0</v>
      </c>
      <c r="BG123" s="151">
        <f t="shared" ref="BG123" si="457">IF(BH123="ja",0,IF($BE123&gt;=60%,$BA123+$BC123,$BA123))</f>
        <v>0</v>
      </c>
      <c r="BH123" s="185" t="str">
        <f t="shared" ref="BH123" si="458">IF(SUMPRODUCT(($I123:$AJ123="a")*($I125:$AJ125="")*($I$23:$AJ$23&lt;&gt;0))&gt;0,"ja",
IF(SUMPRODUCT(($I123:$AJ123="e")*($I125:$AJ125="")*($I$23:$AJ$23&lt;&gt;0))&gt;0,"ja","nein"))</f>
        <v>nein</v>
      </c>
      <c r="BJ123" s="108" t="str">
        <f>IF(BK123=FALSE,"",COUNTIFS($BK$31:BK123,"&lt;&gt;",$BK$31:BK123,"&lt;&gt;falsch"))</f>
        <v/>
      </c>
      <c r="BK123" s="104" t="b">
        <f>IF(OR(AND($AR$8=$AX$27,AX124&gt;0),AND($AR$8=$AY$27,AY124&gt;0)),B123,FALSE)</f>
        <v>0</v>
      </c>
      <c r="BO123" s="108" t="str">
        <f>IF(BP123=FALSE,"",COUNTIFS($BP$31:BP123,"&lt;&gt;",$BP$31:BP123,"&lt;&gt;falsch"))</f>
        <v/>
      </c>
      <c r="BP123" s="104" t="b">
        <f t="shared" ref="BP123" si="459">IF(AQ123="",FALSE,IF(AQ123&gt;0,B123,FALSE))</f>
        <v>0</v>
      </c>
    </row>
    <row r="124" spans="1:68" ht="18" customHeight="1" x14ac:dyDescent="0.2">
      <c r="A124" s="240"/>
      <c r="B124" s="245"/>
      <c r="C124" s="246"/>
      <c r="D124" s="246"/>
      <c r="E124" s="246"/>
      <c r="F124" s="246"/>
      <c r="G124" s="246"/>
      <c r="H124" s="247"/>
      <c r="I124" s="176"/>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3"/>
      <c r="AK124" s="268"/>
      <c r="AL124" s="269"/>
      <c r="AM124" s="273"/>
      <c r="AN124" s="269"/>
      <c r="AO124" s="277"/>
      <c r="AP124" s="278"/>
      <c r="AQ124" s="291"/>
      <c r="AR124" s="269"/>
      <c r="AS124" s="273"/>
      <c r="AT124" s="286"/>
      <c r="AU124" s="300"/>
      <c r="AV124" s="301"/>
      <c r="AW124" s="293"/>
      <c r="AX124" s="144">
        <f t="shared" ref="AX124" si="460">SUMPRODUCT(($I$23:$AJ$23=$AX$27)*($I123:$AJ123&lt;&gt;"")*($I124:$AJ124="UN")*($I126:$AJ126))</f>
        <v>0</v>
      </c>
      <c r="AY124" s="152">
        <f t="shared" ref="AY124" si="461">SUMPRODUCT(($I$23:$AJ$23=$AY$27)*($I123:$AJ123&lt;&gt;"")*($I124:$AJ124="UN")*($I126:$AJ126))</f>
        <v>0</v>
      </c>
      <c r="AZ124" s="144">
        <f t="shared" ref="AZ124" si="462">SUMPRODUCT(($I$23:$AJ$23=$AZ$27)*($I123:$AJ123="a")*($I124:$AJ124="UN")*($I126:$AJ126))</f>
        <v>0</v>
      </c>
      <c r="BA124" s="152">
        <f t="shared" ref="BA124" si="463">SUMPRODUCT(($I$23:$AJ$23=$BA$27)*($I123:$AJ123="a")*($I124:$AJ124="UN")*($I126:$AJ126))</f>
        <v>0</v>
      </c>
      <c r="BB124" s="144">
        <f t="shared" ref="BB124" si="464">SUMPRODUCT(($I$23:$AJ$23=$BB$27)*($I123:$AJ123="e")*($I124:$AJ124="UN")*($I126:$AJ126))</f>
        <v>0</v>
      </c>
      <c r="BC124" s="152">
        <f t="shared" ref="BC124" si="465">SUMPRODUCT(($I$23:$AJ$23=$BC$27)*($I123:$AJ123="e")*($I124:$AJ124="UN")*($I126:$AJ126))</f>
        <v>0</v>
      </c>
      <c r="BD124" s="154"/>
      <c r="BE124" s="145"/>
      <c r="BF124" s="144">
        <f t="shared" ref="BF124" si="466">IF(BH123="ja",0,IF($BD123&gt;=60%,$AZ124+$BB124,$AZ124))</f>
        <v>0</v>
      </c>
      <c r="BG124" s="152">
        <f t="shared" ref="BG124" si="467">IF(BH123="ja",0,IF($BE123&gt;=60%,$BA124+$BC124,$BA124))</f>
        <v>0</v>
      </c>
      <c r="BH124" s="183"/>
      <c r="BJ124" s="108" t="str">
        <f>IF(BK124=FALSE,"",COUNTIFS($BK$31:BK124,"&lt;&gt;",$BK$31:BK124,"&lt;&gt;falsch"))</f>
        <v/>
      </c>
      <c r="BK124" s="104"/>
      <c r="BO124" s="108" t="str">
        <f>IF(BP124=FALSE,"",COUNTIFS($BP$31:BP124,"&lt;&gt;",$BP$31:BP124,"&lt;&gt;falsch"))</f>
        <v/>
      </c>
      <c r="BP124" s="104"/>
    </row>
    <row r="125" spans="1:68" ht="18" customHeight="1" x14ac:dyDescent="0.2">
      <c r="A125" s="240"/>
      <c r="B125" s="245"/>
      <c r="C125" s="246"/>
      <c r="D125" s="246"/>
      <c r="E125" s="246"/>
      <c r="F125" s="246"/>
      <c r="G125" s="246"/>
      <c r="H125" s="24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268"/>
      <c r="AL125" s="269"/>
      <c r="AM125" s="273"/>
      <c r="AN125" s="269"/>
      <c r="AO125" s="277"/>
      <c r="AP125" s="278"/>
      <c r="AQ125" s="291"/>
      <c r="AR125" s="269"/>
      <c r="AS125" s="273"/>
      <c r="AT125" s="286"/>
      <c r="AU125" s="300"/>
      <c r="AV125" s="301"/>
      <c r="AW125" s="293"/>
      <c r="AX125" s="144"/>
      <c r="AY125" s="152"/>
      <c r="AZ125" s="144"/>
      <c r="BA125" s="152"/>
      <c r="BB125" s="144"/>
      <c r="BC125" s="152"/>
      <c r="BD125" s="154"/>
      <c r="BE125" s="145"/>
      <c r="BF125" s="144"/>
      <c r="BG125" s="152"/>
      <c r="BH125" s="183"/>
      <c r="BJ125" s="108" t="str">
        <f>IF(BK125=FALSE,"",COUNTIFS($BK$31:BK125,"&lt;&gt;",$BK$31:BK125,"&lt;&gt;falsch"))</f>
        <v/>
      </c>
      <c r="BK125" s="104"/>
      <c r="BO125" s="108" t="str">
        <f>IF(BP125=FALSE,"",COUNTIFS($BP$31:BP125,"&lt;&gt;",$BP$31:BP125,"&lt;&gt;falsch"))</f>
        <v/>
      </c>
      <c r="BP125" s="104"/>
    </row>
    <row r="126" spans="1:68" ht="18" customHeight="1" x14ac:dyDescent="0.2">
      <c r="A126" s="241"/>
      <c r="B126" s="248"/>
      <c r="C126" s="249"/>
      <c r="D126" s="249"/>
      <c r="E126" s="249"/>
      <c r="F126" s="249"/>
      <c r="G126" s="249"/>
      <c r="H126" s="250"/>
      <c r="I126" s="178"/>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3"/>
      <c r="AK126" s="270"/>
      <c r="AL126" s="271"/>
      <c r="AM126" s="274"/>
      <c r="AN126" s="271"/>
      <c r="AO126" s="279"/>
      <c r="AP126" s="280"/>
      <c r="AQ126" s="292"/>
      <c r="AR126" s="271"/>
      <c r="AS126" s="274"/>
      <c r="AT126" s="287"/>
      <c r="AU126" s="302"/>
      <c r="AV126" s="303"/>
      <c r="AW126" s="293"/>
      <c r="AX126" s="144"/>
      <c r="AY126" s="152"/>
      <c r="AZ126" s="144"/>
      <c r="BA126" s="152"/>
      <c r="BB126" s="144"/>
      <c r="BC126" s="152"/>
      <c r="BD126" s="154"/>
      <c r="BE126" s="145"/>
      <c r="BF126" s="144"/>
      <c r="BG126" s="152"/>
      <c r="BH126" s="184"/>
      <c r="BJ126" s="108" t="str">
        <f>IF(BK126=FALSE,"",COUNTIFS($BK$31:BK126,"&lt;&gt;",$BK$31:BK126,"&lt;&gt;falsch"))</f>
        <v/>
      </c>
      <c r="BK126" s="104"/>
      <c r="BO126" s="108" t="str">
        <f>IF(BP126=FALSE,"",COUNTIFS($BP$31:BP126,"&lt;&gt;",$BP$31:BP126,"&lt;&gt;falsch"))</f>
        <v/>
      </c>
      <c r="BP126" s="104"/>
    </row>
    <row r="127" spans="1:68" ht="18" customHeight="1" x14ac:dyDescent="0.2">
      <c r="A127" s="239">
        <v>25</v>
      </c>
      <c r="B127" s="242" t="str">
        <f>'Kopierhilfe TN-Daten'!C26</f>
        <v/>
      </c>
      <c r="C127" s="243"/>
      <c r="D127" s="243"/>
      <c r="E127" s="243"/>
      <c r="F127" s="243"/>
      <c r="G127" s="243"/>
      <c r="H127" s="244"/>
      <c r="I127" s="175"/>
      <c r="J127" s="175"/>
      <c r="K127" s="175"/>
      <c r="L127" s="175"/>
      <c r="M127" s="175"/>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3"/>
      <c r="AK127" s="266" t="str">
        <f>IF(OR($Y$12=0,SUM($I$23:$AJ$23)=0),"",IFERROR(HLOOKUP($AR$8,$AX$27:$AY$150,ROW()-$AK$23,FALSE),0))</f>
        <v/>
      </c>
      <c r="AL127" s="267"/>
      <c r="AM127" s="272" t="str">
        <f>IF(OR($Y$12=0,SUM($I$23:$AJ$23)=0),"",IFERROR(HLOOKUP($AR$8,$AZ$27:$BA$150,ROW()-$AK$23,FALSE),0))</f>
        <v/>
      </c>
      <c r="AN127" s="267"/>
      <c r="AO127" s="275" t="str">
        <f>IF(OR($Y$12=0,SUM($I$23:$AJ$23)=0),"",IFERROR(HLOOKUP($AR$8,$BD$27:$BE$150,ROW()-$AK$23,FALSE),0))</f>
        <v/>
      </c>
      <c r="AP127" s="276"/>
      <c r="AQ127" s="290" t="str">
        <f>IF(OR($Y$12=0,SUM($I$23:$AJ$23)=0),"",IFERROR(HLOOKUP($AR$8,$BF$27:$BG$150,ROW()-$AK$23,FALSE),0))</f>
        <v/>
      </c>
      <c r="AR127" s="267"/>
      <c r="AS127" s="272" t="str">
        <f>IF(OR($Y$12=0,SUM($I$23:$AJ$23)=0),"",IFERROR(HLOOKUP($AR$8,$BF$27:$BG$150,ROW()-$AS$23,FALSE),0))</f>
        <v/>
      </c>
      <c r="AT127" s="285"/>
      <c r="AU127" s="298">
        <f>IF(HLOOKUP($AH$8,$AX$15:$BB$19,4,FALSE)=$AR$8,SUM(BF127:BG127),0)</f>
        <v>0</v>
      </c>
      <c r="AV127" s="299"/>
      <c r="AW127" s="293" t="str">
        <f t="shared" ref="AW127" si="468">IF(BH127="ja","Es fehlt die Angabe des Berufsfeldes!",IF(AU127&gt;$Y$12,"Die Gesamtstunden wurden überschritten!",""))</f>
        <v/>
      </c>
      <c r="AX127" s="149">
        <f t="shared" ref="AX127" si="469">SUMPRODUCT(($I$23:$AJ$23=$AX$27)*($I127:$AJ127&lt;&gt;"")*($I130:$AJ130))</f>
        <v>0</v>
      </c>
      <c r="AY127" s="151">
        <f t="shared" ref="AY127" si="470">SUMPRODUCT(($I$23:$AJ$23=$AY$27)*($I127:$AJ127&lt;&gt;"")*($I130:$AJ130))</f>
        <v>0</v>
      </c>
      <c r="AZ127" s="149">
        <f t="shared" ref="AZ127" si="471">SUMPRODUCT(($I$23:$AJ$23=$AZ$27)*($I127:$AJ127="a")*($I130:$AJ130))</f>
        <v>0</v>
      </c>
      <c r="BA127" s="151">
        <f t="shared" ref="BA127" si="472">SUMPRODUCT(($I$23:$AJ$23=$BA$27)*($I127:$AJ127="a")*($I130:$AJ130))</f>
        <v>0</v>
      </c>
      <c r="BB127" s="149">
        <f t="shared" ref="BB127" si="473">SUMPRODUCT(($I$23:$AJ$23=$BB$27)*($I127:$AJ127="e")*($I130:$AJ130))</f>
        <v>0</v>
      </c>
      <c r="BC127" s="151">
        <f t="shared" ref="BC127" si="474">SUMPRODUCT(($I$23:$AJ$23=$BC$27)*($I127:$AJ127="e")*($I130:$AJ130))</f>
        <v>0</v>
      </c>
      <c r="BD127" s="153">
        <f t="shared" ref="BD127" si="475">IF(AX127=0,0,ROUND(AZ127/AX127,4))</f>
        <v>0</v>
      </c>
      <c r="BE127" s="150">
        <f t="shared" ref="BE127" si="476">IF(AY127=0,0,ROUND(BA127/AY127,4))</f>
        <v>0</v>
      </c>
      <c r="BF127" s="149">
        <f t="shared" ref="BF127" si="477">IF(BH127="ja",0,IF($BD127&gt;=60%,$AZ127+$BB127,$AZ127))</f>
        <v>0</v>
      </c>
      <c r="BG127" s="151">
        <f t="shared" ref="BG127" si="478">IF(BH127="ja",0,IF($BE127&gt;=60%,$BA127+$BC127,$BA127))</f>
        <v>0</v>
      </c>
      <c r="BH127" s="185" t="str">
        <f t="shared" ref="BH127" si="479">IF(SUMPRODUCT(($I127:$AJ127="a")*($I129:$AJ129="")*($I$23:$AJ$23&lt;&gt;0))&gt;0,"ja",
IF(SUMPRODUCT(($I127:$AJ127="e")*($I129:$AJ129="")*($I$23:$AJ$23&lt;&gt;0))&gt;0,"ja","nein"))</f>
        <v>nein</v>
      </c>
      <c r="BJ127" s="108" t="str">
        <f>IF(BK127=FALSE,"",COUNTIFS($BK$31:BK127,"&lt;&gt;",$BK$31:BK127,"&lt;&gt;falsch"))</f>
        <v/>
      </c>
      <c r="BK127" s="104" t="b">
        <f>IF(OR(AND($AR$8=$AX$27,AX128&gt;0),AND($AR$8=$AY$27,AY128&gt;0)),B127,FALSE)</f>
        <v>0</v>
      </c>
      <c r="BO127" s="108" t="str">
        <f>IF(BP127=FALSE,"",COUNTIFS($BP$31:BP127,"&lt;&gt;",$BP$31:BP127,"&lt;&gt;falsch"))</f>
        <v/>
      </c>
      <c r="BP127" s="104" t="b">
        <f t="shared" ref="BP127" si="480">IF(AQ127="",FALSE,IF(AQ127&gt;0,B127,FALSE))</f>
        <v>0</v>
      </c>
    </row>
    <row r="128" spans="1:68" ht="18" customHeight="1" x14ac:dyDescent="0.2">
      <c r="A128" s="240"/>
      <c r="B128" s="245"/>
      <c r="C128" s="246"/>
      <c r="D128" s="246"/>
      <c r="E128" s="246"/>
      <c r="F128" s="246"/>
      <c r="G128" s="246"/>
      <c r="H128" s="247"/>
      <c r="I128" s="176"/>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3"/>
      <c r="AK128" s="268"/>
      <c r="AL128" s="269"/>
      <c r="AM128" s="273"/>
      <c r="AN128" s="269"/>
      <c r="AO128" s="277"/>
      <c r="AP128" s="278"/>
      <c r="AQ128" s="291"/>
      <c r="AR128" s="269"/>
      <c r="AS128" s="273"/>
      <c r="AT128" s="286"/>
      <c r="AU128" s="300"/>
      <c r="AV128" s="301"/>
      <c r="AW128" s="293"/>
      <c r="AX128" s="144">
        <f t="shared" ref="AX128" si="481">SUMPRODUCT(($I$23:$AJ$23=$AX$27)*($I127:$AJ127&lt;&gt;"")*($I128:$AJ128="UN")*($I130:$AJ130))</f>
        <v>0</v>
      </c>
      <c r="AY128" s="152">
        <f t="shared" ref="AY128" si="482">SUMPRODUCT(($I$23:$AJ$23=$AY$27)*($I127:$AJ127&lt;&gt;"")*($I128:$AJ128="UN")*($I130:$AJ130))</f>
        <v>0</v>
      </c>
      <c r="AZ128" s="144">
        <f t="shared" ref="AZ128" si="483">SUMPRODUCT(($I$23:$AJ$23=$AZ$27)*($I127:$AJ127="a")*($I128:$AJ128="UN")*($I130:$AJ130))</f>
        <v>0</v>
      </c>
      <c r="BA128" s="152">
        <f t="shared" ref="BA128" si="484">SUMPRODUCT(($I$23:$AJ$23=$BA$27)*($I127:$AJ127="a")*($I128:$AJ128="UN")*($I130:$AJ130))</f>
        <v>0</v>
      </c>
      <c r="BB128" s="144">
        <f t="shared" ref="BB128" si="485">SUMPRODUCT(($I$23:$AJ$23=$BB$27)*($I127:$AJ127="e")*($I128:$AJ128="UN")*($I130:$AJ130))</f>
        <v>0</v>
      </c>
      <c r="BC128" s="152">
        <f t="shared" ref="BC128" si="486">SUMPRODUCT(($I$23:$AJ$23=$BC$27)*($I127:$AJ127="e")*($I128:$AJ128="UN")*($I130:$AJ130))</f>
        <v>0</v>
      </c>
      <c r="BD128" s="154"/>
      <c r="BE128" s="145"/>
      <c r="BF128" s="144">
        <f t="shared" ref="BF128" si="487">IF(BH127="ja",0,IF($BD127&gt;=60%,$AZ128+$BB128,$AZ128))</f>
        <v>0</v>
      </c>
      <c r="BG128" s="152">
        <f t="shared" ref="BG128" si="488">IF(BH127="ja",0,IF($BE127&gt;=60%,$BA128+$BC128,$BA128))</f>
        <v>0</v>
      </c>
      <c r="BH128" s="183"/>
      <c r="BJ128" s="108" t="str">
        <f>IF(BK128=FALSE,"",COUNTIFS($BK$31:BK128,"&lt;&gt;",$BK$31:BK128,"&lt;&gt;falsch"))</f>
        <v/>
      </c>
      <c r="BK128" s="104"/>
      <c r="BO128" s="108" t="str">
        <f>IF(BP128=FALSE,"",COUNTIFS($BP$31:BP128,"&lt;&gt;",$BP$31:BP128,"&lt;&gt;falsch"))</f>
        <v/>
      </c>
      <c r="BP128" s="104"/>
    </row>
    <row r="129" spans="1:68" ht="18" customHeight="1" x14ac:dyDescent="0.2">
      <c r="A129" s="240"/>
      <c r="B129" s="245"/>
      <c r="C129" s="246"/>
      <c r="D129" s="246"/>
      <c r="E129" s="246"/>
      <c r="F129" s="246"/>
      <c r="G129" s="246"/>
      <c r="H129" s="24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268"/>
      <c r="AL129" s="269"/>
      <c r="AM129" s="273"/>
      <c r="AN129" s="269"/>
      <c r="AO129" s="277"/>
      <c r="AP129" s="278"/>
      <c r="AQ129" s="291"/>
      <c r="AR129" s="269"/>
      <c r="AS129" s="273"/>
      <c r="AT129" s="286"/>
      <c r="AU129" s="300"/>
      <c r="AV129" s="301"/>
      <c r="AW129" s="293"/>
      <c r="AX129" s="144"/>
      <c r="AY129" s="152"/>
      <c r="AZ129" s="144"/>
      <c r="BA129" s="152"/>
      <c r="BB129" s="144"/>
      <c r="BC129" s="152"/>
      <c r="BD129" s="154"/>
      <c r="BE129" s="145"/>
      <c r="BF129" s="144"/>
      <c r="BG129" s="152"/>
      <c r="BH129" s="183"/>
      <c r="BJ129" s="108" t="str">
        <f>IF(BK129=FALSE,"",COUNTIFS($BK$31:BK129,"&lt;&gt;",$BK$31:BK129,"&lt;&gt;falsch"))</f>
        <v/>
      </c>
      <c r="BK129" s="104"/>
      <c r="BO129" s="108" t="str">
        <f>IF(BP129=FALSE,"",COUNTIFS($BP$31:BP129,"&lt;&gt;",$BP$31:BP129,"&lt;&gt;falsch"))</f>
        <v/>
      </c>
      <c r="BP129" s="104"/>
    </row>
    <row r="130" spans="1:68" ht="18" customHeight="1" x14ac:dyDescent="0.2">
      <c r="A130" s="241"/>
      <c r="B130" s="248"/>
      <c r="C130" s="249"/>
      <c r="D130" s="249"/>
      <c r="E130" s="249"/>
      <c r="F130" s="249"/>
      <c r="G130" s="249"/>
      <c r="H130" s="250"/>
      <c r="I130" s="178"/>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3"/>
      <c r="AK130" s="270"/>
      <c r="AL130" s="271"/>
      <c r="AM130" s="274"/>
      <c r="AN130" s="271"/>
      <c r="AO130" s="279"/>
      <c r="AP130" s="280"/>
      <c r="AQ130" s="292"/>
      <c r="AR130" s="271"/>
      <c r="AS130" s="274"/>
      <c r="AT130" s="287"/>
      <c r="AU130" s="302"/>
      <c r="AV130" s="303"/>
      <c r="AW130" s="293"/>
      <c r="AX130" s="144"/>
      <c r="AY130" s="152"/>
      <c r="AZ130" s="144"/>
      <c r="BA130" s="152"/>
      <c r="BB130" s="144"/>
      <c r="BC130" s="152"/>
      <c r="BD130" s="154"/>
      <c r="BE130" s="145"/>
      <c r="BF130" s="144"/>
      <c r="BG130" s="152"/>
      <c r="BH130" s="184"/>
      <c r="BJ130" s="108" t="str">
        <f>IF(BK130=FALSE,"",COUNTIFS($BK$31:BK130,"&lt;&gt;",$BK$31:BK130,"&lt;&gt;falsch"))</f>
        <v/>
      </c>
      <c r="BK130" s="104"/>
      <c r="BO130" s="108" t="str">
        <f>IF(BP130=FALSE,"",COUNTIFS($BP$31:BP130,"&lt;&gt;",$BP$31:BP130,"&lt;&gt;falsch"))</f>
        <v/>
      </c>
      <c r="BP130" s="104"/>
    </row>
    <row r="131" spans="1:68" ht="18" customHeight="1" x14ac:dyDescent="0.2">
      <c r="A131" s="239">
        <v>26</v>
      </c>
      <c r="B131" s="242" t="str">
        <f>'Kopierhilfe TN-Daten'!C27</f>
        <v/>
      </c>
      <c r="C131" s="243"/>
      <c r="D131" s="243"/>
      <c r="E131" s="243"/>
      <c r="F131" s="243"/>
      <c r="G131" s="243"/>
      <c r="H131" s="244"/>
      <c r="I131" s="175"/>
      <c r="J131" s="175"/>
      <c r="K131" s="175"/>
      <c r="L131" s="175"/>
      <c r="M131" s="175"/>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3"/>
      <c r="AK131" s="266" t="str">
        <f>IF(OR($Y$12=0,SUM($I$23:$AJ$23)=0),"",IFERROR(HLOOKUP($AR$8,$AX$27:$AY$150,ROW()-$AK$23,FALSE),0))</f>
        <v/>
      </c>
      <c r="AL131" s="267"/>
      <c r="AM131" s="272" t="str">
        <f>IF(OR($Y$12=0,SUM($I$23:$AJ$23)=0),"",IFERROR(HLOOKUP($AR$8,$AZ$27:$BA$150,ROW()-$AK$23,FALSE),0))</f>
        <v/>
      </c>
      <c r="AN131" s="267"/>
      <c r="AO131" s="275" t="str">
        <f>IF(OR($Y$12=0,SUM($I$23:$AJ$23)=0),"",IFERROR(HLOOKUP($AR$8,$BD$27:$BE$150,ROW()-$AK$23,FALSE),0))</f>
        <v/>
      </c>
      <c r="AP131" s="276"/>
      <c r="AQ131" s="290" t="str">
        <f>IF(OR($Y$12=0,SUM($I$23:$AJ$23)=0),"",IFERROR(HLOOKUP($AR$8,$BF$27:$BG$150,ROW()-$AK$23,FALSE),0))</f>
        <v/>
      </c>
      <c r="AR131" s="267"/>
      <c r="AS131" s="272" t="str">
        <f>IF(OR($Y$12=0,SUM($I$23:$AJ$23)=0),"",IFERROR(HLOOKUP($AR$8,$BF$27:$BG$150,ROW()-$AS$23,FALSE),0))</f>
        <v/>
      </c>
      <c r="AT131" s="285"/>
      <c r="AU131" s="298">
        <f>IF(HLOOKUP($AH$8,$AX$15:$BB$19,4,FALSE)=$AR$8,SUM(BF131:BG131),0)</f>
        <v>0</v>
      </c>
      <c r="AV131" s="299"/>
      <c r="AW131" s="293" t="str">
        <f t="shared" ref="AW131" si="489">IF(BH131="ja","Es fehlt die Angabe des Berufsfeldes!",IF(AU131&gt;$Y$12,"Die Gesamtstunden wurden überschritten!",""))</f>
        <v/>
      </c>
      <c r="AX131" s="149">
        <f t="shared" ref="AX131" si="490">SUMPRODUCT(($I$23:$AJ$23=$AX$27)*($I131:$AJ131&lt;&gt;"")*($I134:$AJ134))</f>
        <v>0</v>
      </c>
      <c r="AY131" s="151">
        <f t="shared" ref="AY131" si="491">SUMPRODUCT(($I$23:$AJ$23=$AY$27)*($I131:$AJ131&lt;&gt;"")*($I134:$AJ134))</f>
        <v>0</v>
      </c>
      <c r="AZ131" s="149">
        <f t="shared" ref="AZ131" si="492">SUMPRODUCT(($I$23:$AJ$23=$AZ$27)*($I131:$AJ131="a")*($I134:$AJ134))</f>
        <v>0</v>
      </c>
      <c r="BA131" s="151">
        <f t="shared" ref="BA131" si="493">SUMPRODUCT(($I$23:$AJ$23=$BA$27)*($I131:$AJ131="a")*($I134:$AJ134))</f>
        <v>0</v>
      </c>
      <c r="BB131" s="149">
        <f t="shared" ref="BB131" si="494">SUMPRODUCT(($I$23:$AJ$23=$BB$27)*($I131:$AJ131="e")*($I134:$AJ134))</f>
        <v>0</v>
      </c>
      <c r="BC131" s="151">
        <f t="shared" ref="BC131" si="495">SUMPRODUCT(($I$23:$AJ$23=$BC$27)*($I131:$AJ131="e")*($I134:$AJ134))</f>
        <v>0</v>
      </c>
      <c r="BD131" s="153">
        <f t="shared" ref="BD131" si="496">IF(AX131=0,0,ROUND(AZ131/AX131,4))</f>
        <v>0</v>
      </c>
      <c r="BE131" s="150">
        <f t="shared" ref="BE131" si="497">IF(AY131=0,0,ROUND(BA131/AY131,4))</f>
        <v>0</v>
      </c>
      <c r="BF131" s="149">
        <f t="shared" ref="BF131" si="498">IF(BH131="ja",0,IF($BD131&gt;=60%,$AZ131+$BB131,$AZ131))</f>
        <v>0</v>
      </c>
      <c r="BG131" s="151">
        <f t="shared" ref="BG131" si="499">IF(BH131="ja",0,IF($BE131&gt;=60%,$BA131+$BC131,$BA131))</f>
        <v>0</v>
      </c>
      <c r="BH131" s="185" t="str">
        <f t="shared" ref="BH131" si="500">IF(SUMPRODUCT(($I131:$AJ131="a")*($I133:$AJ133="")*($I$23:$AJ$23&lt;&gt;0))&gt;0,"ja",
IF(SUMPRODUCT(($I131:$AJ131="e")*($I133:$AJ133="")*($I$23:$AJ$23&lt;&gt;0))&gt;0,"ja","nein"))</f>
        <v>nein</v>
      </c>
      <c r="BJ131" s="108" t="str">
        <f>IF(BK131=FALSE,"",COUNTIFS($BK$31:BK131,"&lt;&gt;",$BK$31:BK131,"&lt;&gt;falsch"))</f>
        <v/>
      </c>
      <c r="BK131" s="104" t="b">
        <f>IF(OR(AND($AR$8=$AX$27,AX132&gt;0),AND($AR$8=$AY$27,AY132&gt;0)),B131,FALSE)</f>
        <v>0</v>
      </c>
      <c r="BO131" s="108" t="str">
        <f>IF(BP131=FALSE,"",COUNTIFS($BP$31:BP131,"&lt;&gt;",$BP$31:BP131,"&lt;&gt;falsch"))</f>
        <v/>
      </c>
      <c r="BP131" s="104" t="b">
        <f t="shared" ref="BP131" si="501">IF(AQ131="",FALSE,IF(AQ131&gt;0,B131,FALSE))</f>
        <v>0</v>
      </c>
    </row>
    <row r="132" spans="1:68" ht="18" customHeight="1" x14ac:dyDescent="0.2">
      <c r="A132" s="240"/>
      <c r="B132" s="245"/>
      <c r="C132" s="246"/>
      <c r="D132" s="246"/>
      <c r="E132" s="246"/>
      <c r="F132" s="246"/>
      <c r="G132" s="246"/>
      <c r="H132" s="247"/>
      <c r="I132" s="176"/>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3"/>
      <c r="AK132" s="268"/>
      <c r="AL132" s="269"/>
      <c r="AM132" s="273"/>
      <c r="AN132" s="269"/>
      <c r="AO132" s="277"/>
      <c r="AP132" s="278"/>
      <c r="AQ132" s="291"/>
      <c r="AR132" s="269"/>
      <c r="AS132" s="273"/>
      <c r="AT132" s="286"/>
      <c r="AU132" s="300"/>
      <c r="AV132" s="301"/>
      <c r="AW132" s="293"/>
      <c r="AX132" s="144">
        <f t="shared" ref="AX132" si="502">SUMPRODUCT(($I$23:$AJ$23=$AX$27)*($I131:$AJ131&lt;&gt;"")*($I132:$AJ132="UN")*($I134:$AJ134))</f>
        <v>0</v>
      </c>
      <c r="AY132" s="152">
        <f t="shared" ref="AY132" si="503">SUMPRODUCT(($I$23:$AJ$23=$AY$27)*($I131:$AJ131&lt;&gt;"")*($I132:$AJ132="UN")*($I134:$AJ134))</f>
        <v>0</v>
      </c>
      <c r="AZ132" s="144">
        <f t="shared" ref="AZ132" si="504">SUMPRODUCT(($I$23:$AJ$23=$AZ$27)*($I131:$AJ131="a")*($I132:$AJ132="UN")*($I134:$AJ134))</f>
        <v>0</v>
      </c>
      <c r="BA132" s="152">
        <f t="shared" ref="BA132" si="505">SUMPRODUCT(($I$23:$AJ$23=$BA$27)*($I131:$AJ131="a")*($I132:$AJ132="UN")*($I134:$AJ134))</f>
        <v>0</v>
      </c>
      <c r="BB132" s="144">
        <f t="shared" ref="BB132" si="506">SUMPRODUCT(($I$23:$AJ$23=$BB$27)*($I131:$AJ131="e")*($I132:$AJ132="UN")*($I134:$AJ134))</f>
        <v>0</v>
      </c>
      <c r="BC132" s="152">
        <f t="shared" ref="BC132" si="507">SUMPRODUCT(($I$23:$AJ$23=$BC$27)*($I131:$AJ131="e")*($I132:$AJ132="UN")*($I134:$AJ134))</f>
        <v>0</v>
      </c>
      <c r="BD132" s="154"/>
      <c r="BE132" s="145"/>
      <c r="BF132" s="144">
        <f t="shared" ref="BF132" si="508">IF(BH131="ja",0,IF($BD131&gt;=60%,$AZ132+$BB132,$AZ132))</f>
        <v>0</v>
      </c>
      <c r="BG132" s="152">
        <f t="shared" ref="BG132" si="509">IF(BH131="ja",0,IF($BE131&gt;=60%,$BA132+$BC132,$BA132))</f>
        <v>0</v>
      </c>
      <c r="BH132" s="183"/>
      <c r="BJ132" s="108" t="str">
        <f>IF(BK132=FALSE,"",COUNTIFS($BK$31:BK132,"&lt;&gt;",$BK$31:BK132,"&lt;&gt;falsch"))</f>
        <v/>
      </c>
      <c r="BK132" s="104"/>
      <c r="BO132" s="108" t="str">
        <f>IF(BP132=FALSE,"",COUNTIFS($BP$31:BP132,"&lt;&gt;",$BP$31:BP132,"&lt;&gt;falsch"))</f>
        <v/>
      </c>
      <c r="BP132" s="104"/>
    </row>
    <row r="133" spans="1:68" ht="18" customHeight="1" x14ac:dyDescent="0.2">
      <c r="A133" s="240"/>
      <c r="B133" s="245"/>
      <c r="C133" s="246"/>
      <c r="D133" s="246"/>
      <c r="E133" s="246"/>
      <c r="F133" s="246"/>
      <c r="G133" s="246"/>
      <c r="H133" s="24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268"/>
      <c r="AL133" s="269"/>
      <c r="AM133" s="273"/>
      <c r="AN133" s="269"/>
      <c r="AO133" s="277"/>
      <c r="AP133" s="278"/>
      <c r="AQ133" s="291"/>
      <c r="AR133" s="269"/>
      <c r="AS133" s="273"/>
      <c r="AT133" s="286"/>
      <c r="AU133" s="300"/>
      <c r="AV133" s="301"/>
      <c r="AW133" s="293"/>
      <c r="AX133" s="144"/>
      <c r="AY133" s="152"/>
      <c r="AZ133" s="144"/>
      <c r="BA133" s="152"/>
      <c r="BB133" s="144"/>
      <c r="BC133" s="152"/>
      <c r="BD133" s="154"/>
      <c r="BE133" s="145"/>
      <c r="BF133" s="144"/>
      <c r="BG133" s="152"/>
      <c r="BH133" s="183"/>
      <c r="BJ133" s="108" t="str">
        <f>IF(BK133=FALSE,"",COUNTIFS($BK$31:BK133,"&lt;&gt;",$BK$31:BK133,"&lt;&gt;falsch"))</f>
        <v/>
      </c>
      <c r="BK133" s="104"/>
      <c r="BO133" s="108" t="str">
        <f>IF(BP133=FALSE,"",COUNTIFS($BP$31:BP133,"&lt;&gt;",$BP$31:BP133,"&lt;&gt;falsch"))</f>
        <v/>
      </c>
      <c r="BP133" s="104"/>
    </row>
    <row r="134" spans="1:68" ht="18" customHeight="1" x14ac:dyDescent="0.2">
      <c r="A134" s="241"/>
      <c r="B134" s="248"/>
      <c r="C134" s="249"/>
      <c r="D134" s="249"/>
      <c r="E134" s="249"/>
      <c r="F134" s="249"/>
      <c r="G134" s="249"/>
      <c r="H134" s="250"/>
      <c r="I134" s="178"/>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3"/>
      <c r="AK134" s="270"/>
      <c r="AL134" s="271"/>
      <c r="AM134" s="274"/>
      <c r="AN134" s="271"/>
      <c r="AO134" s="279"/>
      <c r="AP134" s="280"/>
      <c r="AQ134" s="292"/>
      <c r="AR134" s="271"/>
      <c r="AS134" s="274"/>
      <c r="AT134" s="287"/>
      <c r="AU134" s="302"/>
      <c r="AV134" s="303"/>
      <c r="AW134" s="293"/>
      <c r="AX134" s="144"/>
      <c r="AY134" s="152"/>
      <c r="AZ134" s="144"/>
      <c r="BA134" s="152"/>
      <c r="BB134" s="144"/>
      <c r="BC134" s="152"/>
      <c r="BD134" s="154"/>
      <c r="BE134" s="145"/>
      <c r="BF134" s="144"/>
      <c r="BG134" s="152"/>
      <c r="BH134" s="184"/>
      <c r="BJ134" s="108" t="str">
        <f>IF(BK134=FALSE,"",COUNTIFS($BK$31:BK134,"&lt;&gt;",$BK$31:BK134,"&lt;&gt;falsch"))</f>
        <v/>
      </c>
      <c r="BK134" s="104"/>
      <c r="BO134" s="108" t="str">
        <f>IF(BP134=FALSE,"",COUNTIFS($BP$31:BP134,"&lt;&gt;",$BP$31:BP134,"&lt;&gt;falsch"))</f>
        <v/>
      </c>
      <c r="BP134" s="104"/>
    </row>
    <row r="135" spans="1:68" ht="18" customHeight="1" x14ac:dyDescent="0.2">
      <c r="A135" s="239">
        <v>27</v>
      </c>
      <c r="B135" s="242" t="str">
        <f>'Kopierhilfe TN-Daten'!C28</f>
        <v/>
      </c>
      <c r="C135" s="243"/>
      <c r="D135" s="243"/>
      <c r="E135" s="243"/>
      <c r="F135" s="243"/>
      <c r="G135" s="243"/>
      <c r="H135" s="244"/>
      <c r="I135" s="175"/>
      <c r="J135" s="175"/>
      <c r="K135" s="175"/>
      <c r="L135" s="175"/>
      <c r="M135" s="175"/>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3"/>
      <c r="AK135" s="266" t="str">
        <f>IF(OR($Y$12=0,SUM($I$23:$AJ$23)=0),"",IFERROR(HLOOKUP($AR$8,$AX$27:$AY$150,ROW()-$AK$23,FALSE),0))</f>
        <v/>
      </c>
      <c r="AL135" s="267"/>
      <c r="AM135" s="272" t="str">
        <f>IF(OR($Y$12=0,SUM($I$23:$AJ$23)=0),"",IFERROR(HLOOKUP($AR$8,$AZ$27:$BA$150,ROW()-$AK$23,FALSE),0))</f>
        <v/>
      </c>
      <c r="AN135" s="267"/>
      <c r="AO135" s="275" t="str">
        <f>IF(OR($Y$12=0,SUM($I$23:$AJ$23)=0),"",IFERROR(HLOOKUP($AR$8,$BD$27:$BE$150,ROW()-$AK$23,FALSE),0))</f>
        <v/>
      </c>
      <c r="AP135" s="276"/>
      <c r="AQ135" s="290" t="str">
        <f>IF(OR($Y$12=0,SUM($I$23:$AJ$23)=0),"",IFERROR(HLOOKUP($AR$8,$BF$27:$BG$150,ROW()-$AK$23,FALSE),0))</f>
        <v/>
      </c>
      <c r="AR135" s="267"/>
      <c r="AS135" s="272" t="str">
        <f>IF(OR($Y$12=0,SUM($I$23:$AJ$23)=0),"",IFERROR(HLOOKUP($AR$8,$BF$27:$BG$150,ROW()-$AS$23,FALSE),0))</f>
        <v/>
      </c>
      <c r="AT135" s="285"/>
      <c r="AU135" s="298">
        <f>IF(HLOOKUP($AH$8,$AX$15:$BB$19,4,FALSE)=$AR$8,SUM(BF135:BG135),0)</f>
        <v>0</v>
      </c>
      <c r="AV135" s="299"/>
      <c r="AW135" s="293" t="str">
        <f t="shared" ref="AW135" si="510">IF(BH135="ja","Es fehlt die Angabe des Berufsfeldes!",IF(AU135&gt;$Y$12,"Die Gesamtstunden wurden überschritten!",""))</f>
        <v/>
      </c>
      <c r="AX135" s="149">
        <f t="shared" ref="AX135" si="511">SUMPRODUCT(($I$23:$AJ$23=$AX$27)*($I135:$AJ135&lt;&gt;"")*($I138:$AJ138))</f>
        <v>0</v>
      </c>
      <c r="AY135" s="151">
        <f t="shared" ref="AY135" si="512">SUMPRODUCT(($I$23:$AJ$23=$AY$27)*($I135:$AJ135&lt;&gt;"")*($I138:$AJ138))</f>
        <v>0</v>
      </c>
      <c r="AZ135" s="149">
        <f t="shared" ref="AZ135" si="513">SUMPRODUCT(($I$23:$AJ$23=$AZ$27)*($I135:$AJ135="a")*($I138:$AJ138))</f>
        <v>0</v>
      </c>
      <c r="BA135" s="151">
        <f t="shared" ref="BA135" si="514">SUMPRODUCT(($I$23:$AJ$23=$BA$27)*($I135:$AJ135="a")*($I138:$AJ138))</f>
        <v>0</v>
      </c>
      <c r="BB135" s="149">
        <f t="shared" ref="BB135" si="515">SUMPRODUCT(($I$23:$AJ$23=$BB$27)*($I135:$AJ135="e")*($I138:$AJ138))</f>
        <v>0</v>
      </c>
      <c r="BC135" s="151">
        <f t="shared" ref="BC135" si="516">SUMPRODUCT(($I$23:$AJ$23=$BC$27)*($I135:$AJ135="e")*($I138:$AJ138))</f>
        <v>0</v>
      </c>
      <c r="BD135" s="153">
        <f t="shared" ref="BD135" si="517">IF(AX135=0,0,ROUND(AZ135/AX135,4))</f>
        <v>0</v>
      </c>
      <c r="BE135" s="150">
        <f t="shared" ref="BE135" si="518">IF(AY135=0,0,ROUND(BA135/AY135,4))</f>
        <v>0</v>
      </c>
      <c r="BF135" s="149">
        <f t="shared" ref="BF135" si="519">IF(BH135="ja",0,IF($BD135&gt;=60%,$AZ135+$BB135,$AZ135))</f>
        <v>0</v>
      </c>
      <c r="BG135" s="151">
        <f t="shared" ref="BG135" si="520">IF(BH135="ja",0,IF($BE135&gt;=60%,$BA135+$BC135,$BA135))</f>
        <v>0</v>
      </c>
      <c r="BH135" s="185" t="str">
        <f t="shared" ref="BH135" si="521">IF(SUMPRODUCT(($I135:$AJ135="a")*($I137:$AJ137="")*($I$23:$AJ$23&lt;&gt;0))&gt;0,"ja",
IF(SUMPRODUCT(($I135:$AJ135="e")*($I137:$AJ137="")*($I$23:$AJ$23&lt;&gt;0))&gt;0,"ja","nein"))</f>
        <v>nein</v>
      </c>
      <c r="BJ135" s="108" t="str">
        <f>IF(BK135=FALSE,"",COUNTIFS($BK$31:BK135,"&lt;&gt;",$BK$31:BK135,"&lt;&gt;falsch"))</f>
        <v/>
      </c>
      <c r="BK135" s="104" t="b">
        <f>IF(OR(AND($AR$8=$AX$27,AX136&gt;0),AND($AR$8=$AY$27,AY136&gt;0)),B135,FALSE)</f>
        <v>0</v>
      </c>
      <c r="BO135" s="108" t="str">
        <f>IF(BP135=FALSE,"",COUNTIFS($BP$31:BP135,"&lt;&gt;",$BP$31:BP135,"&lt;&gt;falsch"))</f>
        <v/>
      </c>
      <c r="BP135" s="104" t="b">
        <f t="shared" ref="BP135" si="522">IF(AQ135="",FALSE,IF(AQ135&gt;0,B135,FALSE))</f>
        <v>0</v>
      </c>
    </row>
    <row r="136" spans="1:68" ht="18" customHeight="1" x14ac:dyDescent="0.2">
      <c r="A136" s="240"/>
      <c r="B136" s="245"/>
      <c r="C136" s="246"/>
      <c r="D136" s="246"/>
      <c r="E136" s="246"/>
      <c r="F136" s="246"/>
      <c r="G136" s="246"/>
      <c r="H136" s="247"/>
      <c r="I136" s="176"/>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3"/>
      <c r="AK136" s="268"/>
      <c r="AL136" s="269"/>
      <c r="AM136" s="273"/>
      <c r="AN136" s="269"/>
      <c r="AO136" s="277"/>
      <c r="AP136" s="278"/>
      <c r="AQ136" s="291"/>
      <c r="AR136" s="269"/>
      <c r="AS136" s="273"/>
      <c r="AT136" s="286"/>
      <c r="AU136" s="300"/>
      <c r="AV136" s="301"/>
      <c r="AW136" s="293"/>
      <c r="AX136" s="144">
        <f t="shared" ref="AX136" si="523">SUMPRODUCT(($I$23:$AJ$23=$AX$27)*($I135:$AJ135&lt;&gt;"")*($I136:$AJ136="UN")*($I138:$AJ138))</f>
        <v>0</v>
      </c>
      <c r="AY136" s="152">
        <f t="shared" ref="AY136" si="524">SUMPRODUCT(($I$23:$AJ$23=$AY$27)*($I135:$AJ135&lt;&gt;"")*($I136:$AJ136="UN")*($I138:$AJ138))</f>
        <v>0</v>
      </c>
      <c r="AZ136" s="144">
        <f t="shared" ref="AZ136" si="525">SUMPRODUCT(($I$23:$AJ$23=$AZ$27)*($I135:$AJ135="a")*($I136:$AJ136="UN")*($I138:$AJ138))</f>
        <v>0</v>
      </c>
      <c r="BA136" s="152">
        <f t="shared" ref="BA136" si="526">SUMPRODUCT(($I$23:$AJ$23=$BA$27)*($I135:$AJ135="a")*($I136:$AJ136="UN")*($I138:$AJ138))</f>
        <v>0</v>
      </c>
      <c r="BB136" s="144">
        <f t="shared" ref="BB136" si="527">SUMPRODUCT(($I$23:$AJ$23=$BB$27)*($I135:$AJ135="e")*($I136:$AJ136="UN")*($I138:$AJ138))</f>
        <v>0</v>
      </c>
      <c r="BC136" s="152">
        <f t="shared" ref="BC136" si="528">SUMPRODUCT(($I$23:$AJ$23=$BC$27)*($I135:$AJ135="e")*($I136:$AJ136="UN")*($I138:$AJ138))</f>
        <v>0</v>
      </c>
      <c r="BD136" s="154"/>
      <c r="BE136" s="145"/>
      <c r="BF136" s="144">
        <f t="shared" ref="BF136" si="529">IF(BH135="ja",0,IF($BD135&gt;=60%,$AZ136+$BB136,$AZ136))</f>
        <v>0</v>
      </c>
      <c r="BG136" s="152">
        <f t="shared" ref="BG136" si="530">IF(BH135="ja",0,IF($BE135&gt;=60%,$BA136+$BC136,$BA136))</f>
        <v>0</v>
      </c>
      <c r="BH136" s="183"/>
      <c r="BJ136" s="108" t="str">
        <f>IF(BK136=FALSE,"",COUNTIFS($BK$31:BK136,"&lt;&gt;",$BK$31:BK136,"&lt;&gt;falsch"))</f>
        <v/>
      </c>
      <c r="BK136" s="104"/>
      <c r="BO136" s="108" t="str">
        <f>IF(BP136=FALSE,"",COUNTIFS($BP$31:BP136,"&lt;&gt;",$BP$31:BP136,"&lt;&gt;falsch"))</f>
        <v/>
      </c>
      <c r="BP136" s="104"/>
    </row>
    <row r="137" spans="1:68" ht="18" customHeight="1" x14ac:dyDescent="0.2">
      <c r="A137" s="240"/>
      <c r="B137" s="245"/>
      <c r="C137" s="246"/>
      <c r="D137" s="246"/>
      <c r="E137" s="246"/>
      <c r="F137" s="246"/>
      <c r="G137" s="246"/>
      <c r="H137" s="24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268"/>
      <c r="AL137" s="269"/>
      <c r="AM137" s="273"/>
      <c r="AN137" s="269"/>
      <c r="AO137" s="277"/>
      <c r="AP137" s="278"/>
      <c r="AQ137" s="291"/>
      <c r="AR137" s="269"/>
      <c r="AS137" s="273"/>
      <c r="AT137" s="286"/>
      <c r="AU137" s="300"/>
      <c r="AV137" s="301"/>
      <c r="AW137" s="293"/>
      <c r="AX137" s="144"/>
      <c r="AY137" s="152"/>
      <c r="AZ137" s="144"/>
      <c r="BA137" s="152"/>
      <c r="BB137" s="144"/>
      <c r="BC137" s="152"/>
      <c r="BD137" s="154"/>
      <c r="BE137" s="145"/>
      <c r="BF137" s="144"/>
      <c r="BG137" s="152"/>
      <c r="BH137" s="183"/>
      <c r="BJ137" s="108" t="str">
        <f>IF(BK137=FALSE,"",COUNTIFS($BK$31:BK137,"&lt;&gt;",$BK$31:BK137,"&lt;&gt;falsch"))</f>
        <v/>
      </c>
      <c r="BK137" s="104"/>
      <c r="BO137" s="108" t="str">
        <f>IF(BP137=FALSE,"",COUNTIFS($BP$31:BP137,"&lt;&gt;",$BP$31:BP137,"&lt;&gt;falsch"))</f>
        <v/>
      </c>
      <c r="BP137" s="104"/>
    </row>
    <row r="138" spans="1:68" ht="18" customHeight="1" x14ac:dyDescent="0.2">
      <c r="A138" s="241"/>
      <c r="B138" s="248"/>
      <c r="C138" s="249"/>
      <c r="D138" s="249"/>
      <c r="E138" s="249"/>
      <c r="F138" s="249"/>
      <c r="G138" s="249"/>
      <c r="H138" s="250"/>
      <c r="I138" s="178"/>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3"/>
      <c r="AK138" s="270"/>
      <c r="AL138" s="271"/>
      <c r="AM138" s="274"/>
      <c r="AN138" s="271"/>
      <c r="AO138" s="279"/>
      <c r="AP138" s="280"/>
      <c r="AQ138" s="292"/>
      <c r="AR138" s="271"/>
      <c r="AS138" s="274"/>
      <c r="AT138" s="287"/>
      <c r="AU138" s="302"/>
      <c r="AV138" s="303"/>
      <c r="AW138" s="293"/>
      <c r="AX138" s="144"/>
      <c r="AY138" s="152"/>
      <c r="AZ138" s="144"/>
      <c r="BA138" s="152"/>
      <c r="BB138" s="144"/>
      <c r="BC138" s="152"/>
      <c r="BD138" s="154"/>
      <c r="BE138" s="145"/>
      <c r="BF138" s="144"/>
      <c r="BG138" s="152"/>
      <c r="BH138" s="184"/>
      <c r="BJ138" s="108" t="str">
        <f>IF(BK138=FALSE,"",COUNTIFS($BK$31:BK138,"&lt;&gt;",$BK$31:BK138,"&lt;&gt;falsch"))</f>
        <v/>
      </c>
      <c r="BK138" s="104"/>
      <c r="BO138" s="108" t="str">
        <f>IF(BP138=FALSE,"",COUNTIFS($BP$31:BP138,"&lt;&gt;",$BP$31:BP138,"&lt;&gt;falsch"))</f>
        <v/>
      </c>
      <c r="BP138" s="104"/>
    </row>
    <row r="139" spans="1:68" ht="18" customHeight="1" x14ac:dyDescent="0.2">
      <c r="A139" s="239">
        <v>28</v>
      </c>
      <c r="B139" s="242" t="str">
        <f>'Kopierhilfe TN-Daten'!C29</f>
        <v/>
      </c>
      <c r="C139" s="243"/>
      <c r="D139" s="243"/>
      <c r="E139" s="243"/>
      <c r="F139" s="243"/>
      <c r="G139" s="243"/>
      <c r="H139" s="244"/>
      <c r="I139" s="175"/>
      <c r="J139" s="175"/>
      <c r="K139" s="175"/>
      <c r="L139" s="175"/>
      <c r="M139" s="175"/>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3"/>
      <c r="AK139" s="266" t="str">
        <f>IF(OR($Y$12=0,SUM($I$23:$AJ$23)=0),"",IFERROR(HLOOKUP($AR$8,$AX$27:$AY$150,ROW()-$AK$23,FALSE),0))</f>
        <v/>
      </c>
      <c r="AL139" s="267"/>
      <c r="AM139" s="272" t="str">
        <f>IF(OR($Y$12=0,SUM($I$23:$AJ$23)=0),"",IFERROR(HLOOKUP($AR$8,$AZ$27:$BA$150,ROW()-$AK$23,FALSE),0))</f>
        <v/>
      </c>
      <c r="AN139" s="267"/>
      <c r="AO139" s="275" t="str">
        <f>IF(OR($Y$12=0,SUM($I$23:$AJ$23)=0),"",IFERROR(HLOOKUP($AR$8,$BD$27:$BE$150,ROW()-$AK$23,FALSE),0))</f>
        <v/>
      </c>
      <c r="AP139" s="276"/>
      <c r="AQ139" s="290" t="str">
        <f>IF(OR($Y$12=0,SUM($I$23:$AJ$23)=0),"",IFERROR(HLOOKUP($AR$8,$BF$27:$BG$150,ROW()-$AK$23,FALSE),0))</f>
        <v/>
      </c>
      <c r="AR139" s="267"/>
      <c r="AS139" s="272" t="str">
        <f>IF(OR($Y$12=0,SUM($I$23:$AJ$23)=0),"",IFERROR(HLOOKUP($AR$8,$BF$27:$BG$150,ROW()-$AS$23,FALSE),0))</f>
        <v/>
      </c>
      <c r="AT139" s="285"/>
      <c r="AU139" s="298">
        <f>IF(HLOOKUP($AH$8,$AX$15:$BB$19,4,FALSE)=$AR$8,SUM(BF139:BG139),0)</f>
        <v>0</v>
      </c>
      <c r="AV139" s="299"/>
      <c r="AW139" s="293" t="str">
        <f t="shared" ref="AW139" si="531">IF(BH139="ja","Es fehlt die Angabe des Berufsfeldes!",IF(AU139&gt;$Y$12,"Die Gesamtstunden wurden überschritten!",""))</f>
        <v/>
      </c>
      <c r="AX139" s="149">
        <f t="shared" ref="AX139" si="532">SUMPRODUCT(($I$23:$AJ$23=$AX$27)*($I139:$AJ139&lt;&gt;"")*($I142:$AJ142))</f>
        <v>0</v>
      </c>
      <c r="AY139" s="151">
        <f t="shared" ref="AY139" si="533">SUMPRODUCT(($I$23:$AJ$23=$AY$27)*($I139:$AJ139&lt;&gt;"")*($I142:$AJ142))</f>
        <v>0</v>
      </c>
      <c r="AZ139" s="149">
        <f t="shared" ref="AZ139" si="534">SUMPRODUCT(($I$23:$AJ$23=$AZ$27)*($I139:$AJ139="a")*($I142:$AJ142))</f>
        <v>0</v>
      </c>
      <c r="BA139" s="151">
        <f t="shared" ref="BA139" si="535">SUMPRODUCT(($I$23:$AJ$23=$BA$27)*($I139:$AJ139="a")*($I142:$AJ142))</f>
        <v>0</v>
      </c>
      <c r="BB139" s="149">
        <f t="shared" ref="BB139" si="536">SUMPRODUCT(($I$23:$AJ$23=$BB$27)*($I139:$AJ139="e")*($I142:$AJ142))</f>
        <v>0</v>
      </c>
      <c r="BC139" s="151">
        <f t="shared" ref="BC139" si="537">SUMPRODUCT(($I$23:$AJ$23=$BC$27)*($I139:$AJ139="e")*($I142:$AJ142))</f>
        <v>0</v>
      </c>
      <c r="BD139" s="153">
        <f t="shared" ref="BD139" si="538">IF(AX139=0,0,ROUND(AZ139/AX139,4))</f>
        <v>0</v>
      </c>
      <c r="BE139" s="150">
        <f t="shared" ref="BE139" si="539">IF(AY139=0,0,ROUND(BA139/AY139,4))</f>
        <v>0</v>
      </c>
      <c r="BF139" s="149">
        <f t="shared" ref="BF139" si="540">IF(BH139="ja",0,IF($BD139&gt;=60%,$AZ139+$BB139,$AZ139))</f>
        <v>0</v>
      </c>
      <c r="BG139" s="151">
        <f t="shared" ref="BG139" si="541">IF(BH139="ja",0,IF($BE139&gt;=60%,$BA139+$BC139,$BA139))</f>
        <v>0</v>
      </c>
      <c r="BH139" s="185" t="str">
        <f t="shared" ref="BH139" si="542">IF(SUMPRODUCT(($I139:$AJ139="a")*($I141:$AJ141="")*($I$23:$AJ$23&lt;&gt;0))&gt;0,"ja",
IF(SUMPRODUCT(($I139:$AJ139="e")*($I141:$AJ141="")*($I$23:$AJ$23&lt;&gt;0))&gt;0,"ja","nein"))</f>
        <v>nein</v>
      </c>
      <c r="BJ139" s="108" t="str">
        <f>IF(BK139=FALSE,"",COUNTIFS($BK$31:BK139,"&lt;&gt;",$BK$31:BK139,"&lt;&gt;falsch"))</f>
        <v/>
      </c>
      <c r="BK139" s="104" t="b">
        <f>IF(OR(AND($AR$8=$AX$27,AX140&gt;0),AND($AR$8=$AY$27,AY140&gt;0)),B139,FALSE)</f>
        <v>0</v>
      </c>
      <c r="BO139" s="108" t="str">
        <f>IF(BP139=FALSE,"",COUNTIFS($BP$31:BP139,"&lt;&gt;",$BP$31:BP139,"&lt;&gt;falsch"))</f>
        <v/>
      </c>
      <c r="BP139" s="104" t="b">
        <f t="shared" ref="BP139" si="543">IF(AQ139="",FALSE,IF(AQ139&gt;0,B139,FALSE))</f>
        <v>0</v>
      </c>
    </row>
    <row r="140" spans="1:68" ht="18" customHeight="1" x14ac:dyDescent="0.2">
      <c r="A140" s="240"/>
      <c r="B140" s="245"/>
      <c r="C140" s="246"/>
      <c r="D140" s="246"/>
      <c r="E140" s="246"/>
      <c r="F140" s="246"/>
      <c r="G140" s="246"/>
      <c r="H140" s="247"/>
      <c r="I140" s="176"/>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3"/>
      <c r="AK140" s="268"/>
      <c r="AL140" s="269"/>
      <c r="AM140" s="273"/>
      <c r="AN140" s="269"/>
      <c r="AO140" s="277"/>
      <c r="AP140" s="278"/>
      <c r="AQ140" s="291"/>
      <c r="AR140" s="269"/>
      <c r="AS140" s="273"/>
      <c r="AT140" s="286"/>
      <c r="AU140" s="300"/>
      <c r="AV140" s="301"/>
      <c r="AW140" s="293"/>
      <c r="AX140" s="144">
        <f t="shared" ref="AX140" si="544">SUMPRODUCT(($I$23:$AJ$23=$AX$27)*($I139:$AJ139&lt;&gt;"")*($I140:$AJ140="UN")*($I142:$AJ142))</f>
        <v>0</v>
      </c>
      <c r="AY140" s="152">
        <f t="shared" ref="AY140" si="545">SUMPRODUCT(($I$23:$AJ$23=$AY$27)*($I139:$AJ139&lt;&gt;"")*($I140:$AJ140="UN")*($I142:$AJ142))</f>
        <v>0</v>
      </c>
      <c r="AZ140" s="144">
        <f t="shared" ref="AZ140" si="546">SUMPRODUCT(($I$23:$AJ$23=$AZ$27)*($I139:$AJ139="a")*($I140:$AJ140="UN")*($I142:$AJ142))</f>
        <v>0</v>
      </c>
      <c r="BA140" s="152">
        <f t="shared" ref="BA140" si="547">SUMPRODUCT(($I$23:$AJ$23=$BA$27)*($I139:$AJ139="a")*($I140:$AJ140="UN")*($I142:$AJ142))</f>
        <v>0</v>
      </c>
      <c r="BB140" s="144">
        <f t="shared" ref="BB140" si="548">SUMPRODUCT(($I$23:$AJ$23=$BB$27)*($I139:$AJ139="e")*($I140:$AJ140="UN")*($I142:$AJ142))</f>
        <v>0</v>
      </c>
      <c r="BC140" s="152">
        <f t="shared" ref="BC140" si="549">SUMPRODUCT(($I$23:$AJ$23=$BC$27)*($I139:$AJ139="e")*($I140:$AJ140="UN")*($I142:$AJ142))</f>
        <v>0</v>
      </c>
      <c r="BD140" s="154"/>
      <c r="BE140" s="145"/>
      <c r="BF140" s="144">
        <f t="shared" ref="BF140" si="550">IF(BH139="ja",0,IF($BD139&gt;=60%,$AZ140+$BB140,$AZ140))</f>
        <v>0</v>
      </c>
      <c r="BG140" s="152">
        <f t="shared" ref="BG140" si="551">IF(BH139="ja",0,IF($BE139&gt;=60%,$BA140+$BC140,$BA140))</f>
        <v>0</v>
      </c>
      <c r="BH140" s="183"/>
      <c r="BJ140" s="108" t="str">
        <f>IF(BK140=FALSE,"",COUNTIFS($BK$31:BK140,"&lt;&gt;",$BK$31:BK140,"&lt;&gt;falsch"))</f>
        <v/>
      </c>
      <c r="BK140" s="104"/>
      <c r="BO140" s="108" t="str">
        <f>IF(BP140=FALSE,"",COUNTIFS($BP$31:BP140,"&lt;&gt;",$BP$31:BP140,"&lt;&gt;falsch"))</f>
        <v/>
      </c>
      <c r="BP140" s="104"/>
    </row>
    <row r="141" spans="1:68" ht="18" customHeight="1" x14ac:dyDescent="0.2">
      <c r="A141" s="240"/>
      <c r="B141" s="245"/>
      <c r="C141" s="246"/>
      <c r="D141" s="246"/>
      <c r="E141" s="246"/>
      <c r="F141" s="246"/>
      <c r="G141" s="246"/>
      <c r="H141" s="24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268"/>
      <c r="AL141" s="269"/>
      <c r="AM141" s="273"/>
      <c r="AN141" s="269"/>
      <c r="AO141" s="277"/>
      <c r="AP141" s="278"/>
      <c r="AQ141" s="291"/>
      <c r="AR141" s="269"/>
      <c r="AS141" s="273"/>
      <c r="AT141" s="286"/>
      <c r="AU141" s="300"/>
      <c r="AV141" s="301"/>
      <c r="AW141" s="293"/>
      <c r="AX141" s="144"/>
      <c r="AY141" s="152"/>
      <c r="AZ141" s="144"/>
      <c r="BA141" s="152"/>
      <c r="BB141" s="144"/>
      <c r="BC141" s="152"/>
      <c r="BD141" s="154"/>
      <c r="BE141" s="145"/>
      <c r="BF141" s="144"/>
      <c r="BG141" s="152"/>
      <c r="BH141" s="183"/>
      <c r="BJ141" s="108" t="str">
        <f>IF(BK141=FALSE,"",COUNTIFS($BK$31:BK141,"&lt;&gt;",$BK$31:BK141,"&lt;&gt;falsch"))</f>
        <v/>
      </c>
      <c r="BK141" s="104"/>
      <c r="BO141" s="108" t="str">
        <f>IF(BP141=FALSE,"",COUNTIFS($BP$31:BP141,"&lt;&gt;",$BP$31:BP141,"&lt;&gt;falsch"))</f>
        <v/>
      </c>
      <c r="BP141" s="104"/>
    </row>
    <row r="142" spans="1:68" ht="18" customHeight="1" x14ac:dyDescent="0.2">
      <c r="A142" s="241"/>
      <c r="B142" s="248"/>
      <c r="C142" s="249"/>
      <c r="D142" s="249"/>
      <c r="E142" s="249"/>
      <c r="F142" s="249"/>
      <c r="G142" s="249"/>
      <c r="H142" s="250"/>
      <c r="I142" s="178"/>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3"/>
      <c r="AK142" s="270"/>
      <c r="AL142" s="271"/>
      <c r="AM142" s="274"/>
      <c r="AN142" s="271"/>
      <c r="AO142" s="279"/>
      <c r="AP142" s="280"/>
      <c r="AQ142" s="292"/>
      <c r="AR142" s="271"/>
      <c r="AS142" s="274"/>
      <c r="AT142" s="287"/>
      <c r="AU142" s="302"/>
      <c r="AV142" s="303"/>
      <c r="AW142" s="293"/>
      <c r="AX142" s="144"/>
      <c r="AY142" s="152"/>
      <c r="AZ142" s="144"/>
      <c r="BA142" s="152"/>
      <c r="BB142" s="144"/>
      <c r="BC142" s="152"/>
      <c r="BD142" s="154"/>
      <c r="BE142" s="145"/>
      <c r="BF142" s="144"/>
      <c r="BG142" s="152"/>
      <c r="BH142" s="184"/>
      <c r="BJ142" s="108" t="str">
        <f>IF(BK142=FALSE,"",COUNTIFS($BK$31:BK142,"&lt;&gt;",$BK$31:BK142,"&lt;&gt;falsch"))</f>
        <v/>
      </c>
      <c r="BK142" s="104"/>
      <c r="BO142" s="108" t="str">
        <f>IF(BP142=FALSE,"",COUNTIFS($BP$31:BP142,"&lt;&gt;",$BP$31:BP142,"&lt;&gt;falsch"))</f>
        <v/>
      </c>
      <c r="BP142" s="104"/>
    </row>
    <row r="143" spans="1:68" ht="18" customHeight="1" x14ac:dyDescent="0.2">
      <c r="A143" s="239">
        <v>29</v>
      </c>
      <c r="B143" s="242" t="str">
        <f>'Kopierhilfe TN-Daten'!C30</f>
        <v/>
      </c>
      <c r="C143" s="243"/>
      <c r="D143" s="243"/>
      <c r="E143" s="243"/>
      <c r="F143" s="243"/>
      <c r="G143" s="243"/>
      <c r="H143" s="244"/>
      <c r="I143" s="175"/>
      <c r="J143" s="175"/>
      <c r="K143" s="175"/>
      <c r="L143" s="175"/>
      <c r="M143" s="175"/>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3"/>
      <c r="AK143" s="266" t="str">
        <f>IF(OR($Y$12=0,SUM($I$23:$AJ$23)=0),"",IFERROR(HLOOKUP($AR$8,$AX$27:$AY$150,ROW()-$AK$23,FALSE),0))</f>
        <v/>
      </c>
      <c r="AL143" s="267"/>
      <c r="AM143" s="272" t="str">
        <f>IF(OR($Y$12=0,SUM($I$23:$AJ$23)=0),"",IFERROR(HLOOKUP($AR$8,$AZ$27:$BA$150,ROW()-$AK$23,FALSE),0))</f>
        <v/>
      </c>
      <c r="AN143" s="267"/>
      <c r="AO143" s="275" t="str">
        <f>IF(OR($Y$12=0,SUM($I$23:$AJ$23)=0),"",IFERROR(HLOOKUP($AR$8,$BD$27:$BE$150,ROW()-$AK$23,FALSE),0))</f>
        <v/>
      </c>
      <c r="AP143" s="276"/>
      <c r="AQ143" s="290" t="str">
        <f>IF(OR($Y$12=0,SUM($I$23:$AJ$23)=0),"",IFERROR(HLOOKUP($AR$8,$BF$27:$BG$150,ROW()-$AK$23,FALSE),0))</f>
        <v/>
      </c>
      <c r="AR143" s="267"/>
      <c r="AS143" s="272" t="str">
        <f>IF(OR($Y$12=0,SUM($I$23:$AJ$23)=0),"",IFERROR(HLOOKUP($AR$8,$BF$27:$BG$150,ROW()-$AS$23,FALSE),0))</f>
        <v/>
      </c>
      <c r="AT143" s="285"/>
      <c r="AU143" s="298">
        <f>IF(HLOOKUP($AH$8,$AX$15:$BB$19,4,FALSE)=$AR$8,SUM(BF143:BG143),0)</f>
        <v>0</v>
      </c>
      <c r="AV143" s="299"/>
      <c r="AW143" s="293" t="str">
        <f t="shared" ref="AW143" si="552">IF(BH143="ja","Es fehlt die Angabe des Berufsfeldes!",IF(AU143&gt;$Y$12,"Die Gesamtstunden wurden überschritten!",""))</f>
        <v/>
      </c>
      <c r="AX143" s="149">
        <f t="shared" ref="AX143" si="553">SUMPRODUCT(($I$23:$AJ$23=$AX$27)*($I143:$AJ143&lt;&gt;"")*($I146:$AJ146))</f>
        <v>0</v>
      </c>
      <c r="AY143" s="151">
        <f t="shared" ref="AY143" si="554">SUMPRODUCT(($I$23:$AJ$23=$AY$27)*($I143:$AJ143&lt;&gt;"")*($I146:$AJ146))</f>
        <v>0</v>
      </c>
      <c r="AZ143" s="149">
        <f t="shared" ref="AZ143" si="555">SUMPRODUCT(($I$23:$AJ$23=$AZ$27)*($I143:$AJ143="a")*($I146:$AJ146))</f>
        <v>0</v>
      </c>
      <c r="BA143" s="151">
        <f t="shared" ref="BA143" si="556">SUMPRODUCT(($I$23:$AJ$23=$BA$27)*($I143:$AJ143="a")*($I146:$AJ146))</f>
        <v>0</v>
      </c>
      <c r="BB143" s="149">
        <f t="shared" ref="BB143" si="557">SUMPRODUCT(($I$23:$AJ$23=$BB$27)*($I143:$AJ143="e")*($I146:$AJ146))</f>
        <v>0</v>
      </c>
      <c r="BC143" s="151">
        <f t="shared" ref="BC143" si="558">SUMPRODUCT(($I$23:$AJ$23=$BC$27)*($I143:$AJ143="e")*($I146:$AJ146))</f>
        <v>0</v>
      </c>
      <c r="BD143" s="153">
        <f t="shared" ref="BD143" si="559">IF(AX143=0,0,ROUND(AZ143/AX143,4))</f>
        <v>0</v>
      </c>
      <c r="BE143" s="150">
        <f t="shared" ref="BE143" si="560">IF(AY143=0,0,ROUND(BA143/AY143,4))</f>
        <v>0</v>
      </c>
      <c r="BF143" s="149">
        <f t="shared" ref="BF143" si="561">IF(BH143="ja",0,IF($BD143&gt;=60%,$AZ143+$BB143,$AZ143))</f>
        <v>0</v>
      </c>
      <c r="BG143" s="151">
        <f t="shared" ref="BG143" si="562">IF(BH143="ja",0,IF($BE143&gt;=60%,$BA143+$BC143,$BA143))</f>
        <v>0</v>
      </c>
      <c r="BH143" s="185" t="str">
        <f t="shared" ref="BH143" si="563">IF(SUMPRODUCT(($I143:$AJ143="a")*($I145:$AJ145="")*($I$23:$AJ$23&lt;&gt;0))&gt;0,"ja",
IF(SUMPRODUCT(($I143:$AJ143="e")*($I145:$AJ145="")*($I$23:$AJ$23&lt;&gt;0))&gt;0,"ja","nein"))</f>
        <v>nein</v>
      </c>
      <c r="BJ143" s="108" t="str">
        <f>IF(BK143=FALSE,"",COUNTIFS($BK$31:BK143,"&lt;&gt;",$BK$31:BK143,"&lt;&gt;falsch"))</f>
        <v/>
      </c>
      <c r="BK143" s="104" t="b">
        <f>IF(OR(AND($AR$8=$AX$27,AX144&gt;0),AND($AR$8=$AY$27,AY144&gt;0)),B143,FALSE)</f>
        <v>0</v>
      </c>
      <c r="BO143" s="108" t="str">
        <f>IF(BP143=FALSE,"",COUNTIFS($BP$31:BP143,"&lt;&gt;",$BP$31:BP143,"&lt;&gt;falsch"))</f>
        <v/>
      </c>
      <c r="BP143" s="104" t="b">
        <f t="shared" ref="BP143" si="564">IF(AQ143="",FALSE,IF(AQ143&gt;0,B143,FALSE))</f>
        <v>0</v>
      </c>
    </row>
    <row r="144" spans="1:68" ht="18" customHeight="1" x14ac:dyDescent="0.2">
      <c r="A144" s="240"/>
      <c r="B144" s="245"/>
      <c r="C144" s="246"/>
      <c r="D144" s="246"/>
      <c r="E144" s="246"/>
      <c r="F144" s="246"/>
      <c r="G144" s="246"/>
      <c r="H144" s="247"/>
      <c r="I144" s="176"/>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3"/>
      <c r="AK144" s="268"/>
      <c r="AL144" s="269"/>
      <c r="AM144" s="273"/>
      <c r="AN144" s="269"/>
      <c r="AO144" s="277"/>
      <c r="AP144" s="278"/>
      <c r="AQ144" s="291"/>
      <c r="AR144" s="269"/>
      <c r="AS144" s="273"/>
      <c r="AT144" s="286"/>
      <c r="AU144" s="300"/>
      <c r="AV144" s="301"/>
      <c r="AW144" s="293"/>
      <c r="AX144" s="144">
        <f t="shared" ref="AX144" si="565">SUMPRODUCT(($I$23:$AJ$23=$AX$27)*($I143:$AJ143&lt;&gt;"")*($I144:$AJ144="UN")*($I146:$AJ146))</f>
        <v>0</v>
      </c>
      <c r="AY144" s="152">
        <f t="shared" ref="AY144" si="566">SUMPRODUCT(($I$23:$AJ$23=$AY$27)*($I143:$AJ143&lt;&gt;"")*($I144:$AJ144="UN")*($I146:$AJ146))</f>
        <v>0</v>
      </c>
      <c r="AZ144" s="144">
        <f t="shared" ref="AZ144" si="567">SUMPRODUCT(($I$23:$AJ$23=$AZ$27)*($I143:$AJ143="a")*($I144:$AJ144="UN")*($I146:$AJ146))</f>
        <v>0</v>
      </c>
      <c r="BA144" s="152">
        <f t="shared" ref="BA144" si="568">SUMPRODUCT(($I$23:$AJ$23=$BA$27)*($I143:$AJ143="a")*($I144:$AJ144="UN")*($I146:$AJ146))</f>
        <v>0</v>
      </c>
      <c r="BB144" s="144">
        <f t="shared" ref="BB144" si="569">SUMPRODUCT(($I$23:$AJ$23=$BB$27)*($I143:$AJ143="e")*($I144:$AJ144="UN")*($I146:$AJ146))</f>
        <v>0</v>
      </c>
      <c r="BC144" s="152">
        <f t="shared" ref="BC144" si="570">SUMPRODUCT(($I$23:$AJ$23=$BC$27)*($I143:$AJ143="e")*($I144:$AJ144="UN")*($I146:$AJ146))</f>
        <v>0</v>
      </c>
      <c r="BD144" s="154"/>
      <c r="BE144" s="145"/>
      <c r="BF144" s="144">
        <f t="shared" ref="BF144" si="571">IF(BH143="ja",0,IF($BD143&gt;=60%,$AZ144+$BB144,$AZ144))</f>
        <v>0</v>
      </c>
      <c r="BG144" s="152">
        <f t="shared" ref="BG144" si="572">IF(BH143="ja",0,IF($BE143&gt;=60%,$BA144+$BC144,$BA144))</f>
        <v>0</v>
      </c>
      <c r="BH144" s="183"/>
      <c r="BJ144" s="108" t="str">
        <f>IF(BK144=FALSE,"",COUNTIFS($BK$31:BK144,"&lt;&gt;",$BK$31:BK144,"&lt;&gt;falsch"))</f>
        <v/>
      </c>
      <c r="BK144" s="104"/>
      <c r="BO144" s="108" t="str">
        <f>IF(BP144=FALSE,"",COUNTIFS($BP$31:BP144,"&lt;&gt;",$BP$31:BP144,"&lt;&gt;falsch"))</f>
        <v/>
      </c>
      <c r="BP144" s="104"/>
    </row>
    <row r="145" spans="1:68" ht="18" customHeight="1" x14ac:dyDescent="0.2">
      <c r="A145" s="240"/>
      <c r="B145" s="245"/>
      <c r="C145" s="246"/>
      <c r="D145" s="246"/>
      <c r="E145" s="246"/>
      <c r="F145" s="246"/>
      <c r="G145" s="246"/>
      <c r="H145" s="24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268"/>
      <c r="AL145" s="269"/>
      <c r="AM145" s="273"/>
      <c r="AN145" s="269"/>
      <c r="AO145" s="277"/>
      <c r="AP145" s="278"/>
      <c r="AQ145" s="291"/>
      <c r="AR145" s="269"/>
      <c r="AS145" s="273"/>
      <c r="AT145" s="286"/>
      <c r="AU145" s="300"/>
      <c r="AV145" s="301"/>
      <c r="AW145" s="293"/>
      <c r="AX145" s="144"/>
      <c r="AY145" s="152"/>
      <c r="AZ145" s="144"/>
      <c r="BA145" s="152"/>
      <c r="BB145" s="144"/>
      <c r="BC145" s="152"/>
      <c r="BD145" s="154"/>
      <c r="BE145" s="145"/>
      <c r="BF145" s="144"/>
      <c r="BG145" s="152"/>
      <c r="BH145" s="183"/>
      <c r="BJ145" s="108" t="str">
        <f>IF(BK145=FALSE,"",COUNTIFS($BK$31:BK145,"&lt;&gt;",$BK$31:BK145,"&lt;&gt;falsch"))</f>
        <v/>
      </c>
      <c r="BK145" s="104"/>
      <c r="BO145" s="108" t="str">
        <f>IF(BP145=FALSE,"",COUNTIFS($BP$31:BP145,"&lt;&gt;",$BP$31:BP145,"&lt;&gt;falsch"))</f>
        <v/>
      </c>
      <c r="BP145" s="104"/>
    </row>
    <row r="146" spans="1:68" ht="18" customHeight="1" x14ac:dyDescent="0.2">
      <c r="A146" s="241"/>
      <c r="B146" s="248"/>
      <c r="C146" s="249"/>
      <c r="D146" s="249"/>
      <c r="E146" s="249"/>
      <c r="F146" s="249"/>
      <c r="G146" s="249"/>
      <c r="H146" s="250"/>
      <c r="I146" s="178"/>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3"/>
      <c r="AK146" s="270"/>
      <c r="AL146" s="271"/>
      <c r="AM146" s="274"/>
      <c r="AN146" s="271"/>
      <c r="AO146" s="279"/>
      <c r="AP146" s="280"/>
      <c r="AQ146" s="292"/>
      <c r="AR146" s="271"/>
      <c r="AS146" s="274"/>
      <c r="AT146" s="287"/>
      <c r="AU146" s="302"/>
      <c r="AV146" s="303"/>
      <c r="AW146" s="293"/>
      <c r="AX146" s="144"/>
      <c r="AY146" s="152"/>
      <c r="AZ146" s="144"/>
      <c r="BA146" s="152"/>
      <c r="BB146" s="144"/>
      <c r="BC146" s="152"/>
      <c r="BD146" s="154"/>
      <c r="BE146" s="145"/>
      <c r="BF146" s="144"/>
      <c r="BG146" s="152"/>
      <c r="BH146" s="184"/>
      <c r="BJ146" s="108" t="str">
        <f>IF(BK146=FALSE,"",COUNTIFS($BK$31:BK146,"&lt;&gt;",$BK$31:BK146,"&lt;&gt;falsch"))</f>
        <v/>
      </c>
      <c r="BK146" s="104"/>
      <c r="BO146" s="108" t="str">
        <f>IF(BP146=FALSE,"",COUNTIFS($BP$31:BP146,"&lt;&gt;",$BP$31:BP146,"&lt;&gt;falsch"))</f>
        <v/>
      </c>
      <c r="BP146" s="104"/>
    </row>
    <row r="147" spans="1:68" ht="18" customHeight="1" x14ac:dyDescent="0.2">
      <c r="A147" s="239">
        <v>30</v>
      </c>
      <c r="B147" s="242" t="str">
        <f>'Kopierhilfe TN-Daten'!C31</f>
        <v/>
      </c>
      <c r="C147" s="243"/>
      <c r="D147" s="243"/>
      <c r="E147" s="243"/>
      <c r="F147" s="243"/>
      <c r="G147" s="243"/>
      <c r="H147" s="244"/>
      <c r="I147" s="175"/>
      <c r="J147" s="175"/>
      <c r="K147" s="175"/>
      <c r="L147" s="175"/>
      <c r="M147" s="175"/>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3"/>
      <c r="AK147" s="266" t="str">
        <f>IF(OR($Y$12=0,SUM($I$23:$AJ$23)=0),"",IFERROR(HLOOKUP($AR$8,$AX$27:$AY$150,ROW()-$AK$23,FALSE),0))</f>
        <v/>
      </c>
      <c r="AL147" s="267"/>
      <c r="AM147" s="272" t="str">
        <f>IF(OR($Y$12=0,SUM($I$23:$AJ$23)=0),"",IFERROR(HLOOKUP($AR$8,$AZ$27:$BA$150,ROW()-$AK$23,FALSE),0))</f>
        <v/>
      </c>
      <c r="AN147" s="267"/>
      <c r="AO147" s="275" t="str">
        <f>IF(OR($Y$12=0,SUM($I$23:$AJ$23)=0),"",IFERROR(HLOOKUP($AR$8,$BD$27:$BE$150,ROW()-$AK$23,FALSE),0))</f>
        <v/>
      </c>
      <c r="AP147" s="276"/>
      <c r="AQ147" s="290" t="str">
        <f>IF(OR($Y$12=0,SUM($I$23:$AJ$23)=0),"",IFERROR(HLOOKUP($AR$8,$BF$27:$BG$150,ROW()-$AK$23,FALSE),0))</f>
        <v/>
      </c>
      <c r="AR147" s="267"/>
      <c r="AS147" s="272" t="str">
        <f>IF(OR($Y$12=0,SUM($I$23:$AJ$23)=0),"",IFERROR(HLOOKUP($AR$8,$BF$27:$BG$150,ROW()-$AS$23,FALSE),0))</f>
        <v/>
      </c>
      <c r="AT147" s="285"/>
      <c r="AU147" s="298">
        <f>IF(HLOOKUP($AH$8,$AX$15:$BB$19,4,FALSE)=$AR$8,SUM(BF147:BG147),0)</f>
        <v>0</v>
      </c>
      <c r="AV147" s="299"/>
      <c r="AW147" s="293" t="str">
        <f t="shared" ref="AW147" si="573">IF(BH147="ja","Es fehlt die Angabe des Berufsfeldes!",IF(AU147&gt;$Y$12,"Die Gesamtstunden wurden überschritten!",""))</f>
        <v/>
      </c>
      <c r="AX147" s="149">
        <f t="shared" ref="AX147" si="574">SUMPRODUCT(($I$23:$AJ$23=$AX$27)*($I147:$AJ147&lt;&gt;"")*($I150:$AJ150))</f>
        <v>0</v>
      </c>
      <c r="AY147" s="151">
        <f t="shared" ref="AY147" si="575">SUMPRODUCT(($I$23:$AJ$23=$AY$27)*($I147:$AJ147&lt;&gt;"")*($I150:$AJ150))</f>
        <v>0</v>
      </c>
      <c r="AZ147" s="149">
        <f t="shared" ref="AZ147" si="576">SUMPRODUCT(($I$23:$AJ$23=$AZ$27)*($I147:$AJ147="a")*($I150:$AJ150))</f>
        <v>0</v>
      </c>
      <c r="BA147" s="151">
        <f t="shared" ref="BA147" si="577">SUMPRODUCT(($I$23:$AJ$23=$BA$27)*($I147:$AJ147="a")*($I150:$AJ150))</f>
        <v>0</v>
      </c>
      <c r="BB147" s="149">
        <f t="shared" ref="BB147" si="578">SUMPRODUCT(($I$23:$AJ$23=$BB$27)*($I147:$AJ147="e")*($I150:$AJ150))</f>
        <v>0</v>
      </c>
      <c r="BC147" s="151">
        <f t="shared" ref="BC147" si="579">SUMPRODUCT(($I$23:$AJ$23=$BC$27)*($I147:$AJ147="e")*($I150:$AJ150))</f>
        <v>0</v>
      </c>
      <c r="BD147" s="153">
        <f t="shared" ref="BD147" si="580">IF(AX147=0,0,ROUND(AZ147/AX147,4))</f>
        <v>0</v>
      </c>
      <c r="BE147" s="150">
        <f t="shared" ref="BE147" si="581">IF(AY147=0,0,ROUND(BA147/AY147,4))</f>
        <v>0</v>
      </c>
      <c r="BF147" s="149">
        <f t="shared" ref="BF147" si="582">IF(BH147="ja",0,IF($BD147&gt;=60%,$AZ147+$BB147,$AZ147))</f>
        <v>0</v>
      </c>
      <c r="BG147" s="151">
        <f t="shared" ref="BG147" si="583">IF(BH147="ja",0,IF($BE147&gt;=60%,$BA147+$BC147,$BA147))</f>
        <v>0</v>
      </c>
      <c r="BH147" s="185" t="str">
        <f t="shared" ref="BH147" si="584">IF(SUMPRODUCT(($I147:$AJ147="a")*($I149:$AJ149="")*($I$23:$AJ$23&lt;&gt;0))&gt;0,"ja",
IF(SUMPRODUCT(($I147:$AJ147="e")*($I149:$AJ149="")*($I$23:$AJ$23&lt;&gt;0))&gt;0,"ja","nein"))</f>
        <v>nein</v>
      </c>
      <c r="BJ147" s="108" t="str">
        <f>IF(BK147=FALSE,"",COUNTIFS($BK$31:BK147,"&lt;&gt;",$BK$31:BK147,"&lt;&gt;falsch"))</f>
        <v/>
      </c>
      <c r="BK147" s="104" t="b">
        <f>IF(OR(AND($AR$8=$AX$27,AX148&gt;0),AND($AR$8=$AY$27,AY148&gt;0)),B147,FALSE)</f>
        <v>0</v>
      </c>
      <c r="BO147" s="108" t="str">
        <f>IF(BP147=FALSE,"",COUNTIFS($BP$31:BP147,"&lt;&gt;",$BP$31:BP147,"&lt;&gt;falsch"))</f>
        <v/>
      </c>
      <c r="BP147" s="104" t="b">
        <f t="shared" ref="BP147" si="585">IF(AQ147="",FALSE,IF(AQ147&gt;0,B147,FALSE))</f>
        <v>0</v>
      </c>
    </row>
    <row r="148" spans="1:68" ht="18" customHeight="1" x14ac:dyDescent="0.2">
      <c r="A148" s="240"/>
      <c r="B148" s="245"/>
      <c r="C148" s="246"/>
      <c r="D148" s="246"/>
      <c r="E148" s="246"/>
      <c r="F148" s="246"/>
      <c r="G148" s="246"/>
      <c r="H148" s="247"/>
      <c r="I148" s="176"/>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3"/>
      <c r="AK148" s="268"/>
      <c r="AL148" s="269"/>
      <c r="AM148" s="273"/>
      <c r="AN148" s="269"/>
      <c r="AO148" s="277"/>
      <c r="AP148" s="278"/>
      <c r="AQ148" s="291"/>
      <c r="AR148" s="269"/>
      <c r="AS148" s="273"/>
      <c r="AT148" s="286"/>
      <c r="AU148" s="300"/>
      <c r="AV148" s="301"/>
      <c r="AW148" s="293"/>
      <c r="AX148" s="144">
        <f t="shared" ref="AX148" si="586">SUMPRODUCT(($I$23:$AJ$23=$AX$27)*($I147:$AJ147&lt;&gt;"")*($I148:$AJ148="UN")*($I150:$AJ150))</f>
        <v>0</v>
      </c>
      <c r="AY148" s="152">
        <f t="shared" ref="AY148" si="587">SUMPRODUCT(($I$23:$AJ$23=$AY$27)*($I147:$AJ147&lt;&gt;"")*($I148:$AJ148="UN")*($I150:$AJ150))</f>
        <v>0</v>
      </c>
      <c r="AZ148" s="144">
        <f t="shared" ref="AZ148" si="588">SUMPRODUCT(($I$23:$AJ$23=$AZ$27)*($I147:$AJ147="a")*($I148:$AJ148="UN")*($I150:$AJ150))</f>
        <v>0</v>
      </c>
      <c r="BA148" s="152">
        <f t="shared" ref="BA148" si="589">SUMPRODUCT(($I$23:$AJ$23=$BA$27)*($I147:$AJ147="a")*($I148:$AJ148="UN")*($I150:$AJ150))</f>
        <v>0</v>
      </c>
      <c r="BB148" s="144">
        <f t="shared" ref="BB148" si="590">SUMPRODUCT(($I$23:$AJ$23=$BB$27)*($I147:$AJ147="e")*($I148:$AJ148="UN")*($I150:$AJ150))</f>
        <v>0</v>
      </c>
      <c r="BC148" s="152">
        <f t="shared" ref="BC148" si="591">SUMPRODUCT(($I$23:$AJ$23=$BC$27)*($I147:$AJ147="e")*($I148:$AJ148="UN")*($I150:$AJ150))</f>
        <v>0</v>
      </c>
      <c r="BD148" s="154"/>
      <c r="BE148" s="145"/>
      <c r="BF148" s="144">
        <f t="shared" ref="BF148" si="592">IF(BH147="ja",0,IF($BD147&gt;=60%,$AZ148+$BB148,$AZ148))</f>
        <v>0</v>
      </c>
      <c r="BG148" s="152">
        <f t="shared" ref="BG148" si="593">IF(BH147="ja",0,IF($BE147&gt;=60%,$BA148+$BC148,$BA148))</f>
        <v>0</v>
      </c>
      <c r="BH148" s="183"/>
      <c r="BJ148" s="108" t="str">
        <f>IF(BK148=FALSE,"",COUNTIFS($BK$31:BK148,"&lt;&gt;",$BK$31:BK148,"&lt;&gt;falsch"))</f>
        <v/>
      </c>
      <c r="BK148" s="104"/>
      <c r="BO148" s="108" t="str">
        <f>IF(BP148=FALSE,"",COUNTIFS($BP$31:BP148,"&lt;&gt;",$BP$31:BP148,"&lt;&gt;falsch"))</f>
        <v/>
      </c>
      <c r="BP148" s="104"/>
    </row>
    <row r="149" spans="1:68" ht="18" customHeight="1" x14ac:dyDescent="0.2">
      <c r="A149" s="240"/>
      <c r="B149" s="245"/>
      <c r="C149" s="246"/>
      <c r="D149" s="246"/>
      <c r="E149" s="246"/>
      <c r="F149" s="246"/>
      <c r="G149" s="246"/>
      <c r="H149" s="24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268"/>
      <c r="AL149" s="269"/>
      <c r="AM149" s="273"/>
      <c r="AN149" s="269"/>
      <c r="AO149" s="277"/>
      <c r="AP149" s="278"/>
      <c r="AQ149" s="291"/>
      <c r="AR149" s="269"/>
      <c r="AS149" s="273"/>
      <c r="AT149" s="286"/>
      <c r="AU149" s="300"/>
      <c r="AV149" s="301"/>
      <c r="AW149" s="293"/>
      <c r="AX149" s="144"/>
      <c r="AY149" s="152"/>
      <c r="AZ149" s="144"/>
      <c r="BA149" s="152"/>
      <c r="BB149" s="144"/>
      <c r="BC149" s="152"/>
      <c r="BD149" s="154"/>
      <c r="BE149" s="145"/>
      <c r="BF149" s="144"/>
      <c r="BG149" s="152"/>
      <c r="BH149" s="183"/>
      <c r="BJ149" s="108" t="str">
        <f>IF(BK149=FALSE,"",COUNTIFS($BK$31:BK149,"&lt;&gt;",$BK$31:BK149,"&lt;&gt;falsch"))</f>
        <v/>
      </c>
      <c r="BK149" s="104"/>
      <c r="BO149" s="108" t="str">
        <f>IF(BP149=FALSE,"",COUNTIFS($BP$31:BP149,"&lt;&gt;",$BP$31:BP149,"&lt;&gt;falsch"))</f>
        <v/>
      </c>
      <c r="BP149" s="104"/>
    </row>
    <row r="150" spans="1:68" ht="18" customHeight="1" x14ac:dyDescent="0.2">
      <c r="A150" s="241"/>
      <c r="B150" s="248"/>
      <c r="C150" s="249"/>
      <c r="D150" s="249"/>
      <c r="E150" s="249"/>
      <c r="F150" s="249"/>
      <c r="G150" s="249"/>
      <c r="H150" s="250"/>
      <c r="I150" s="178"/>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3"/>
      <c r="AK150" s="270"/>
      <c r="AL150" s="271"/>
      <c r="AM150" s="274"/>
      <c r="AN150" s="271"/>
      <c r="AO150" s="279"/>
      <c r="AP150" s="280"/>
      <c r="AQ150" s="292"/>
      <c r="AR150" s="271"/>
      <c r="AS150" s="274"/>
      <c r="AT150" s="287"/>
      <c r="AU150" s="302"/>
      <c r="AV150" s="303"/>
      <c r="AW150" s="293"/>
      <c r="AX150" s="146"/>
      <c r="AY150" s="155"/>
      <c r="AZ150" s="146"/>
      <c r="BA150" s="155"/>
      <c r="BB150" s="146"/>
      <c r="BC150" s="155"/>
      <c r="BD150" s="156"/>
      <c r="BE150" s="147"/>
      <c r="BF150" s="144"/>
      <c r="BG150" s="152"/>
      <c r="BH150" s="184"/>
      <c r="BJ150" s="108" t="str">
        <f>IF(BK150=FALSE,"",COUNTIFS($BK$31:BK150,"&lt;&gt;",$BK$31:BK150,"&lt;&gt;falsch"))</f>
        <v/>
      </c>
      <c r="BK150" s="104"/>
      <c r="BO150" s="108" t="str">
        <f>IF(BP150=FALSE,"",COUNTIFS($BP$31:BP150,"&lt;&gt;",$BP$31:BP150,"&lt;&gt;falsch"))</f>
        <v/>
      </c>
      <c r="BP150" s="104"/>
    </row>
    <row r="151" spans="1:68" ht="12" customHeight="1" x14ac:dyDescent="0.2">
      <c r="AW151" s="5"/>
    </row>
    <row r="152" spans="1:68" ht="12" customHeight="1" x14ac:dyDescent="0.2">
      <c r="AW152" s="5"/>
    </row>
    <row r="153" spans="1:68" ht="12" customHeight="1" x14ac:dyDescent="0.2">
      <c r="AW153" s="5"/>
    </row>
    <row r="154" spans="1:68" ht="12" customHeight="1" x14ac:dyDescent="0.2">
      <c r="AW154" s="5"/>
    </row>
    <row r="155" spans="1:68" x14ac:dyDescent="0.2">
      <c r="AW155" s="5"/>
    </row>
    <row r="156" spans="1:68" x14ac:dyDescent="0.2">
      <c r="AW156" s="5"/>
    </row>
  </sheetData>
  <sheetProtection password="8067" sheet="1" objects="1" scenarios="1" autoFilter="0"/>
  <mergeCells count="352">
    <mergeCell ref="A2:AL2"/>
    <mergeCell ref="BH27:BH29"/>
    <mergeCell ref="AW143:AW146"/>
    <mergeCell ref="AW147:AW150"/>
    <mergeCell ref="AW107:AW110"/>
    <mergeCell ref="AW111:AW114"/>
    <mergeCell ref="AW115:AW118"/>
    <mergeCell ref="AW119:AW122"/>
    <mergeCell ref="AW123:AW126"/>
    <mergeCell ref="AW127:AW130"/>
    <mergeCell ref="AW131:AW134"/>
    <mergeCell ref="AW135:AW138"/>
    <mergeCell ref="AW139:AW142"/>
    <mergeCell ref="AW71:AW74"/>
    <mergeCell ref="AW75:AW78"/>
    <mergeCell ref="AW79:AW82"/>
    <mergeCell ref="AW83:AW86"/>
    <mergeCell ref="AW87:AW90"/>
    <mergeCell ref="AW91:AW94"/>
    <mergeCell ref="AW95:AW98"/>
    <mergeCell ref="AW99:AW102"/>
    <mergeCell ref="AW103:AW106"/>
    <mergeCell ref="BF27:BF29"/>
    <mergeCell ref="BG27:BG29"/>
    <mergeCell ref="AH10:AK10"/>
    <mergeCell ref="AR10:AU10"/>
    <mergeCell ref="I6:AU6"/>
    <mergeCell ref="L24:L30"/>
    <mergeCell ref="M24:M30"/>
    <mergeCell ref="N24:N30"/>
    <mergeCell ref="AW31:AW34"/>
    <mergeCell ref="AW35:AW38"/>
    <mergeCell ref="Y12:Z12"/>
    <mergeCell ref="I10:AC10"/>
    <mergeCell ref="AK35:AL38"/>
    <mergeCell ref="AM35:AN38"/>
    <mergeCell ref="AO35:AP38"/>
    <mergeCell ref="R19:AJ20"/>
    <mergeCell ref="AH8:AK8"/>
    <mergeCell ref="AK31:AL34"/>
    <mergeCell ref="AM31:AN34"/>
    <mergeCell ref="I8:M8"/>
    <mergeCell ref="AO31:AP34"/>
    <mergeCell ref="R21:AJ22"/>
    <mergeCell ref="J21:Q22"/>
    <mergeCell ref="AK15:AT22"/>
    <mergeCell ref="Y24:Y30"/>
    <mergeCell ref="AU147:AV150"/>
    <mergeCell ref="AU83:AV86"/>
    <mergeCell ref="AU87:AV90"/>
    <mergeCell ref="AU91:AV94"/>
    <mergeCell ref="AU95:AV98"/>
    <mergeCell ref="AU99:AV102"/>
    <mergeCell ref="AU103:AV106"/>
    <mergeCell ref="AU107:AV110"/>
    <mergeCell ref="AU111:AV114"/>
    <mergeCell ref="AU115:AV118"/>
    <mergeCell ref="AU119:AV122"/>
    <mergeCell ref="AU123:AV126"/>
    <mergeCell ref="AU127:AV130"/>
    <mergeCell ref="AU131:AV134"/>
    <mergeCell ref="AU135:AV138"/>
    <mergeCell ref="AU139:AV142"/>
    <mergeCell ref="AU143:AV146"/>
    <mergeCell ref="AS143:AT146"/>
    <mergeCell ref="AQ147:AR150"/>
    <mergeCell ref="AS147:AT150"/>
    <mergeCell ref="AS111:AT114"/>
    <mergeCell ref="AQ115:AR118"/>
    <mergeCell ref="AS115:AT118"/>
    <mergeCell ref="AQ119:AR122"/>
    <mergeCell ref="AS119:AT122"/>
    <mergeCell ref="AQ123:AR126"/>
    <mergeCell ref="AS123:AT126"/>
    <mergeCell ref="AQ127:AR130"/>
    <mergeCell ref="AS127:AT130"/>
    <mergeCell ref="AQ111:AR114"/>
    <mergeCell ref="AQ131:AR134"/>
    <mergeCell ref="AS131:AT134"/>
    <mergeCell ref="AQ135:AR138"/>
    <mergeCell ref="AS135:AT138"/>
    <mergeCell ref="AQ139:AR142"/>
    <mergeCell ref="AS139:AT142"/>
    <mergeCell ref="AQ143:AR146"/>
    <mergeCell ref="AQ91:AR94"/>
    <mergeCell ref="AS91:AT94"/>
    <mergeCell ref="AQ95:AR98"/>
    <mergeCell ref="AS95:AT98"/>
    <mergeCell ref="AQ99:AR102"/>
    <mergeCell ref="AS99:AT102"/>
    <mergeCell ref="AQ103:AR106"/>
    <mergeCell ref="AS103:AT106"/>
    <mergeCell ref="AQ107:AR110"/>
    <mergeCell ref="AS107:AT110"/>
    <mergeCell ref="BD30:BE30"/>
    <mergeCell ref="BF30:BG30"/>
    <mergeCell ref="AQ39:AR42"/>
    <mergeCell ref="AS39:AT42"/>
    <mergeCell ref="AU39:AV42"/>
    <mergeCell ref="AU31:AV34"/>
    <mergeCell ref="BB27:BB29"/>
    <mergeCell ref="BD27:BD29"/>
    <mergeCell ref="AU35:AV38"/>
    <mergeCell ref="AQ29:AR29"/>
    <mergeCell ref="AQ30:AR30"/>
    <mergeCell ref="AW39:AW42"/>
    <mergeCell ref="AQ31:AR34"/>
    <mergeCell ref="AS31:AT34"/>
    <mergeCell ref="AQ27:AR27"/>
    <mergeCell ref="AS27:AT27"/>
    <mergeCell ref="BE27:BE29"/>
    <mergeCell ref="AX30:AY30"/>
    <mergeCell ref="AK143:AL146"/>
    <mergeCell ref="AM143:AN146"/>
    <mergeCell ref="AO143:AP146"/>
    <mergeCell ref="AK147:AL150"/>
    <mergeCell ref="AM147:AN150"/>
    <mergeCell ref="AO147:AP150"/>
    <mergeCell ref="AK23:AP23"/>
    <mergeCell ref="AQ35:AR38"/>
    <mergeCell ref="AS35:AT38"/>
    <mergeCell ref="AQ43:AR46"/>
    <mergeCell ref="AS43:AT46"/>
    <mergeCell ref="AQ47:AR50"/>
    <mergeCell ref="AS47:AT50"/>
    <mergeCell ref="AQ51:AR54"/>
    <mergeCell ref="AS51:AT54"/>
    <mergeCell ref="AQ55:AR58"/>
    <mergeCell ref="AS55:AT58"/>
    <mergeCell ref="AQ59:AR62"/>
    <mergeCell ref="AS59:AT62"/>
    <mergeCell ref="AQ63:AR66"/>
    <mergeCell ref="AS63:AT66"/>
    <mergeCell ref="AQ67:AR70"/>
    <mergeCell ref="AS67:AT70"/>
    <mergeCell ref="AQ71:AR74"/>
    <mergeCell ref="AK131:AL134"/>
    <mergeCell ref="AM131:AN134"/>
    <mergeCell ref="AO131:AP134"/>
    <mergeCell ref="AK135:AL138"/>
    <mergeCell ref="AM135:AN138"/>
    <mergeCell ref="AO135:AP138"/>
    <mergeCell ref="AK139:AL142"/>
    <mergeCell ref="AM139:AN142"/>
    <mergeCell ref="AO139:AP142"/>
    <mergeCell ref="AO115:AP118"/>
    <mergeCell ref="AK119:AL122"/>
    <mergeCell ref="AM119:AN122"/>
    <mergeCell ref="AO119:AP122"/>
    <mergeCell ref="AK123:AL126"/>
    <mergeCell ref="AM123:AN126"/>
    <mergeCell ref="AO123:AP126"/>
    <mergeCell ref="AK127:AL130"/>
    <mergeCell ref="AM127:AN130"/>
    <mergeCell ref="AO127:AP130"/>
    <mergeCell ref="AK115:AL118"/>
    <mergeCell ref="AM115:AN118"/>
    <mergeCell ref="AO79:AP82"/>
    <mergeCell ref="AK83:AL86"/>
    <mergeCell ref="AM83:AN86"/>
    <mergeCell ref="AO83:AP86"/>
    <mergeCell ref="AK87:AL90"/>
    <mergeCell ref="AM87:AN90"/>
    <mergeCell ref="AK47:AL50"/>
    <mergeCell ref="AM47:AN50"/>
    <mergeCell ref="AO47:AP50"/>
    <mergeCell ref="AK67:AL70"/>
    <mergeCell ref="AM67:AN70"/>
    <mergeCell ref="AO67:AP70"/>
    <mergeCell ref="AK51:AL54"/>
    <mergeCell ref="AM51:AN54"/>
    <mergeCell ref="AO51:AP54"/>
    <mergeCell ref="AK55:AL58"/>
    <mergeCell ref="AM55:AN58"/>
    <mergeCell ref="AK59:AL62"/>
    <mergeCell ref="AM59:AN62"/>
    <mergeCell ref="AO59:AP62"/>
    <mergeCell ref="AK63:AL66"/>
    <mergeCell ref="AM63:AN66"/>
    <mergeCell ref="AK71:AL74"/>
    <mergeCell ref="AM71:AN74"/>
    <mergeCell ref="I24:I30"/>
    <mergeCell ref="J24:J30"/>
    <mergeCell ref="AU15:AV30"/>
    <mergeCell ref="J15:Q16"/>
    <mergeCell ref="W24:W30"/>
    <mergeCell ref="Q24:Q30"/>
    <mergeCell ref="V24:V30"/>
    <mergeCell ref="K24:K30"/>
    <mergeCell ref="R15:AJ16"/>
    <mergeCell ref="T24:T30"/>
    <mergeCell ref="J19:Q20"/>
    <mergeCell ref="AC24:AC30"/>
    <mergeCell ref="P24:P30"/>
    <mergeCell ref="AK24:AP26"/>
    <mergeCell ref="J17:Q18"/>
    <mergeCell ref="R17:AJ18"/>
    <mergeCell ref="AK27:AL30"/>
    <mergeCell ref="AM27:AN30"/>
    <mergeCell ref="AO27:AP30"/>
    <mergeCell ref="AE24:AE30"/>
    <mergeCell ref="AF24:AF30"/>
    <mergeCell ref="AH24:AH30"/>
    <mergeCell ref="O24:O30"/>
    <mergeCell ref="AQ23:AR23"/>
    <mergeCell ref="AS23:AT23"/>
    <mergeCell ref="AS29:AT29"/>
    <mergeCell ref="AS30:AT30"/>
    <mergeCell ref="AK39:AL42"/>
    <mergeCell ref="AM39:AN42"/>
    <mergeCell ref="AO39:AP42"/>
    <mergeCell ref="AK43:AL46"/>
    <mergeCell ref="AM43:AN46"/>
    <mergeCell ref="AW43:AW46"/>
    <mergeCell ref="AO43:AP46"/>
    <mergeCell ref="AU43:AV46"/>
    <mergeCell ref="AQ75:AR78"/>
    <mergeCell ref="AS75:AT78"/>
    <mergeCell ref="AQ79:AR82"/>
    <mergeCell ref="AS79:AT82"/>
    <mergeCell ref="AQ83:AR86"/>
    <mergeCell ref="AS83:AT86"/>
    <mergeCell ref="AQ87:AR90"/>
    <mergeCell ref="AS87:AT90"/>
    <mergeCell ref="AW47:AW50"/>
    <mergeCell ref="AW51:AW54"/>
    <mergeCell ref="AW55:AW58"/>
    <mergeCell ref="AW59:AW62"/>
    <mergeCell ref="AW63:AW66"/>
    <mergeCell ref="AW67:AW70"/>
    <mergeCell ref="AU47:AV50"/>
    <mergeCell ref="AU51:AV54"/>
    <mergeCell ref="AU55:AV58"/>
    <mergeCell ref="AU59:AV62"/>
    <mergeCell ref="AU63:AV66"/>
    <mergeCell ref="AU67:AV70"/>
    <mergeCell ref="AU71:AV74"/>
    <mergeCell ref="AU75:AV78"/>
    <mergeCell ref="AU79:AV82"/>
    <mergeCell ref="AO71:AP74"/>
    <mergeCell ref="AX27:AX29"/>
    <mergeCell ref="AZ27:AZ29"/>
    <mergeCell ref="AY27:AY29"/>
    <mergeCell ref="BA27:BA29"/>
    <mergeCell ref="BC27:BC29"/>
    <mergeCell ref="AS71:AT74"/>
    <mergeCell ref="AZ30:BA30"/>
    <mergeCell ref="BB30:BC30"/>
    <mergeCell ref="AO63:AP66"/>
    <mergeCell ref="AO55:AP58"/>
    <mergeCell ref="AK107:AL110"/>
    <mergeCell ref="AM107:AN110"/>
    <mergeCell ref="AO107:AP110"/>
    <mergeCell ref="AK111:AL114"/>
    <mergeCell ref="AM111:AN114"/>
    <mergeCell ref="AO111:AP114"/>
    <mergeCell ref="AK75:AL78"/>
    <mergeCell ref="AM75:AN78"/>
    <mergeCell ref="AO75:AP78"/>
    <mergeCell ref="AO95:AP98"/>
    <mergeCell ref="AK99:AL102"/>
    <mergeCell ref="AM99:AN102"/>
    <mergeCell ref="AO99:AP102"/>
    <mergeCell ref="AK91:AL94"/>
    <mergeCell ref="AM91:AN94"/>
    <mergeCell ref="AO91:AP94"/>
    <mergeCell ref="AK95:AL98"/>
    <mergeCell ref="AM95:AN98"/>
    <mergeCell ref="AO87:AP90"/>
    <mergeCell ref="AK103:AL106"/>
    <mergeCell ref="AM103:AN106"/>
    <mergeCell ref="AO103:AP106"/>
    <mergeCell ref="AK79:AL82"/>
    <mergeCell ref="AM79:AN82"/>
    <mergeCell ref="AG24:AG30"/>
    <mergeCell ref="AI24:AI30"/>
    <mergeCell ref="Z24:Z30"/>
    <mergeCell ref="AA24:AA30"/>
    <mergeCell ref="AB24:AB30"/>
    <mergeCell ref="AJ24:AJ30"/>
    <mergeCell ref="AD24:AD30"/>
    <mergeCell ref="R24:R30"/>
    <mergeCell ref="S24:S30"/>
    <mergeCell ref="X24:X30"/>
    <mergeCell ref="U24:U30"/>
    <mergeCell ref="A103:A106"/>
    <mergeCell ref="B103:H106"/>
    <mergeCell ref="B55:H58"/>
    <mergeCell ref="B59:H62"/>
    <mergeCell ref="B63:H66"/>
    <mergeCell ref="A111:A114"/>
    <mergeCell ref="A59:A62"/>
    <mergeCell ref="A63:A66"/>
    <mergeCell ref="A67:A70"/>
    <mergeCell ref="A87:A90"/>
    <mergeCell ref="B87:H90"/>
    <mergeCell ref="A91:A94"/>
    <mergeCell ref="B91:H94"/>
    <mergeCell ref="B67:H70"/>
    <mergeCell ref="A71:A74"/>
    <mergeCell ref="B71:H74"/>
    <mergeCell ref="A75:A78"/>
    <mergeCell ref="B75:H78"/>
    <mergeCell ref="B111:H114"/>
    <mergeCell ref="A95:A98"/>
    <mergeCell ref="B95:H98"/>
    <mergeCell ref="A99:A102"/>
    <mergeCell ref="B99:H102"/>
    <mergeCell ref="A143:A146"/>
    <mergeCell ref="B143:H146"/>
    <mergeCell ref="A119:A122"/>
    <mergeCell ref="B119:H122"/>
    <mergeCell ref="A123:A126"/>
    <mergeCell ref="B123:H126"/>
    <mergeCell ref="A107:A110"/>
    <mergeCell ref="B107:H110"/>
    <mergeCell ref="A147:A150"/>
    <mergeCell ref="B147:H150"/>
    <mergeCell ref="B127:H130"/>
    <mergeCell ref="A131:A134"/>
    <mergeCell ref="B131:H134"/>
    <mergeCell ref="A135:A138"/>
    <mergeCell ref="B135:H138"/>
    <mergeCell ref="A115:A118"/>
    <mergeCell ref="B115:H118"/>
    <mergeCell ref="A127:A130"/>
    <mergeCell ref="A139:A142"/>
    <mergeCell ref="B139:H142"/>
    <mergeCell ref="BJ27:BM30"/>
    <mergeCell ref="BO27:BR30"/>
    <mergeCell ref="AX5:BR13"/>
    <mergeCell ref="A15:A30"/>
    <mergeCell ref="B15:H30"/>
    <mergeCell ref="A79:A82"/>
    <mergeCell ref="B79:H82"/>
    <mergeCell ref="A83:A86"/>
    <mergeCell ref="B83:H86"/>
    <mergeCell ref="A31:A34"/>
    <mergeCell ref="B31:H34"/>
    <mergeCell ref="A35:A38"/>
    <mergeCell ref="B35:H38"/>
    <mergeCell ref="A39:A42"/>
    <mergeCell ref="B39:H42"/>
    <mergeCell ref="AR8:AU8"/>
    <mergeCell ref="AQ24:AT26"/>
    <mergeCell ref="A43:A46"/>
    <mergeCell ref="B43:H46"/>
    <mergeCell ref="A47:A50"/>
    <mergeCell ref="B47:H50"/>
    <mergeCell ref="A51:A54"/>
    <mergeCell ref="B51:H54"/>
    <mergeCell ref="A55:A58"/>
  </mergeCells>
  <conditionalFormatting sqref="I24:AJ30">
    <cfRule type="cellIs" dxfId="5" priority="127" stopIfTrue="1" operator="equal">
      <formula>"Datum eintragen!"</formula>
    </cfRule>
  </conditionalFormatting>
  <conditionalFormatting sqref="I31:AJ31 I35:AJ35 I39:AJ39 I43:AJ43 I47:AJ47 I51:AJ51 I55:AJ55 I59:AJ59 I63:AJ63 I67:AJ67 I71:AJ71 I75:AJ75 I79:AJ79 I83:AJ83 I87:AJ87 I91:AJ91 I95:AJ95 I99:AJ99 I103:AJ103 I107:AJ107 I111:AJ111 I115:AJ115 I119:AJ119 I123:AJ123 I127:AJ127 I131:AJ131 I135:AJ135 I139:AJ139 I143:AJ143 I147:AJ147">
    <cfRule type="cellIs" dxfId="4" priority="123" stopIfTrue="1" operator="equal">
      <formula>"a"</formula>
    </cfRule>
    <cfRule type="cellIs" dxfId="3" priority="126" stopIfTrue="1" operator="equal">
      <formula>"u"</formula>
    </cfRule>
  </conditionalFormatting>
  <conditionalFormatting sqref="AU31:AV150">
    <cfRule type="cellIs" dxfId="2" priority="3" stopIfTrue="1" operator="greaterThan">
      <formula>$Y$12</formula>
    </cfRule>
  </conditionalFormatting>
  <conditionalFormatting sqref="Y12:Z12">
    <cfRule type="cellIs" dxfId="1" priority="2" operator="greaterThan">
      <formula>150</formula>
    </cfRule>
  </conditionalFormatting>
  <conditionalFormatting sqref="I33:AJ33 I37:AJ37 I41:AJ41 I45:AJ45 I49:AJ49 I53:AJ53 I57:AJ57 I61:AJ61 I65:AJ65 I69:AJ69 I73:AJ73 I77:AJ77 I81:AJ81 I85:AJ85 I89:AJ89 I93:AJ93 I97:AJ97 I101:AJ101 I105:AJ105 I109:AJ109 I113:AJ113 I117:AJ117 I121:AJ121 I125:AJ125 I129:AJ129 I133:AJ133 I137:AJ137 I141:AJ141 I145:AJ145 I149:AJ149">
    <cfRule type="expression" dxfId="0" priority="1" stopIfTrue="1">
      <formula>AND(OR(I31="a",I31="e"),I33="")</formula>
    </cfRule>
  </conditionalFormatting>
  <dataValidations count="9">
    <dataValidation type="list" allowBlank="1" showErrorMessage="1" errorTitle="Maßnahmeort" error="Bitte auswählen!_x000a_UN - Unternehmen/Einrichtung_x000a_ZWE - Zuwendungsempfänger" sqref="I32:AJ32 I36:AJ36 I40:AJ40 I44:AJ44 I48:AJ48 I52:AJ52 I56:AJ56 I60:AJ60 I64:AJ64 I68:AJ68 I72:AJ72 I76:AJ76 I80:AJ80 I84:AJ84 I88:AJ88 I92:AJ92 I96:AJ96 I100:AJ100 I104:AJ104 I108:AJ108 I112:AJ112 I116:AJ116 I120:AJ120 I124:AJ124 I128:AJ128 I132:AJ132 I136:AJ136 I140:AJ140 I144:AJ144 I148:AJ148">
      <formula1>"UN,ZWE"</formula1>
    </dataValidation>
    <dataValidation type="list" errorStyle="information" allowBlank="1" showErrorMessage="1" errorTitle="Abrechnung für Haushaltsjahr" error="Bitte auswählen!" sqref="AR8:AU8">
      <formula1>INDIRECT($AX$19)</formula1>
    </dataValidation>
    <dataValidation type="whole" allowBlank="1" showErrorMessage="1" errorTitle="Anzahl Kurstage" error="Bitte nur ganze Zahlen bis max. 28 Tage eingeben!" sqref="M12">
      <formula1>1</formula1>
      <formula2>28</formula2>
    </dataValidation>
    <dataValidation type="whole" allowBlank="1" showErrorMessage="1" errorTitle="Anzahl Stunden" error="Bitte nur ganze Zahlen bis max. 10 Stunden eingeben!" sqref="S12">
      <formula1>1</formula1>
      <formula2>10</formula2>
    </dataValidation>
    <dataValidation type="list" allowBlank="1" showErrorMessage="1" errorTitle="Schuljahr" error="Bitte auswählen!" sqref="AH8:AK8">
      <formula1>$AX$15:$BB$15</formula1>
    </dataValidation>
    <dataValidation type="list" allowBlank="1" showErrorMessage="1" errorTitle="Status der Anwesenheit" error="Bitte auswählen!_x000a_a - anwesend_x000a_e - entschuldigtes Fehlen_x000a_u - vom ZWE zu vertretendes Fehlen" sqref="I31:AJ31 I35:AJ35 I39:AJ39 I43:AJ43 I47:AJ47 I51:AJ51 I55:AJ55 I59:AJ59 I63:AJ63 I67:AJ67 I71:AJ71 I75:AJ75 I79:AJ79 I83:AJ83 I87:AJ87 I91:AJ91 I95:AJ95 I99:AJ99 I103:AJ103 I107:AJ107 I111:AJ111 I115:AJ115 I119:AJ119 I123:AJ123 I127:AJ127 I131:AJ131 I135:AJ135 I139:AJ139 I143:AJ143 I147:AJ147">
      <formula1>$AX$24:$AX$26</formula1>
    </dataValidation>
    <dataValidation type="whole" allowBlank="1" showErrorMessage="1" errorTitle="Anzahl Stunden" error="Bitte nur ganze Zahlen eingeben und die maximale Stundenanzahl pro Tag beachten!" sqref="I34:AJ34 I38:AJ38 I42:AJ42 I46:AJ46 I50:AJ50 I54:AJ54 I58:AJ58 I62:AJ62 I66:AJ66 I70:AJ70 I74:AJ74 I78:AJ78 I82:AJ82 I86:AJ86 I90:AJ90 I94:AJ94 I98:AJ98 I102:AJ102 I106:AJ106 I110:AJ110 I114:AJ114 I118:AJ118 I122:AJ122 I126:AJ126 I130:AJ130 I134:AJ134 I138:AJ138 I142:AJ142 I146:AJ146 I150:AJ150">
      <formula1>1</formula1>
      <formula2>$S$12</formula2>
    </dataValidation>
    <dataValidation type="textLength" operator="equal" allowBlank="1" showErrorMessage="1" errorTitle="Schulnummer" error="Bitte geben Sie fünf Stellen an!" sqref="AH10:AK10">
      <formula1>5</formula1>
    </dataValidation>
    <dataValidation type="list" allowBlank="1" showErrorMessage="1" errorTitle="BF-Nummer" error="Bitte auswählen!" sqref="I33:AJ33 I37:AJ37 I41:AJ41 I45:AJ45 I49:AJ49 I53:AJ53 I57:AJ57 I61:AJ61 I65:AJ65 I69:AJ69 I73:AJ73 I77:AJ77 I81:AJ81 I85:AJ85 I89:AJ89 I93:AJ93 I97:AJ97 I101:AJ101 I105:AJ105 I109:AJ109 I113:AJ113 I117:AJ117 I121:AJ121 I125:AJ125 I129:AJ129 I133:AJ133 I137:AJ137 I141:AJ141 I145:AJ145 I149:AJ149">
      <formula1>Berufsfelder</formula1>
    </dataValidation>
  </dataValidations>
  <printOptions horizontalCentered="1"/>
  <pageMargins left="0.59055118110236227" right="0.19685039370078741" top="0.39370078740157483" bottom="1.1811023622047245" header="0.19685039370078741" footer="0.19685039370078741"/>
  <pageSetup paperSize="8" scale="99" fitToHeight="0" orientation="landscape" r:id="rId1"/>
  <headerFooter>
    <oddFooter>&amp;L________________________________________________________________________________________________________
Datum, Unterschrift Schulleitung                               Datum, rechtsverbindliche Unterschrift/en Zuwendungsempfänger&amp;C
Seite &amp;P von &amp;N&amp;R&amp;G</oddFooter>
  </headerFooter>
  <rowBreaks count="4" manualBreakCount="4">
    <brk id="54" max="47" man="1"/>
    <brk id="78" max="47" man="1"/>
    <brk id="102" max="47" man="1"/>
    <brk id="126" max="47"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43"/>
  <sheetViews>
    <sheetView showGridLines="0" workbookViewId="0">
      <selection activeCell="C14" sqref="C14:I14"/>
    </sheetView>
  </sheetViews>
  <sheetFormatPr baseColWidth="10" defaultRowHeight="12" x14ac:dyDescent="0.2"/>
  <cols>
    <col min="1" max="1" width="5.7109375" style="68" customWidth="1"/>
    <col min="2" max="2" width="2.7109375" style="68" customWidth="1"/>
    <col min="3" max="9" width="4.7109375" style="68" customWidth="1"/>
    <col min="10" max="10" width="2.7109375" style="68" customWidth="1"/>
    <col min="11" max="12" width="10.7109375" style="68" customWidth="1"/>
    <col min="13" max="13" width="40.7109375" style="68" customWidth="1"/>
    <col min="14" max="14" width="2.7109375" style="68" customWidth="1"/>
    <col min="15" max="16" width="10.7109375" style="68" customWidth="1"/>
    <col min="17" max="17" width="11.42578125" style="68" customWidth="1"/>
    <col min="18" max="16384" width="11.42578125" style="68"/>
  </cols>
  <sheetData>
    <row r="1" spans="1:17" x14ac:dyDescent="0.2">
      <c r="Q1" s="81"/>
    </row>
    <row r="2" spans="1:17" ht="15" customHeight="1" x14ac:dyDescent="0.25">
      <c r="A2" s="57" t="str">
        <f>CONCATENATE("Daten für die Belegliste des Verwendungsnachweises für das Jahr ",IF(Anwesenheitsliste!AR8="Bitte auswählen!","____",Anwesenheitsliste!AR8))</f>
        <v>Daten für die Belegliste des Verwendungsnachweises für das Jahr ____</v>
      </c>
      <c r="B2" s="57"/>
      <c r="C2" s="55"/>
      <c r="D2" s="55"/>
      <c r="E2" s="55"/>
      <c r="F2" s="55"/>
      <c r="G2" s="55"/>
      <c r="H2" s="55"/>
      <c r="I2" s="55"/>
      <c r="J2" s="55"/>
      <c r="K2" s="55"/>
      <c r="L2" s="55"/>
      <c r="M2" s="55"/>
      <c r="O2" s="56"/>
      <c r="P2" s="56"/>
      <c r="Q2" s="81"/>
    </row>
    <row r="3" spans="1:17" x14ac:dyDescent="0.2">
      <c r="A3" s="55" t="s">
        <v>83</v>
      </c>
      <c r="B3" s="55"/>
      <c r="C3" s="55"/>
      <c r="D3" s="55"/>
      <c r="E3" s="55"/>
      <c r="F3" s="55"/>
      <c r="G3" s="55"/>
      <c r="H3" s="55"/>
      <c r="I3" s="55"/>
      <c r="J3" s="55"/>
      <c r="K3" s="55"/>
      <c r="L3" s="55"/>
      <c r="M3" s="55"/>
      <c r="O3" s="56"/>
      <c r="P3" s="56"/>
      <c r="Q3" s="81"/>
    </row>
    <row r="4" spans="1:17" x14ac:dyDescent="0.2">
      <c r="A4" s="55"/>
      <c r="B4" s="55"/>
      <c r="C4" s="55"/>
      <c r="D4" s="55"/>
      <c r="E4" s="55"/>
      <c r="F4" s="55"/>
      <c r="G4" s="55"/>
      <c r="H4" s="55"/>
      <c r="I4" s="55"/>
      <c r="J4" s="55"/>
      <c r="K4" s="55"/>
      <c r="L4" s="55"/>
      <c r="M4" s="55"/>
      <c r="O4" s="56"/>
      <c r="P4" s="56"/>
      <c r="Q4" s="81"/>
    </row>
    <row r="5" spans="1:17" x14ac:dyDescent="0.2">
      <c r="A5" s="55"/>
      <c r="B5" s="55"/>
      <c r="C5" s="355" t="s">
        <v>102</v>
      </c>
      <c r="D5" s="356"/>
      <c r="E5" s="356"/>
      <c r="F5" s="356"/>
      <c r="G5" s="356"/>
      <c r="H5" s="356"/>
      <c r="I5" s="356"/>
      <c r="J5" s="356"/>
      <c r="K5" s="356"/>
      <c r="L5" s="356"/>
      <c r="M5" s="356"/>
      <c r="N5" s="356"/>
      <c r="O5" s="356"/>
      <c r="P5" s="357"/>
      <c r="Q5" s="81"/>
    </row>
    <row r="6" spans="1:17" x14ac:dyDescent="0.2">
      <c r="A6" s="55"/>
      <c r="B6" s="55"/>
      <c r="C6" s="358"/>
      <c r="D6" s="359"/>
      <c r="E6" s="359"/>
      <c r="F6" s="359"/>
      <c r="G6" s="359"/>
      <c r="H6" s="359"/>
      <c r="I6" s="359"/>
      <c r="J6" s="359"/>
      <c r="K6" s="359"/>
      <c r="L6" s="359"/>
      <c r="M6" s="359"/>
      <c r="N6" s="359"/>
      <c r="O6" s="359"/>
      <c r="P6" s="360"/>
      <c r="Q6" s="81"/>
    </row>
    <row r="7" spans="1:17" ht="14.25" customHeight="1" x14ac:dyDescent="0.2">
      <c r="A7" s="55"/>
      <c r="B7" s="55"/>
      <c r="C7" s="361"/>
      <c r="D7" s="362"/>
      <c r="E7" s="362"/>
      <c r="F7" s="362"/>
      <c r="G7" s="362"/>
      <c r="H7" s="362"/>
      <c r="I7" s="362"/>
      <c r="J7" s="362"/>
      <c r="K7" s="362"/>
      <c r="L7" s="362"/>
      <c r="M7" s="362"/>
      <c r="N7" s="362"/>
      <c r="O7" s="362"/>
      <c r="P7" s="363"/>
      <c r="Q7" s="81"/>
    </row>
    <row r="8" spans="1:17" x14ac:dyDescent="0.2">
      <c r="A8" s="55"/>
      <c r="B8" s="55"/>
      <c r="C8" s="55"/>
      <c r="D8" s="55"/>
      <c r="E8" s="55"/>
      <c r="F8" s="55"/>
      <c r="G8" s="55"/>
      <c r="H8" s="55"/>
      <c r="I8" s="55"/>
      <c r="J8" s="55"/>
      <c r="K8" s="55"/>
      <c r="L8" s="55"/>
      <c r="M8" s="55"/>
      <c r="O8" s="56"/>
      <c r="P8" s="56"/>
      <c r="Q8" s="81"/>
    </row>
    <row r="9" spans="1:17" x14ac:dyDescent="0.2">
      <c r="A9" s="55"/>
      <c r="B9" s="55"/>
      <c r="C9" s="55"/>
      <c r="D9" s="55"/>
      <c r="E9" s="55"/>
      <c r="F9" s="55"/>
      <c r="G9" s="55"/>
      <c r="H9" s="55"/>
      <c r="I9" s="55"/>
      <c r="J9" s="55"/>
      <c r="K9" s="55"/>
      <c r="L9" s="55"/>
      <c r="M9" s="55"/>
      <c r="O9" s="56"/>
      <c r="P9" s="56"/>
      <c r="Q9" s="81"/>
    </row>
    <row r="10" spans="1:17" ht="12" customHeight="1" x14ac:dyDescent="0.2">
      <c r="A10" s="390" t="s">
        <v>0</v>
      </c>
      <c r="C10" s="378" t="s">
        <v>16</v>
      </c>
      <c r="D10" s="379"/>
      <c r="E10" s="379"/>
      <c r="F10" s="379"/>
      <c r="G10" s="379"/>
      <c r="H10" s="379"/>
      <c r="I10" s="380"/>
      <c r="K10" s="387" t="s">
        <v>80</v>
      </c>
      <c r="L10" s="378" t="s">
        <v>82</v>
      </c>
      <c r="M10" s="387" t="s">
        <v>99</v>
      </c>
      <c r="O10" s="367" t="s">
        <v>81</v>
      </c>
      <c r="P10" s="368"/>
      <c r="Q10" s="81"/>
    </row>
    <row r="11" spans="1:17" x14ac:dyDescent="0.2">
      <c r="A11" s="391"/>
      <c r="C11" s="381"/>
      <c r="D11" s="382"/>
      <c r="E11" s="382"/>
      <c r="F11" s="382"/>
      <c r="G11" s="382"/>
      <c r="H11" s="382"/>
      <c r="I11" s="383"/>
      <c r="K11" s="388"/>
      <c r="L11" s="381"/>
      <c r="M11" s="388"/>
      <c r="O11" s="369"/>
      <c r="P11" s="370"/>
      <c r="Q11" s="81"/>
    </row>
    <row r="12" spans="1:17" x14ac:dyDescent="0.2">
      <c r="A12" s="391"/>
      <c r="C12" s="381"/>
      <c r="D12" s="382"/>
      <c r="E12" s="382"/>
      <c r="F12" s="382"/>
      <c r="G12" s="382"/>
      <c r="H12" s="382"/>
      <c r="I12" s="383"/>
      <c r="K12" s="388"/>
      <c r="L12" s="381"/>
      <c r="M12" s="388"/>
      <c r="O12" s="369"/>
      <c r="P12" s="370"/>
      <c r="Q12" s="81"/>
    </row>
    <row r="13" spans="1:17" ht="12.75" thickBot="1" x14ac:dyDescent="0.25">
      <c r="A13" s="392"/>
      <c r="C13" s="384"/>
      <c r="D13" s="385"/>
      <c r="E13" s="385"/>
      <c r="F13" s="385"/>
      <c r="G13" s="385"/>
      <c r="H13" s="385"/>
      <c r="I13" s="386"/>
      <c r="K13" s="389"/>
      <c r="L13" s="384"/>
      <c r="M13" s="389"/>
      <c r="O13" s="371"/>
      <c r="P13" s="372"/>
      <c r="Q13" s="81"/>
    </row>
    <row r="14" spans="1:17" ht="15" thickTop="1" x14ac:dyDescent="0.2">
      <c r="A14" s="84">
        <v>1</v>
      </c>
      <c r="C14" s="393" t="str">
        <f>IF(Anwesenheitsliste!BR31="","",Anwesenheitsliste!BR31)</f>
        <v/>
      </c>
      <c r="D14" s="394"/>
      <c r="E14" s="394"/>
      <c r="F14" s="394"/>
      <c r="G14" s="394"/>
      <c r="H14" s="394"/>
      <c r="I14" s="395"/>
      <c r="K14" s="170" t="str">
        <f>IF(C14="","",Anwesenheitsliste!$AH$10)</f>
        <v/>
      </c>
      <c r="L14" s="170" t="str">
        <f>IF(C14="","",Anwesenheitsliste!$AR$10)</f>
        <v/>
      </c>
      <c r="M14" s="179" t="str">
        <f>IF(C14="","","Schwerbehinderter TN mit Förderbedarf")</f>
        <v/>
      </c>
      <c r="O14" s="373" t="str">
        <f>IF(C14="","",VLOOKUP(C14,Anwesenheitsliste!$B$31:$AR$150,42,FALSE))</f>
        <v/>
      </c>
      <c r="P14" s="374"/>
      <c r="Q14" s="82"/>
    </row>
    <row r="15" spans="1:17" ht="15" x14ac:dyDescent="0.2">
      <c r="A15" s="85">
        <v>2</v>
      </c>
      <c r="C15" s="364" t="str">
        <f>IF(Anwesenheitsliste!BR32="","",Anwesenheitsliste!BR32)</f>
        <v/>
      </c>
      <c r="D15" s="365"/>
      <c r="E15" s="365"/>
      <c r="F15" s="365"/>
      <c r="G15" s="365"/>
      <c r="H15" s="365"/>
      <c r="I15" s="366"/>
      <c r="K15" s="169" t="str">
        <f>IF(C15="","",Anwesenheitsliste!$AH$10)</f>
        <v/>
      </c>
      <c r="L15" s="169" t="str">
        <f>IF(C15="","",Anwesenheitsliste!$AR$10)</f>
        <v/>
      </c>
      <c r="M15" s="180" t="str">
        <f>IF(C15="","","Schwerbehinderter TN mit Förderbedarf")</f>
        <v/>
      </c>
      <c r="O15" s="351" t="str">
        <f>IF(C15="","",VLOOKUP(C15,Anwesenheitsliste!$B$31:$AR$150,42,FALSE))</f>
        <v/>
      </c>
      <c r="P15" s="352"/>
      <c r="Q15" s="83"/>
    </row>
    <row r="16" spans="1:17" ht="15" x14ac:dyDescent="0.2">
      <c r="A16" s="85">
        <v>3</v>
      </c>
      <c r="C16" s="364" t="str">
        <f>IF(Anwesenheitsliste!BR33="","",Anwesenheitsliste!BR33)</f>
        <v/>
      </c>
      <c r="D16" s="365"/>
      <c r="E16" s="365"/>
      <c r="F16" s="365"/>
      <c r="G16" s="365"/>
      <c r="H16" s="365"/>
      <c r="I16" s="366"/>
      <c r="K16" s="169" t="str">
        <f>IF(C16="","",Anwesenheitsliste!$AH$10)</f>
        <v/>
      </c>
      <c r="L16" s="169" t="str">
        <f>IF(C16="","",Anwesenheitsliste!$AR$10)</f>
        <v/>
      </c>
      <c r="M16" s="180" t="str">
        <f t="shared" ref="M16:M43" si="0">IF(C16="","","Schwerbehinderter TN mit Förderbedarf")</f>
        <v/>
      </c>
      <c r="O16" s="351" t="str">
        <f>IF(C16="","",VLOOKUP(C16,Anwesenheitsliste!$B$31:$AR$150,42,FALSE))</f>
        <v/>
      </c>
      <c r="P16" s="352"/>
      <c r="Q16" s="83"/>
    </row>
    <row r="17" spans="1:17" ht="15" x14ac:dyDescent="0.2">
      <c r="A17" s="85">
        <v>4</v>
      </c>
      <c r="C17" s="364" t="str">
        <f>IF(Anwesenheitsliste!BR34="","",Anwesenheitsliste!BR34)</f>
        <v/>
      </c>
      <c r="D17" s="365"/>
      <c r="E17" s="365"/>
      <c r="F17" s="365"/>
      <c r="G17" s="365"/>
      <c r="H17" s="365"/>
      <c r="I17" s="366"/>
      <c r="K17" s="169" t="str">
        <f>IF(C17="","",Anwesenheitsliste!$AH$10)</f>
        <v/>
      </c>
      <c r="L17" s="169" t="str">
        <f>IF(C17="","",Anwesenheitsliste!$AR$10)</f>
        <v/>
      </c>
      <c r="M17" s="180" t="str">
        <f t="shared" si="0"/>
        <v/>
      </c>
      <c r="O17" s="351" t="str">
        <f>IF(C17="","",VLOOKUP(C17,Anwesenheitsliste!$B$31:$AR$150,42,FALSE))</f>
        <v/>
      </c>
      <c r="P17" s="352"/>
      <c r="Q17" s="83"/>
    </row>
    <row r="18" spans="1:17" ht="15" x14ac:dyDescent="0.2">
      <c r="A18" s="85">
        <v>5</v>
      </c>
      <c r="C18" s="364" t="str">
        <f>IF(Anwesenheitsliste!BR35="","",Anwesenheitsliste!BR35)</f>
        <v/>
      </c>
      <c r="D18" s="365"/>
      <c r="E18" s="365"/>
      <c r="F18" s="365"/>
      <c r="G18" s="365"/>
      <c r="H18" s="365"/>
      <c r="I18" s="366"/>
      <c r="K18" s="169" t="str">
        <f>IF(C18="","",Anwesenheitsliste!$AH$10)</f>
        <v/>
      </c>
      <c r="L18" s="169" t="str">
        <f>IF(C18="","",Anwesenheitsliste!$AR$10)</f>
        <v/>
      </c>
      <c r="M18" s="180" t="str">
        <f t="shared" si="0"/>
        <v/>
      </c>
      <c r="O18" s="351" t="str">
        <f>IF(C18="","",VLOOKUP(C18,Anwesenheitsliste!$B$31:$AR$150,42,FALSE))</f>
        <v/>
      </c>
      <c r="P18" s="352"/>
      <c r="Q18" s="83"/>
    </row>
    <row r="19" spans="1:17" ht="15" x14ac:dyDescent="0.2">
      <c r="A19" s="85">
        <v>6</v>
      </c>
      <c r="C19" s="364" t="str">
        <f>IF(Anwesenheitsliste!BR36="","",Anwesenheitsliste!BR36)</f>
        <v/>
      </c>
      <c r="D19" s="365"/>
      <c r="E19" s="365"/>
      <c r="F19" s="365"/>
      <c r="G19" s="365"/>
      <c r="H19" s="365"/>
      <c r="I19" s="366"/>
      <c r="K19" s="169" t="str">
        <f>IF(C19="","",Anwesenheitsliste!$AH$10)</f>
        <v/>
      </c>
      <c r="L19" s="169" t="str">
        <f>IF(C19="","",Anwesenheitsliste!$AR$10)</f>
        <v/>
      </c>
      <c r="M19" s="180" t="str">
        <f t="shared" si="0"/>
        <v/>
      </c>
      <c r="O19" s="351" t="str">
        <f>IF(C19="","",VLOOKUP(C19,Anwesenheitsliste!$B$31:$AR$150,42,FALSE))</f>
        <v/>
      </c>
      <c r="P19" s="352"/>
      <c r="Q19" s="83"/>
    </row>
    <row r="20" spans="1:17" ht="15" x14ac:dyDescent="0.2">
      <c r="A20" s="85">
        <v>7</v>
      </c>
      <c r="C20" s="364" t="str">
        <f>IF(Anwesenheitsliste!BR37="","",Anwesenheitsliste!BR37)</f>
        <v/>
      </c>
      <c r="D20" s="365"/>
      <c r="E20" s="365"/>
      <c r="F20" s="365"/>
      <c r="G20" s="365"/>
      <c r="H20" s="365"/>
      <c r="I20" s="366"/>
      <c r="K20" s="169" t="str">
        <f>IF(C20="","",Anwesenheitsliste!$AH$10)</f>
        <v/>
      </c>
      <c r="L20" s="169" t="str">
        <f>IF(C20="","",Anwesenheitsliste!$AR$10)</f>
        <v/>
      </c>
      <c r="M20" s="180" t="str">
        <f t="shared" si="0"/>
        <v/>
      </c>
      <c r="O20" s="351" t="str">
        <f>IF(C20="","",VLOOKUP(C20,Anwesenheitsliste!$B$31:$AR$150,42,FALSE))</f>
        <v/>
      </c>
      <c r="P20" s="352"/>
      <c r="Q20" s="83"/>
    </row>
    <row r="21" spans="1:17" ht="15" x14ac:dyDescent="0.2">
      <c r="A21" s="85">
        <v>8</v>
      </c>
      <c r="C21" s="364" t="str">
        <f>IF(Anwesenheitsliste!BR38="","",Anwesenheitsliste!BR38)</f>
        <v/>
      </c>
      <c r="D21" s="365"/>
      <c r="E21" s="365"/>
      <c r="F21" s="365"/>
      <c r="G21" s="365"/>
      <c r="H21" s="365"/>
      <c r="I21" s="366"/>
      <c r="K21" s="169" t="str">
        <f>IF(C21="","",Anwesenheitsliste!$AH$10)</f>
        <v/>
      </c>
      <c r="L21" s="169" t="str">
        <f>IF(C21="","",Anwesenheitsliste!$AR$10)</f>
        <v/>
      </c>
      <c r="M21" s="180" t="str">
        <f t="shared" si="0"/>
        <v/>
      </c>
      <c r="O21" s="351" t="str">
        <f>IF(C21="","",VLOOKUP(C21,Anwesenheitsliste!$B$31:$AR$150,42,FALSE))</f>
        <v/>
      </c>
      <c r="P21" s="352"/>
      <c r="Q21" s="83"/>
    </row>
    <row r="22" spans="1:17" ht="15" x14ac:dyDescent="0.2">
      <c r="A22" s="85">
        <v>9</v>
      </c>
      <c r="C22" s="364" t="str">
        <f>IF(Anwesenheitsliste!BR39="","",Anwesenheitsliste!BR39)</f>
        <v/>
      </c>
      <c r="D22" s="365"/>
      <c r="E22" s="365"/>
      <c r="F22" s="365"/>
      <c r="G22" s="365"/>
      <c r="H22" s="365"/>
      <c r="I22" s="366"/>
      <c r="K22" s="169" t="str">
        <f>IF(C22="","",Anwesenheitsliste!$AH$10)</f>
        <v/>
      </c>
      <c r="L22" s="169" t="str">
        <f>IF(C22="","",Anwesenheitsliste!$AR$10)</f>
        <v/>
      </c>
      <c r="M22" s="180" t="str">
        <f t="shared" si="0"/>
        <v/>
      </c>
      <c r="O22" s="351" t="str">
        <f>IF(C22="","",VLOOKUP(C22,Anwesenheitsliste!$B$31:$AR$150,42,FALSE))</f>
        <v/>
      </c>
      <c r="P22" s="352"/>
      <c r="Q22" s="83"/>
    </row>
    <row r="23" spans="1:17" ht="15" x14ac:dyDescent="0.2">
      <c r="A23" s="85">
        <v>10</v>
      </c>
      <c r="C23" s="364" t="str">
        <f>IF(Anwesenheitsliste!BR40="","",Anwesenheitsliste!BR40)</f>
        <v/>
      </c>
      <c r="D23" s="365"/>
      <c r="E23" s="365"/>
      <c r="F23" s="365"/>
      <c r="G23" s="365"/>
      <c r="H23" s="365"/>
      <c r="I23" s="366"/>
      <c r="K23" s="169" t="str">
        <f>IF(C23="","",Anwesenheitsliste!$AH$10)</f>
        <v/>
      </c>
      <c r="L23" s="169" t="str">
        <f>IF(C23="","",Anwesenheitsliste!$AR$10)</f>
        <v/>
      </c>
      <c r="M23" s="180" t="str">
        <f t="shared" si="0"/>
        <v/>
      </c>
      <c r="O23" s="351" t="str">
        <f>IF(C23="","",VLOOKUP(C23,Anwesenheitsliste!$B$31:$AR$150,42,FALSE))</f>
        <v/>
      </c>
      <c r="P23" s="352"/>
      <c r="Q23" s="83"/>
    </row>
    <row r="24" spans="1:17" ht="15" x14ac:dyDescent="0.2">
      <c r="A24" s="85">
        <v>11</v>
      </c>
      <c r="C24" s="364" t="str">
        <f>IF(Anwesenheitsliste!BR41="","",Anwesenheitsliste!BR41)</f>
        <v/>
      </c>
      <c r="D24" s="365"/>
      <c r="E24" s="365"/>
      <c r="F24" s="365"/>
      <c r="G24" s="365"/>
      <c r="H24" s="365"/>
      <c r="I24" s="366"/>
      <c r="K24" s="169" t="str">
        <f>IF(C24="","",Anwesenheitsliste!$AH$10)</f>
        <v/>
      </c>
      <c r="L24" s="169" t="str">
        <f>IF(C24="","",Anwesenheitsliste!$AR$10)</f>
        <v/>
      </c>
      <c r="M24" s="180" t="str">
        <f t="shared" si="0"/>
        <v/>
      </c>
      <c r="O24" s="351" t="str">
        <f>IF(C24="","",VLOOKUP(C24,Anwesenheitsliste!$B$31:$AR$150,42,FALSE))</f>
        <v/>
      </c>
      <c r="P24" s="352"/>
      <c r="Q24" s="83"/>
    </row>
    <row r="25" spans="1:17" ht="15" x14ac:dyDescent="0.2">
      <c r="A25" s="85">
        <v>12</v>
      </c>
      <c r="C25" s="364" t="str">
        <f>IF(Anwesenheitsliste!BR42="","",Anwesenheitsliste!BR42)</f>
        <v/>
      </c>
      <c r="D25" s="365"/>
      <c r="E25" s="365"/>
      <c r="F25" s="365"/>
      <c r="G25" s="365"/>
      <c r="H25" s="365"/>
      <c r="I25" s="366"/>
      <c r="K25" s="169" t="str">
        <f>IF(C25="","",Anwesenheitsliste!$AH$10)</f>
        <v/>
      </c>
      <c r="L25" s="169" t="str">
        <f>IF(C25="","",Anwesenheitsliste!$AR$10)</f>
        <v/>
      </c>
      <c r="M25" s="180" t="str">
        <f t="shared" si="0"/>
        <v/>
      </c>
      <c r="O25" s="351" t="str">
        <f>IF(C25="","",VLOOKUP(C25,Anwesenheitsliste!$B$31:$AR$150,42,FALSE))</f>
        <v/>
      </c>
      <c r="P25" s="352"/>
      <c r="Q25" s="83"/>
    </row>
    <row r="26" spans="1:17" ht="15" x14ac:dyDescent="0.2">
      <c r="A26" s="85">
        <v>13</v>
      </c>
      <c r="C26" s="364" t="str">
        <f>IF(Anwesenheitsliste!BR43="","",Anwesenheitsliste!BR43)</f>
        <v/>
      </c>
      <c r="D26" s="365"/>
      <c r="E26" s="365"/>
      <c r="F26" s="365"/>
      <c r="G26" s="365"/>
      <c r="H26" s="365"/>
      <c r="I26" s="366"/>
      <c r="K26" s="169" t="str">
        <f>IF(C26="","",Anwesenheitsliste!$AH$10)</f>
        <v/>
      </c>
      <c r="L26" s="169" t="str">
        <f>IF(C26="","",Anwesenheitsliste!$AR$10)</f>
        <v/>
      </c>
      <c r="M26" s="180" t="str">
        <f t="shared" si="0"/>
        <v/>
      </c>
      <c r="O26" s="351" t="str">
        <f>IF(C26="","",VLOOKUP(C26,Anwesenheitsliste!$B$31:$AR$150,42,FALSE))</f>
        <v/>
      </c>
      <c r="P26" s="352"/>
      <c r="Q26" s="83"/>
    </row>
    <row r="27" spans="1:17" ht="15" x14ac:dyDescent="0.2">
      <c r="A27" s="85">
        <v>14</v>
      </c>
      <c r="C27" s="364" t="str">
        <f>IF(Anwesenheitsliste!BR44="","",Anwesenheitsliste!BR44)</f>
        <v/>
      </c>
      <c r="D27" s="365"/>
      <c r="E27" s="365"/>
      <c r="F27" s="365"/>
      <c r="G27" s="365"/>
      <c r="H27" s="365"/>
      <c r="I27" s="366"/>
      <c r="K27" s="169" t="str">
        <f>IF(C27="","",Anwesenheitsliste!$AH$10)</f>
        <v/>
      </c>
      <c r="L27" s="169" t="str">
        <f>IF(C27="","",Anwesenheitsliste!$AR$10)</f>
        <v/>
      </c>
      <c r="M27" s="180" t="str">
        <f t="shared" si="0"/>
        <v/>
      </c>
      <c r="O27" s="351" t="str">
        <f>IF(C27="","",VLOOKUP(C27,Anwesenheitsliste!$B$31:$AR$150,42,FALSE))</f>
        <v/>
      </c>
      <c r="P27" s="352"/>
      <c r="Q27" s="83"/>
    </row>
    <row r="28" spans="1:17" ht="15" x14ac:dyDescent="0.2">
      <c r="A28" s="85">
        <v>15</v>
      </c>
      <c r="C28" s="364" t="str">
        <f>IF(Anwesenheitsliste!BR45="","",Anwesenheitsliste!BR45)</f>
        <v/>
      </c>
      <c r="D28" s="365"/>
      <c r="E28" s="365"/>
      <c r="F28" s="365"/>
      <c r="G28" s="365"/>
      <c r="H28" s="365"/>
      <c r="I28" s="366"/>
      <c r="K28" s="169" t="str">
        <f>IF(C28="","",Anwesenheitsliste!$AH$10)</f>
        <v/>
      </c>
      <c r="L28" s="169" t="str">
        <f>IF(C28="","",Anwesenheitsliste!$AR$10)</f>
        <v/>
      </c>
      <c r="M28" s="180" t="str">
        <f t="shared" si="0"/>
        <v/>
      </c>
      <c r="O28" s="351" t="str">
        <f>IF(C28="","",VLOOKUP(C28,Anwesenheitsliste!$B$31:$AR$150,42,FALSE))</f>
        <v/>
      </c>
      <c r="P28" s="352"/>
      <c r="Q28" s="83"/>
    </row>
    <row r="29" spans="1:17" ht="15" x14ac:dyDescent="0.2">
      <c r="A29" s="85">
        <v>16</v>
      </c>
      <c r="C29" s="364" t="str">
        <f>IF(Anwesenheitsliste!BR46="","",Anwesenheitsliste!BR46)</f>
        <v/>
      </c>
      <c r="D29" s="365"/>
      <c r="E29" s="365"/>
      <c r="F29" s="365"/>
      <c r="G29" s="365"/>
      <c r="H29" s="365"/>
      <c r="I29" s="366"/>
      <c r="K29" s="169" t="str">
        <f>IF(C29="","",Anwesenheitsliste!$AH$10)</f>
        <v/>
      </c>
      <c r="L29" s="169" t="str">
        <f>IF(C29="","",Anwesenheitsliste!$AR$10)</f>
        <v/>
      </c>
      <c r="M29" s="180" t="str">
        <f t="shared" si="0"/>
        <v/>
      </c>
      <c r="O29" s="351" t="str">
        <f>IF(C29="","",VLOOKUP(C29,Anwesenheitsliste!$B$31:$AR$150,42,FALSE))</f>
        <v/>
      </c>
      <c r="P29" s="352"/>
      <c r="Q29" s="83"/>
    </row>
    <row r="30" spans="1:17" ht="15" x14ac:dyDescent="0.2">
      <c r="A30" s="85">
        <v>17</v>
      </c>
      <c r="C30" s="364" t="str">
        <f>IF(Anwesenheitsliste!BR47="","",Anwesenheitsliste!BR47)</f>
        <v/>
      </c>
      <c r="D30" s="365"/>
      <c r="E30" s="365"/>
      <c r="F30" s="365"/>
      <c r="G30" s="365"/>
      <c r="H30" s="365"/>
      <c r="I30" s="366"/>
      <c r="K30" s="169" t="str">
        <f>IF(C30="","",Anwesenheitsliste!$AH$10)</f>
        <v/>
      </c>
      <c r="L30" s="169" t="str">
        <f>IF(C30="","",Anwesenheitsliste!$AR$10)</f>
        <v/>
      </c>
      <c r="M30" s="180" t="str">
        <f t="shared" si="0"/>
        <v/>
      </c>
      <c r="O30" s="351" t="str">
        <f>IF(C30="","",VLOOKUP(C30,Anwesenheitsliste!$B$31:$AR$150,42,FALSE))</f>
        <v/>
      </c>
      <c r="P30" s="352"/>
      <c r="Q30" s="83"/>
    </row>
    <row r="31" spans="1:17" ht="15" x14ac:dyDescent="0.2">
      <c r="A31" s="85">
        <v>18</v>
      </c>
      <c r="C31" s="364" t="str">
        <f>IF(Anwesenheitsliste!BR48="","",Anwesenheitsliste!BR48)</f>
        <v/>
      </c>
      <c r="D31" s="365"/>
      <c r="E31" s="365"/>
      <c r="F31" s="365"/>
      <c r="G31" s="365"/>
      <c r="H31" s="365"/>
      <c r="I31" s="366"/>
      <c r="K31" s="169" t="str">
        <f>IF(C31="","",Anwesenheitsliste!$AH$10)</f>
        <v/>
      </c>
      <c r="L31" s="169" t="str">
        <f>IF(C31="","",Anwesenheitsliste!$AR$10)</f>
        <v/>
      </c>
      <c r="M31" s="180" t="str">
        <f t="shared" si="0"/>
        <v/>
      </c>
      <c r="O31" s="351" t="str">
        <f>IF(C31="","",VLOOKUP(C31,Anwesenheitsliste!$B$31:$AR$150,42,FALSE))</f>
        <v/>
      </c>
      <c r="P31" s="352"/>
      <c r="Q31" s="83"/>
    </row>
    <row r="32" spans="1:17" ht="15" x14ac:dyDescent="0.2">
      <c r="A32" s="85">
        <v>19</v>
      </c>
      <c r="C32" s="364" t="str">
        <f>IF(Anwesenheitsliste!BR49="","",Anwesenheitsliste!BR49)</f>
        <v/>
      </c>
      <c r="D32" s="365"/>
      <c r="E32" s="365"/>
      <c r="F32" s="365"/>
      <c r="G32" s="365"/>
      <c r="H32" s="365"/>
      <c r="I32" s="366"/>
      <c r="K32" s="169" t="str">
        <f>IF(C32="","",Anwesenheitsliste!$AH$10)</f>
        <v/>
      </c>
      <c r="L32" s="169" t="str">
        <f>IF(C32="","",Anwesenheitsliste!$AR$10)</f>
        <v/>
      </c>
      <c r="M32" s="180" t="str">
        <f t="shared" si="0"/>
        <v/>
      </c>
      <c r="O32" s="351" t="str">
        <f>IF(C32="","",VLOOKUP(C32,Anwesenheitsliste!$B$31:$AR$150,42,FALSE))</f>
        <v/>
      </c>
      <c r="P32" s="352"/>
      <c r="Q32" s="83"/>
    </row>
    <row r="33" spans="1:17" ht="15" x14ac:dyDescent="0.2">
      <c r="A33" s="85">
        <v>20</v>
      </c>
      <c r="C33" s="364" t="str">
        <f>IF(Anwesenheitsliste!BR50="","",Anwesenheitsliste!BR50)</f>
        <v/>
      </c>
      <c r="D33" s="365"/>
      <c r="E33" s="365"/>
      <c r="F33" s="365"/>
      <c r="G33" s="365"/>
      <c r="H33" s="365"/>
      <c r="I33" s="366"/>
      <c r="K33" s="169" t="str">
        <f>IF(C33="","",Anwesenheitsliste!$AH$10)</f>
        <v/>
      </c>
      <c r="L33" s="169" t="str">
        <f>IF(C33="","",Anwesenheitsliste!$AR$10)</f>
        <v/>
      </c>
      <c r="M33" s="180" t="str">
        <f t="shared" si="0"/>
        <v/>
      </c>
      <c r="O33" s="351" t="str">
        <f>IF(C33="","",VLOOKUP(C33,Anwesenheitsliste!$B$31:$AR$150,42,FALSE))</f>
        <v/>
      </c>
      <c r="P33" s="352"/>
      <c r="Q33" s="83"/>
    </row>
    <row r="34" spans="1:17" ht="15" x14ac:dyDescent="0.2">
      <c r="A34" s="85">
        <v>21</v>
      </c>
      <c r="C34" s="364" t="str">
        <f>IF(Anwesenheitsliste!BR51="","",Anwesenheitsliste!BR51)</f>
        <v/>
      </c>
      <c r="D34" s="365"/>
      <c r="E34" s="365"/>
      <c r="F34" s="365"/>
      <c r="G34" s="365"/>
      <c r="H34" s="365"/>
      <c r="I34" s="366"/>
      <c r="K34" s="169" t="str">
        <f>IF(C34="","",Anwesenheitsliste!$AH$10)</f>
        <v/>
      </c>
      <c r="L34" s="169" t="str">
        <f>IF(C34="","",Anwesenheitsliste!$AR$10)</f>
        <v/>
      </c>
      <c r="M34" s="180" t="str">
        <f t="shared" si="0"/>
        <v/>
      </c>
      <c r="O34" s="351" t="str">
        <f>IF(C34="","",VLOOKUP(C34,Anwesenheitsliste!$B$31:$AR$150,42,FALSE))</f>
        <v/>
      </c>
      <c r="P34" s="352"/>
      <c r="Q34" s="83"/>
    </row>
    <row r="35" spans="1:17" ht="15" x14ac:dyDescent="0.2">
      <c r="A35" s="85">
        <v>22</v>
      </c>
      <c r="C35" s="364" t="str">
        <f>IF(Anwesenheitsliste!BR52="","",Anwesenheitsliste!BR52)</f>
        <v/>
      </c>
      <c r="D35" s="365"/>
      <c r="E35" s="365"/>
      <c r="F35" s="365"/>
      <c r="G35" s="365"/>
      <c r="H35" s="365"/>
      <c r="I35" s="366"/>
      <c r="K35" s="169" t="str">
        <f>IF(C35="","",Anwesenheitsliste!$AH$10)</f>
        <v/>
      </c>
      <c r="L35" s="169" t="str">
        <f>IF(C35="","",Anwesenheitsliste!$AR$10)</f>
        <v/>
      </c>
      <c r="M35" s="180" t="str">
        <f t="shared" si="0"/>
        <v/>
      </c>
      <c r="O35" s="351" t="str">
        <f>IF(C35="","",VLOOKUP(C35,Anwesenheitsliste!$B$31:$AR$150,42,FALSE))</f>
        <v/>
      </c>
      <c r="P35" s="352"/>
      <c r="Q35" s="83"/>
    </row>
    <row r="36" spans="1:17" ht="15" x14ac:dyDescent="0.2">
      <c r="A36" s="85">
        <v>23</v>
      </c>
      <c r="C36" s="364" t="str">
        <f>IF(Anwesenheitsliste!BR53="","",Anwesenheitsliste!BR53)</f>
        <v/>
      </c>
      <c r="D36" s="365"/>
      <c r="E36" s="365"/>
      <c r="F36" s="365"/>
      <c r="G36" s="365"/>
      <c r="H36" s="365"/>
      <c r="I36" s="366"/>
      <c r="K36" s="169" t="str">
        <f>IF(C36="","",Anwesenheitsliste!$AH$10)</f>
        <v/>
      </c>
      <c r="L36" s="169" t="str">
        <f>IF(C36="","",Anwesenheitsliste!$AR$10)</f>
        <v/>
      </c>
      <c r="M36" s="180" t="str">
        <f t="shared" si="0"/>
        <v/>
      </c>
      <c r="O36" s="351" t="str">
        <f>IF(C36="","",VLOOKUP(C36,Anwesenheitsliste!$B$31:$AR$150,42,FALSE))</f>
        <v/>
      </c>
      <c r="P36" s="352"/>
      <c r="Q36" s="83"/>
    </row>
    <row r="37" spans="1:17" ht="15" x14ac:dyDescent="0.2">
      <c r="A37" s="85">
        <v>24</v>
      </c>
      <c r="C37" s="364" t="str">
        <f>IF(Anwesenheitsliste!BR54="","",Anwesenheitsliste!BR54)</f>
        <v/>
      </c>
      <c r="D37" s="365"/>
      <c r="E37" s="365"/>
      <c r="F37" s="365"/>
      <c r="G37" s="365"/>
      <c r="H37" s="365"/>
      <c r="I37" s="366"/>
      <c r="K37" s="169" t="str">
        <f>IF(C37="","",Anwesenheitsliste!$AH$10)</f>
        <v/>
      </c>
      <c r="L37" s="169" t="str">
        <f>IF(C37="","",Anwesenheitsliste!$AR$10)</f>
        <v/>
      </c>
      <c r="M37" s="180" t="str">
        <f t="shared" si="0"/>
        <v/>
      </c>
      <c r="O37" s="351" t="str">
        <f>IF(C37="","",VLOOKUP(C37,Anwesenheitsliste!$B$31:$AR$150,42,FALSE))</f>
        <v/>
      </c>
      <c r="P37" s="352"/>
      <c r="Q37" s="83"/>
    </row>
    <row r="38" spans="1:17" ht="15" x14ac:dyDescent="0.2">
      <c r="A38" s="85">
        <v>25</v>
      </c>
      <c r="C38" s="364" t="str">
        <f>IF(Anwesenheitsliste!BR55="","",Anwesenheitsliste!BR55)</f>
        <v/>
      </c>
      <c r="D38" s="365"/>
      <c r="E38" s="365"/>
      <c r="F38" s="365"/>
      <c r="G38" s="365"/>
      <c r="H38" s="365"/>
      <c r="I38" s="366"/>
      <c r="K38" s="169" t="str">
        <f>IF(C38="","",Anwesenheitsliste!$AH$10)</f>
        <v/>
      </c>
      <c r="L38" s="169" t="str">
        <f>IF(C38="","",Anwesenheitsliste!$AR$10)</f>
        <v/>
      </c>
      <c r="M38" s="180" t="str">
        <f t="shared" si="0"/>
        <v/>
      </c>
      <c r="O38" s="351" t="str">
        <f>IF(C38="","",VLOOKUP(C38,Anwesenheitsliste!$B$31:$AR$150,42,FALSE))</f>
        <v/>
      </c>
      <c r="P38" s="352"/>
      <c r="Q38" s="83"/>
    </row>
    <row r="39" spans="1:17" ht="15" x14ac:dyDescent="0.2">
      <c r="A39" s="85">
        <v>26</v>
      </c>
      <c r="C39" s="364" t="str">
        <f>IF(Anwesenheitsliste!BR56="","",Anwesenheitsliste!BR56)</f>
        <v/>
      </c>
      <c r="D39" s="365"/>
      <c r="E39" s="365"/>
      <c r="F39" s="365"/>
      <c r="G39" s="365"/>
      <c r="H39" s="365"/>
      <c r="I39" s="366"/>
      <c r="K39" s="169" t="str">
        <f>IF(C39="","",Anwesenheitsliste!$AH$10)</f>
        <v/>
      </c>
      <c r="L39" s="169" t="str">
        <f>IF(C39="","",Anwesenheitsliste!$AR$10)</f>
        <v/>
      </c>
      <c r="M39" s="180" t="str">
        <f t="shared" si="0"/>
        <v/>
      </c>
      <c r="O39" s="351" t="str">
        <f>IF(C39="","",VLOOKUP(C39,Anwesenheitsliste!$B$31:$AR$150,42,FALSE))</f>
        <v/>
      </c>
      <c r="P39" s="352"/>
      <c r="Q39" s="83"/>
    </row>
    <row r="40" spans="1:17" ht="15" x14ac:dyDescent="0.2">
      <c r="A40" s="85">
        <v>27</v>
      </c>
      <c r="C40" s="364" t="str">
        <f>IF(Anwesenheitsliste!BR57="","",Anwesenheitsliste!BR57)</f>
        <v/>
      </c>
      <c r="D40" s="365"/>
      <c r="E40" s="365"/>
      <c r="F40" s="365"/>
      <c r="G40" s="365"/>
      <c r="H40" s="365"/>
      <c r="I40" s="366"/>
      <c r="K40" s="169" t="str">
        <f>IF(C40="","",Anwesenheitsliste!$AH$10)</f>
        <v/>
      </c>
      <c r="L40" s="169" t="str">
        <f>IF(C40="","",Anwesenheitsliste!$AR$10)</f>
        <v/>
      </c>
      <c r="M40" s="180" t="str">
        <f t="shared" si="0"/>
        <v/>
      </c>
      <c r="O40" s="351" t="str">
        <f>IF(C40="","",VLOOKUP(C40,Anwesenheitsliste!$B$31:$AR$150,42,FALSE))</f>
        <v/>
      </c>
      <c r="P40" s="352"/>
      <c r="Q40" s="83"/>
    </row>
    <row r="41" spans="1:17" ht="15" x14ac:dyDescent="0.2">
      <c r="A41" s="85">
        <v>28</v>
      </c>
      <c r="C41" s="364" t="str">
        <f>IF(Anwesenheitsliste!BR58="","",Anwesenheitsliste!BR58)</f>
        <v/>
      </c>
      <c r="D41" s="365"/>
      <c r="E41" s="365"/>
      <c r="F41" s="365"/>
      <c r="G41" s="365"/>
      <c r="H41" s="365"/>
      <c r="I41" s="366"/>
      <c r="K41" s="169" t="str">
        <f>IF(C41="","",Anwesenheitsliste!$AH$10)</f>
        <v/>
      </c>
      <c r="L41" s="169" t="str">
        <f>IF(C41="","",Anwesenheitsliste!$AR$10)</f>
        <v/>
      </c>
      <c r="M41" s="180" t="str">
        <f t="shared" si="0"/>
        <v/>
      </c>
      <c r="O41" s="351" t="str">
        <f>IF(C41="","",VLOOKUP(C41,Anwesenheitsliste!$B$31:$AR$150,42,FALSE))</f>
        <v/>
      </c>
      <c r="P41" s="352"/>
      <c r="Q41" s="83"/>
    </row>
    <row r="42" spans="1:17" ht="15" x14ac:dyDescent="0.2">
      <c r="A42" s="85">
        <v>29</v>
      </c>
      <c r="C42" s="364" t="str">
        <f>IF(Anwesenheitsliste!BR59="","",Anwesenheitsliste!BR59)</f>
        <v/>
      </c>
      <c r="D42" s="365"/>
      <c r="E42" s="365"/>
      <c r="F42" s="365"/>
      <c r="G42" s="365"/>
      <c r="H42" s="365"/>
      <c r="I42" s="366"/>
      <c r="K42" s="169" t="str">
        <f>IF(C42="","",Anwesenheitsliste!$AH$10)</f>
        <v/>
      </c>
      <c r="L42" s="169" t="str">
        <f>IF(C42="","",Anwesenheitsliste!$AR$10)</f>
        <v/>
      </c>
      <c r="M42" s="180" t="str">
        <f t="shared" si="0"/>
        <v/>
      </c>
      <c r="O42" s="351" t="str">
        <f>IF(C42="","",VLOOKUP(C42,Anwesenheitsliste!$B$31:$AR$150,42,FALSE))</f>
        <v/>
      </c>
      <c r="P42" s="352"/>
      <c r="Q42" s="83"/>
    </row>
    <row r="43" spans="1:17" ht="15" x14ac:dyDescent="0.2">
      <c r="A43" s="86">
        <v>30</v>
      </c>
      <c r="C43" s="375" t="str">
        <f>IF(Anwesenheitsliste!BR60="","",Anwesenheitsliste!BR60)</f>
        <v/>
      </c>
      <c r="D43" s="376"/>
      <c r="E43" s="376"/>
      <c r="F43" s="376"/>
      <c r="G43" s="376"/>
      <c r="H43" s="376"/>
      <c r="I43" s="377"/>
      <c r="K43" s="171" t="str">
        <f>IF(C43="","",Anwesenheitsliste!$AH$10)</f>
        <v/>
      </c>
      <c r="L43" s="171" t="str">
        <f>IF(C43="","",Anwesenheitsliste!$AR$10)</f>
        <v/>
      </c>
      <c r="M43" s="181" t="str">
        <f t="shared" si="0"/>
        <v/>
      </c>
      <c r="O43" s="353" t="str">
        <f>IF(C43="","",VLOOKUP(C43,Anwesenheitsliste!$B$31:$AR$150,42,FALSE))</f>
        <v/>
      </c>
      <c r="P43" s="354"/>
      <c r="Q43" s="83"/>
    </row>
  </sheetData>
  <sheetProtection password="8067" sheet="1" objects="1" scenarios="1" autoFilter="0"/>
  <mergeCells count="67">
    <mergeCell ref="A10:A13"/>
    <mergeCell ref="K10:K13"/>
    <mergeCell ref="L10:L13"/>
    <mergeCell ref="C16:I16"/>
    <mergeCell ref="C17:I17"/>
    <mergeCell ref="C14:I14"/>
    <mergeCell ref="C15:I15"/>
    <mergeCell ref="O10:P13"/>
    <mergeCell ref="O14:P14"/>
    <mergeCell ref="O15:P15"/>
    <mergeCell ref="C42:I42"/>
    <mergeCell ref="C43:I43"/>
    <mergeCell ref="C18:I18"/>
    <mergeCell ref="C19:I19"/>
    <mergeCell ref="C20:I20"/>
    <mergeCell ref="C21:I21"/>
    <mergeCell ref="C22:I22"/>
    <mergeCell ref="C23:I23"/>
    <mergeCell ref="C24:I24"/>
    <mergeCell ref="C25:I25"/>
    <mergeCell ref="C26:I26"/>
    <mergeCell ref="C10:I13"/>
    <mergeCell ref="M10:M13"/>
    <mergeCell ref="C27:I27"/>
    <mergeCell ref="C28:I28"/>
    <mergeCell ref="C29:I29"/>
    <mergeCell ref="C30:I30"/>
    <mergeCell ref="C31:I31"/>
    <mergeCell ref="C32:I32"/>
    <mergeCell ref="C33:I33"/>
    <mergeCell ref="C34:I34"/>
    <mergeCell ref="C35:I35"/>
    <mergeCell ref="O41:P41"/>
    <mergeCell ref="C36:I36"/>
    <mergeCell ref="C37:I37"/>
    <mergeCell ref="C38:I38"/>
    <mergeCell ref="C39:I39"/>
    <mergeCell ref="C40:I40"/>
    <mergeCell ref="O28:P28"/>
    <mergeCell ref="O29:P29"/>
    <mergeCell ref="O30:P30"/>
    <mergeCell ref="O21:P21"/>
    <mergeCell ref="O22:P22"/>
    <mergeCell ref="O23:P23"/>
    <mergeCell ref="O24:P24"/>
    <mergeCell ref="O25:P25"/>
    <mergeCell ref="O16:P16"/>
    <mergeCell ref="O17:P17"/>
    <mergeCell ref="O18:P18"/>
    <mergeCell ref="O19:P19"/>
    <mergeCell ref="O20:P20"/>
    <mergeCell ref="O42:P42"/>
    <mergeCell ref="O43:P43"/>
    <mergeCell ref="C5:P7"/>
    <mergeCell ref="O36:P36"/>
    <mergeCell ref="O37:P37"/>
    <mergeCell ref="O38:P38"/>
    <mergeCell ref="O39:P39"/>
    <mergeCell ref="O40:P40"/>
    <mergeCell ref="O31:P31"/>
    <mergeCell ref="O32:P32"/>
    <mergeCell ref="O33:P33"/>
    <mergeCell ref="O34:P34"/>
    <mergeCell ref="O35:P35"/>
    <mergeCell ref="O26:P26"/>
    <mergeCell ref="O27:P27"/>
    <mergeCell ref="C41:I41"/>
  </mergeCells>
  <printOptions horizontalCentered="1"/>
  <pageMargins left="0.59055118110236227" right="0.39370078740157483" top="0.78740157480314965" bottom="0.78740157480314965" header="0.39370078740157483" footer="0.39370078740157483"/>
  <pageSetup paperSize="9" scale="80" orientation="portrait" useFirstPageNumber="1"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7"/>
  <sheetViews>
    <sheetView showGridLines="0" topLeftCell="A40" workbookViewId="0">
      <selection activeCell="B48" sqref="B48"/>
    </sheetView>
  </sheetViews>
  <sheetFormatPr baseColWidth="10" defaultRowHeight="12" x14ac:dyDescent="0.2"/>
  <cols>
    <col min="1" max="1" width="5.7109375" style="68" customWidth="1"/>
    <col min="2" max="2" width="35.7109375" style="68" customWidth="1"/>
    <col min="3" max="4" width="8.7109375" style="68" customWidth="1"/>
    <col min="5" max="5" width="50.7109375" style="68" customWidth="1"/>
    <col min="6" max="6" width="11.42578125" style="68" customWidth="1"/>
    <col min="7" max="16384" width="11.42578125" style="68"/>
  </cols>
  <sheetData>
    <row r="1" spans="1:5" hidden="1" x14ac:dyDescent="0.2">
      <c r="A1" s="98"/>
      <c r="B1" s="105" t="str">
        <f>Anwesenheitsliste!BM31</f>
        <v/>
      </c>
      <c r="C1" s="106" t="str">
        <f>IFERROR(VLOOKUP(B1,'Kopierhilfe VWN'!$C$14:$L$43,9,FALSE),"")</f>
        <v/>
      </c>
      <c r="D1" s="106" t="str">
        <f>IFERROR(VLOOKUP(B1,'Kopierhilfe VWN'!$C$14:$L$43,10,FALSE),"")</f>
        <v/>
      </c>
      <c r="E1" s="107" t="s">
        <v>90</v>
      </c>
    </row>
    <row r="2" spans="1:5" hidden="1" x14ac:dyDescent="0.2">
      <c r="A2" s="98"/>
      <c r="B2" s="105" t="str">
        <f>Anwesenheitsliste!BM32</f>
        <v/>
      </c>
      <c r="C2" s="106" t="str">
        <f>IFERROR(VLOOKUP(B2,'Kopierhilfe VWN'!$C$14:$L$43,9,FALSE),"")</f>
        <v/>
      </c>
      <c r="D2" s="106" t="str">
        <f>IFERROR(VLOOKUP(B2,'Kopierhilfe VWN'!$C$14:$L$43,10,FALSE),"")</f>
        <v/>
      </c>
      <c r="E2" s="107" t="str">
        <f>"$A$40:$E$"&amp;MAX(A:A)+ROW(F47)</f>
        <v>$A$40:$E$47</v>
      </c>
    </row>
    <row r="3" spans="1:5" hidden="1" x14ac:dyDescent="0.2">
      <c r="A3" s="98"/>
      <c r="B3" s="105" t="str">
        <f>Anwesenheitsliste!BM33</f>
        <v/>
      </c>
      <c r="C3" s="106" t="str">
        <f>IFERROR(VLOOKUP(B3,'Kopierhilfe VWN'!$C$14:$L$43,9,FALSE),"")</f>
        <v/>
      </c>
      <c r="D3" s="106" t="str">
        <f>IFERROR(VLOOKUP(B3,'Kopierhilfe VWN'!$C$14:$L$43,10,FALSE),"")</f>
        <v/>
      </c>
      <c r="E3" s="98"/>
    </row>
    <row r="4" spans="1:5" hidden="1" x14ac:dyDescent="0.2">
      <c r="A4" s="98"/>
      <c r="B4" s="105" t="str">
        <f>Anwesenheitsliste!BM34</f>
        <v/>
      </c>
      <c r="C4" s="106" t="str">
        <f>IFERROR(VLOOKUP(B4,'Kopierhilfe VWN'!$C$14:$L$43,9,FALSE),"")</f>
        <v/>
      </c>
      <c r="D4" s="106" t="str">
        <f>IFERROR(VLOOKUP(B4,'Kopierhilfe VWN'!$C$14:$L$43,10,FALSE),"")</f>
        <v/>
      </c>
      <c r="E4" s="98"/>
    </row>
    <row r="5" spans="1:5" hidden="1" x14ac:dyDescent="0.2">
      <c r="A5" s="98"/>
      <c r="B5" s="105" t="str">
        <f>Anwesenheitsliste!BM35</f>
        <v/>
      </c>
      <c r="C5" s="106" t="str">
        <f>IFERROR(VLOOKUP(B5,'Kopierhilfe VWN'!$C$14:$L$43,9,FALSE),"")</f>
        <v/>
      </c>
      <c r="D5" s="106" t="str">
        <f>IFERROR(VLOOKUP(B5,'Kopierhilfe VWN'!$C$14:$L$43,10,FALSE),"")</f>
        <v/>
      </c>
      <c r="E5" s="98"/>
    </row>
    <row r="6" spans="1:5" hidden="1" x14ac:dyDescent="0.2">
      <c r="A6" s="98"/>
      <c r="B6" s="105" t="str">
        <f>Anwesenheitsliste!BM36</f>
        <v/>
      </c>
      <c r="C6" s="106" t="str">
        <f>IFERROR(VLOOKUP(B6,'Kopierhilfe VWN'!$C$14:$L$43,9,FALSE),"")</f>
        <v/>
      </c>
      <c r="D6" s="106" t="str">
        <f>IFERROR(VLOOKUP(B6,'Kopierhilfe VWN'!$C$14:$L$43,10,FALSE),"")</f>
        <v/>
      </c>
      <c r="E6" s="98"/>
    </row>
    <row r="7" spans="1:5" hidden="1" x14ac:dyDescent="0.2">
      <c r="A7" s="98"/>
      <c r="B7" s="105" t="str">
        <f>Anwesenheitsliste!BM37</f>
        <v/>
      </c>
      <c r="C7" s="106" t="str">
        <f>IFERROR(VLOOKUP(B7,'Kopierhilfe VWN'!$C$14:$L$43,9,FALSE),"")</f>
        <v/>
      </c>
      <c r="D7" s="106" t="str">
        <f>IFERROR(VLOOKUP(B7,'Kopierhilfe VWN'!$C$14:$L$43,10,FALSE),"")</f>
        <v/>
      </c>
      <c r="E7" s="98"/>
    </row>
    <row r="8" spans="1:5" hidden="1" x14ac:dyDescent="0.2">
      <c r="A8" s="98"/>
      <c r="B8" s="105" t="str">
        <f>Anwesenheitsliste!BM38</f>
        <v/>
      </c>
      <c r="C8" s="106" t="str">
        <f>IFERROR(VLOOKUP(B8,'Kopierhilfe VWN'!$C$14:$L$43,9,FALSE),"")</f>
        <v/>
      </c>
      <c r="D8" s="106" t="str">
        <f>IFERROR(VLOOKUP(B8,'Kopierhilfe VWN'!$C$14:$L$43,10,FALSE),"")</f>
        <v/>
      </c>
      <c r="E8" s="98"/>
    </row>
    <row r="9" spans="1:5" hidden="1" x14ac:dyDescent="0.2">
      <c r="A9" s="98"/>
      <c r="B9" s="105" t="str">
        <f>Anwesenheitsliste!BM39</f>
        <v/>
      </c>
      <c r="C9" s="106" t="str">
        <f>IFERROR(VLOOKUP(B9,'Kopierhilfe VWN'!$C$14:$L$43,9,FALSE),"")</f>
        <v/>
      </c>
      <c r="D9" s="106" t="str">
        <f>IFERROR(VLOOKUP(B9,'Kopierhilfe VWN'!$C$14:$L$43,10,FALSE),"")</f>
        <v/>
      </c>
      <c r="E9" s="98"/>
    </row>
    <row r="10" spans="1:5" hidden="1" x14ac:dyDescent="0.2">
      <c r="A10" s="98"/>
      <c r="B10" s="105" t="str">
        <f>Anwesenheitsliste!BM40</f>
        <v/>
      </c>
      <c r="C10" s="106" t="str">
        <f>IFERROR(VLOOKUP(B10,'Kopierhilfe VWN'!$C$14:$L$43,9,FALSE),"")</f>
        <v/>
      </c>
      <c r="D10" s="106" t="str">
        <f>IFERROR(VLOOKUP(B10,'Kopierhilfe VWN'!$C$14:$L$43,10,FALSE),"")</f>
        <v/>
      </c>
      <c r="E10" s="98"/>
    </row>
    <row r="11" spans="1:5" hidden="1" x14ac:dyDescent="0.2">
      <c r="A11" s="98"/>
      <c r="B11" s="105" t="str">
        <f>Anwesenheitsliste!BM41</f>
        <v/>
      </c>
      <c r="C11" s="106" t="str">
        <f>IFERROR(VLOOKUP(B11,'Kopierhilfe VWN'!$C$14:$L$43,9,FALSE),"")</f>
        <v/>
      </c>
      <c r="D11" s="106" t="str">
        <f>IFERROR(VLOOKUP(B11,'Kopierhilfe VWN'!$C$14:$L$43,10,FALSE),"")</f>
        <v/>
      </c>
      <c r="E11" s="98"/>
    </row>
    <row r="12" spans="1:5" hidden="1" x14ac:dyDescent="0.2">
      <c r="A12" s="98"/>
      <c r="B12" s="105" t="str">
        <f>Anwesenheitsliste!BM42</f>
        <v/>
      </c>
      <c r="C12" s="106" t="str">
        <f>IFERROR(VLOOKUP(B12,'Kopierhilfe VWN'!$C$14:$L$43,9,FALSE),"")</f>
        <v/>
      </c>
      <c r="D12" s="106" t="str">
        <f>IFERROR(VLOOKUP(B12,'Kopierhilfe VWN'!$C$14:$L$43,10,FALSE),"")</f>
        <v/>
      </c>
      <c r="E12" s="98"/>
    </row>
    <row r="13" spans="1:5" hidden="1" x14ac:dyDescent="0.2">
      <c r="A13" s="98"/>
      <c r="B13" s="105" t="str">
        <f>Anwesenheitsliste!BM43</f>
        <v/>
      </c>
      <c r="C13" s="106" t="str">
        <f>IFERROR(VLOOKUP(B13,'Kopierhilfe VWN'!$C$14:$L$43,9,FALSE),"")</f>
        <v/>
      </c>
      <c r="D13" s="106" t="str">
        <f>IFERROR(VLOOKUP(B13,'Kopierhilfe VWN'!$C$14:$L$43,10,FALSE),"")</f>
        <v/>
      </c>
      <c r="E13" s="98"/>
    </row>
    <row r="14" spans="1:5" hidden="1" x14ac:dyDescent="0.2">
      <c r="A14" s="98"/>
      <c r="B14" s="105" t="str">
        <f>Anwesenheitsliste!BM44</f>
        <v/>
      </c>
      <c r="C14" s="106" t="str">
        <f>IFERROR(VLOOKUP(B14,'Kopierhilfe VWN'!$C$14:$L$43,9,FALSE),"")</f>
        <v/>
      </c>
      <c r="D14" s="106" t="str">
        <f>IFERROR(VLOOKUP(B14,'Kopierhilfe VWN'!$C$14:$L$43,10,FALSE),"")</f>
        <v/>
      </c>
      <c r="E14" s="98"/>
    </row>
    <row r="15" spans="1:5" hidden="1" x14ac:dyDescent="0.2">
      <c r="A15" s="98"/>
      <c r="B15" s="105" t="str">
        <f>Anwesenheitsliste!BM45</f>
        <v/>
      </c>
      <c r="C15" s="106" t="str">
        <f>IFERROR(VLOOKUP(B15,'Kopierhilfe VWN'!$C$14:$L$43,9,FALSE),"")</f>
        <v/>
      </c>
      <c r="D15" s="106" t="str">
        <f>IFERROR(VLOOKUP(B15,'Kopierhilfe VWN'!$C$14:$L$43,10,FALSE),"")</f>
        <v/>
      </c>
      <c r="E15" s="98"/>
    </row>
    <row r="16" spans="1:5" hidden="1" x14ac:dyDescent="0.2">
      <c r="A16" s="98"/>
      <c r="B16" s="105" t="str">
        <f>Anwesenheitsliste!BM46</f>
        <v/>
      </c>
      <c r="C16" s="106" t="str">
        <f>IFERROR(VLOOKUP(B16,'Kopierhilfe VWN'!$C$14:$L$43,9,FALSE),"")</f>
        <v/>
      </c>
      <c r="D16" s="106" t="str">
        <f>IFERROR(VLOOKUP(B16,'Kopierhilfe VWN'!$C$14:$L$43,10,FALSE),"")</f>
        <v/>
      </c>
      <c r="E16" s="98"/>
    </row>
    <row r="17" spans="1:5" hidden="1" x14ac:dyDescent="0.2">
      <c r="A17" s="98"/>
      <c r="B17" s="105" t="str">
        <f>Anwesenheitsliste!BM47</f>
        <v/>
      </c>
      <c r="C17" s="106" t="str">
        <f>IFERROR(VLOOKUP(B17,'Kopierhilfe VWN'!$C$14:$L$43,9,FALSE),"")</f>
        <v/>
      </c>
      <c r="D17" s="106" t="str">
        <f>IFERROR(VLOOKUP(B17,'Kopierhilfe VWN'!$C$14:$L$43,10,FALSE),"")</f>
        <v/>
      </c>
      <c r="E17" s="98"/>
    </row>
    <row r="18" spans="1:5" hidden="1" x14ac:dyDescent="0.2">
      <c r="A18" s="98"/>
      <c r="B18" s="105" t="str">
        <f>Anwesenheitsliste!BM48</f>
        <v/>
      </c>
      <c r="C18" s="106" t="str">
        <f>IFERROR(VLOOKUP(B18,'Kopierhilfe VWN'!$C$14:$L$43,9,FALSE),"")</f>
        <v/>
      </c>
      <c r="D18" s="106" t="str">
        <f>IFERROR(VLOOKUP(B18,'Kopierhilfe VWN'!$C$14:$L$43,10,FALSE),"")</f>
        <v/>
      </c>
      <c r="E18" s="98"/>
    </row>
    <row r="19" spans="1:5" hidden="1" x14ac:dyDescent="0.2">
      <c r="A19" s="98"/>
      <c r="B19" s="105" t="str">
        <f>Anwesenheitsliste!BM49</f>
        <v/>
      </c>
      <c r="C19" s="106" t="str">
        <f>IFERROR(VLOOKUP(B19,'Kopierhilfe VWN'!$C$14:$L$43,9,FALSE),"")</f>
        <v/>
      </c>
      <c r="D19" s="106" t="str">
        <f>IFERROR(VLOOKUP(B19,'Kopierhilfe VWN'!$C$14:$L$43,10,FALSE),"")</f>
        <v/>
      </c>
      <c r="E19" s="98"/>
    </row>
    <row r="20" spans="1:5" hidden="1" x14ac:dyDescent="0.2">
      <c r="A20" s="98"/>
      <c r="B20" s="105" t="str">
        <f>Anwesenheitsliste!BM50</f>
        <v/>
      </c>
      <c r="C20" s="106" t="str">
        <f>IFERROR(VLOOKUP(B20,'Kopierhilfe VWN'!$C$14:$L$43,9,FALSE),"")</f>
        <v/>
      </c>
      <c r="D20" s="106" t="str">
        <f>IFERROR(VLOOKUP(B20,'Kopierhilfe VWN'!$C$14:$L$43,10,FALSE),"")</f>
        <v/>
      </c>
      <c r="E20" s="98"/>
    </row>
    <row r="21" spans="1:5" hidden="1" x14ac:dyDescent="0.2">
      <c r="A21" s="98"/>
      <c r="B21" s="105" t="str">
        <f>Anwesenheitsliste!BM51</f>
        <v/>
      </c>
      <c r="C21" s="106" t="str">
        <f>IFERROR(VLOOKUP(B21,'Kopierhilfe VWN'!$C$14:$L$43,9,FALSE),"")</f>
        <v/>
      </c>
      <c r="D21" s="106" t="str">
        <f>IFERROR(VLOOKUP(B21,'Kopierhilfe VWN'!$C$14:$L$43,10,FALSE),"")</f>
        <v/>
      </c>
      <c r="E21" s="98"/>
    </row>
    <row r="22" spans="1:5" hidden="1" x14ac:dyDescent="0.2">
      <c r="A22" s="98"/>
      <c r="B22" s="105" t="str">
        <f>Anwesenheitsliste!BM52</f>
        <v/>
      </c>
      <c r="C22" s="106" t="str">
        <f>IFERROR(VLOOKUP(B22,'Kopierhilfe VWN'!$C$14:$L$43,9,FALSE),"")</f>
        <v/>
      </c>
      <c r="D22" s="106" t="str">
        <f>IFERROR(VLOOKUP(B22,'Kopierhilfe VWN'!$C$14:$L$43,10,FALSE),"")</f>
        <v/>
      </c>
      <c r="E22" s="98"/>
    </row>
    <row r="23" spans="1:5" hidden="1" x14ac:dyDescent="0.2">
      <c r="A23" s="98"/>
      <c r="B23" s="105" t="str">
        <f>Anwesenheitsliste!BM53</f>
        <v/>
      </c>
      <c r="C23" s="106" t="str">
        <f>IFERROR(VLOOKUP(B23,'Kopierhilfe VWN'!$C$14:$L$43,9,FALSE),"")</f>
        <v/>
      </c>
      <c r="D23" s="106" t="str">
        <f>IFERROR(VLOOKUP(B23,'Kopierhilfe VWN'!$C$14:$L$43,10,FALSE),"")</f>
        <v/>
      </c>
      <c r="E23" s="98"/>
    </row>
    <row r="24" spans="1:5" hidden="1" x14ac:dyDescent="0.2">
      <c r="A24" s="98"/>
      <c r="B24" s="105" t="str">
        <f>Anwesenheitsliste!BM54</f>
        <v/>
      </c>
      <c r="C24" s="106" t="str">
        <f>IFERROR(VLOOKUP(B24,'Kopierhilfe VWN'!$C$14:$L$43,9,FALSE),"")</f>
        <v/>
      </c>
      <c r="D24" s="106" t="str">
        <f>IFERROR(VLOOKUP(B24,'Kopierhilfe VWN'!$C$14:$L$43,10,FALSE),"")</f>
        <v/>
      </c>
      <c r="E24" s="98"/>
    </row>
    <row r="25" spans="1:5" hidden="1" x14ac:dyDescent="0.2">
      <c r="A25" s="98"/>
      <c r="B25" s="105" t="str">
        <f>Anwesenheitsliste!BM55</f>
        <v/>
      </c>
      <c r="C25" s="106" t="str">
        <f>IFERROR(VLOOKUP(B25,'Kopierhilfe VWN'!$C$14:$L$43,9,FALSE),"")</f>
        <v/>
      </c>
      <c r="D25" s="106" t="str">
        <f>IFERROR(VLOOKUP(B25,'Kopierhilfe VWN'!$C$14:$L$43,10,FALSE),"")</f>
        <v/>
      </c>
      <c r="E25" s="98"/>
    </row>
    <row r="26" spans="1:5" hidden="1" x14ac:dyDescent="0.2">
      <c r="A26" s="98"/>
      <c r="B26" s="105" t="str">
        <f>Anwesenheitsliste!BM56</f>
        <v/>
      </c>
      <c r="C26" s="106" t="str">
        <f>IFERROR(VLOOKUP(B26,'Kopierhilfe VWN'!$C$14:$L$43,9,FALSE),"")</f>
        <v/>
      </c>
      <c r="D26" s="106" t="str">
        <f>IFERROR(VLOOKUP(B26,'Kopierhilfe VWN'!$C$14:$L$43,10,FALSE),"")</f>
        <v/>
      </c>
      <c r="E26" s="98"/>
    </row>
    <row r="27" spans="1:5" hidden="1" x14ac:dyDescent="0.2">
      <c r="A27" s="98"/>
      <c r="B27" s="105" t="str">
        <f>Anwesenheitsliste!BM57</f>
        <v/>
      </c>
      <c r="C27" s="106" t="str">
        <f>IFERROR(VLOOKUP(B27,'Kopierhilfe VWN'!$C$14:$L$43,9,FALSE),"")</f>
        <v/>
      </c>
      <c r="D27" s="106" t="str">
        <f>IFERROR(VLOOKUP(B27,'Kopierhilfe VWN'!$C$14:$L$43,10,FALSE),"")</f>
        <v/>
      </c>
      <c r="E27" s="98"/>
    </row>
    <row r="28" spans="1:5" hidden="1" x14ac:dyDescent="0.2">
      <c r="A28" s="98"/>
      <c r="B28" s="105" t="str">
        <f>Anwesenheitsliste!BM58</f>
        <v/>
      </c>
      <c r="C28" s="106" t="str">
        <f>IFERROR(VLOOKUP(B28,'Kopierhilfe VWN'!$C$14:$L$43,9,FALSE),"")</f>
        <v/>
      </c>
      <c r="D28" s="106" t="str">
        <f>IFERROR(VLOOKUP(B28,'Kopierhilfe VWN'!$C$14:$L$43,10,FALSE),"")</f>
        <v/>
      </c>
      <c r="E28" s="98"/>
    </row>
    <row r="29" spans="1:5" hidden="1" x14ac:dyDescent="0.2">
      <c r="A29" s="98"/>
      <c r="B29" s="105" t="str">
        <f>Anwesenheitsliste!BM59</f>
        <v/>
      </c>
      <c r="C29" s="106" t="str">
        <f>IFERROR(VLOOKUP(B29,'Kopierhilfe VWN'!$C$14:$L$43,9,FALSE),"")</f>
        <v/>
      </c>
      <c r="D29" s="106" t="str">
        <f>IFERROR(VLOOKUP(B29,'Kopierhilfe VWN'!$C$14:$L$43,10,FALSE),"")</f>
        <v/>
      </c>
      <c r="E29" s="98"/>
    </row>
    <row r="30" spans="1:5" hidden="1" x14ac:dyDescent="0.2">
      <c r="A30" s="98"/>
      <c r="B30" s="105" t="str">
        <f>Anwesenheitsliste!BM60</f>
        <v/>
      </c>
      <c r="C30" s="106" t="str">
        <f>IFERROR(VLOOKUP(B30,'Kopierhilfe VWN'!$C$14:$L$43,9,FALSE),"")</f>
        <v/>
      </c>
      <c r="D30" s="106" t="str">
        <f>IFERROR(VLOOKUP(B30,'Kopierhilfe VWN'!$C$14:$L$43,10,FALSE),"")</f>
        <v/>
      </c>
      <c r="E30" s="98"/>
    </row>
    <row r="31" spans="1:5" hidden="1" x14ac:dyDescent="0.2">
      <c r="A31" s="98"/>
      <c r="B31" s="103"/>
      <c r="C31" s="99"/>
      <c r="D31" s="99"/>
      <c r="E31" s="98"/>
    </row>
    <row r="32" spans="1:5" hidden="1" x14ac:dyDescent="0.2">
      <c r="A32" s="98"/>
      <c r="B32" s="103"/>
      <c r="C32" s="99"/>
      <c r="D32" s="99"/>
      <c r="E32" s="98"/>
    </row>
    <row r="33" spans="1:6" hidden="1" x14ac:dyDescent="0.2">
      <c r="A33" s="98"/>
      <c r="B33" s="103"/>
      <c r="C33" s="99"/>
      <c r="D33" s="99"/>
      <c r="E33" s="98"/>
    </row>
    <row r="34" spans="1:6" hidden="1" x14ac:dyDescent="0.2">
      <c r="A34" s="98"/>
      <c r="B34" s="103"/>
      <c r="C34" s="99"/>
      <c r="D34" s="99"/>
      <c r="E34" s="98"/>
    </row>
    <row r="35" spans="1:6" hidden="1" x14ac:dyDescent="0.2">
      <c r="A35" s="98"/>
      <c r="B35" s="103"/>
      <c r="C35" s="99"/>
      <c r="D35" s="99"/>
      <c r="E35" s="98"/>
    </row>
    <row r="36" spans="1:6" hidden="1" x14ac:dyDescent="0.2">
      <c r="A36" s="98"/>
      <c r="B36" s="103"/>
      <c r="C36" s="99"/>
      <c r="D36" s="99"/>
      <c r="E36" s="98"/>
    </row>
    <row r="37" spans="1:6" hidden="1" x14ac:dyDescent="0.2">
      <c r="A37" s="98"/>
      <c r="B37" s="103"/>
      <c r="C37" s="99"/>
      <c r="D37" s="99"/>
      <c r="E37" s="98"/>
    </row>
    <row r="38" spans="1:6" hidden="1" x14ac:dyDescent="0.2">
      <c r="A38" s="98"/>
      <c r="B38" s="103"/>
      <c r="C38" s="99"/>
      <c r="D38" s="99"/>
      <c r="E38" s="98"/>
    </row>
    <row r="39" spans="1:6" hidden="1" x14ac:dyDescent="0.2">
      <c r="A39" s="98"/>
      <c r="B39" s="103"/>
      <c r="C39" s="99"/>
      <c r="D39" s="99"/>
      <c r="E39" s="98"/>
    </row>
    <row r="40" spans="1:6" ht="18" customHeight="1" x14ac:dyDescent="0.2">
      <c r="A40" s="115" t="str">
        <f>CONCATENATE("Anlage »Unternehmen« für Aktenzeichen ",IF(Anwesenheitsliste!I8="","_______________",Anwesenheitsliste!I8)," - Abrechnung HHJ ",IF(Anwesenheitsliste!AR8="Bitte auswählen!","____",Anwesenheitsliste!AR8))</f>
        <v>Anlage »Unternehmen« für Aktenzeichen _______________ - Abrechnung HHJ ____</v>
      </c>
      <c r="B40" s="55"/>
      <c r="C40" s="55"/>
      <c r="D40" s="55"/>
      <c r="E40" s="55"/>
      <c r="F40" s="81"/>
    </row>
    <row r="41" spans="1:6" x14ac:dyDescent="0.2">
      <c r="A41" s="102" t="str">
        <f>Änderungsdoku!A5</f>
        <v>Anwesenheitsliste für die Nachholung der Beruflichen Orientierung von Schülerinnen und Schülern mit Schwerbehinderung oder Gleichstellung (Schulförder-RL, 2.2.1)</v>
      </c>
      <c r="B41" s="55"/>
      <c r="C41" s="55"/>
      <c r="D41" s="55"/>
      <c r="E41" s="55"/>
      <c r="F41" s="81"/>
    </row>
    <row r="42" spans="1:6" x14ac:dyDescent="0.2">
      <c r="A42" s="102" t="str">
        <f>CONCATENATE("Formularversion: ",LOOKUP(2,1/(Änderungsdoku!$A$1:$A$1000&lt;&gt;""),Änderungsdoku!A:A)," vom ",TEXT(VLOOKUP(LOOKUP(2,1/(Änderungsdoku!$A$1:$A$1000&lt;&gt;""),Änderungsdoku!A:A),Änderungsdoku!$A$1:$B$1000,2,FALSE),"TT.MM.JJ"))</f>
        <v>Formularversion: V 1.0 vom 11.08.20</v>
      </c>
      <c r="B42" s="55"/>
      <c r="C42" s="55"/>
      <c r="D42" s="55"/>
      <c r="E42" s="55"/>
      <c r="F42" s="81"/>
    </row>
    <row r="43" spans="1:6" x14ac:dyDescent="0.2">
      <c r="A43" s="55"/>
      <c r="B43" s="55"/>
      <c r="C43" s="55"/>
      <c r="D43" s="55"/>
      <c r="E43" s="55"/>
      <c r="F43" s="81"/>
    </row>
    <row r="44" spans="1:6" ht="12" customHeight="1" x14ac:dyDescent="0.2">
      <c r="A44" s="399" t="s">
        <v>0</v>
      </c>
      <c r="B44" s="396" t="s">
        <v>16</v>
      </c>
      <c r="C44" s="396" t="s">
        <v>80</v>
      </c>
      <c r="D44" s="396" t="s">
        <v>82</v>
      </c>
      <c r="E44" s="396" t="s">
        <v>117</v>
      </c>
      <c r="F44" s="81"/>
    </row>
    <row r="45" spans="1:6" x14ac:dyDescent="0.2">
      <c r="A45" s="400"/>
      <c r="B45" s="397"/>
      <c r="C45" s="397"/>
      <c r="D45" s="397"/>
      <c r="E45" s="397"/>
      <c r="F45" s="81"/>
    </row>
    <row r="46" spans="1:6" x14ac:dyDescent="0.2">
      <c r="A46" s="400"/>
      <c r="B46" s="397"/>
      <c r="C46" s="397"/>
      <c r="D46" s="397"/>
      <c r="E46" s="397"/>
      <c r="F46" s="81"/>
    </row>
    <row r="47" spans="1:6" x14ac:dyDescent="0.2">
      <c r="A47" s="401"/>
      <c r="B47" s="398"/>
      <c r="C47" s="398"/>
      <c r="D47" s="398"/>
      <c r="E47" s="398"/>
      <c r="F47" s="81"/>
    </row>
    <row r="48" spans="1:6" ht="15" x14ac:dyDescent="0.2">
      <c r="A48" s="111" t="str">
        <f>IF(B48&lt;&gt;"",ROW()-ROW($F$47),"")</f>
        <v/>
      </c>
      <c r="B48" s="96"/>
      <c r="C48" s="100" t="str">
        <f>IFERROR(VLOOKUP(B48,$B$1:$D$30,2,FALSE),"")</f>
        <v/>
      </c>
      <c r="D48" s="101" t="str">
        <f>IFERROR(VLOOKUP(B48,$B$1:$D$30,3,FALSE),"")</f>
        <v/>
      </c>
      <c r="E48" s="113"/>
      <c r="F48" s="83"/>
    </row>
    <row r="49" spans="1:6" ht="15" x14ac:dyDescent="0.2">
      <c r="A49" s="116" t="str">
        <f t="shared" ref="A49:A112" si="0">IF(B49&lt;&gt;"",ROW()-ROW($F$47),"")</f>
        <v/>
      </c>
      <c r="B49" s="97"/>
      <c r="C49" s="114" t="str">
        <f t="shared" ref="C49:C112" si="1">IFERROR(VLOOKUP(B49,$B$1:$D$30,2,FALSE),"")</f>
        <v/>
      </c>
      <c r="D49" s="112" t="str">
        <f t="shared" ref="D49:D112" si="2">IFERROR(VLOOKUP(B49,$B$1:$D$30,3,FALSE),"")</f>
        <v/>
      </c>
      <c r="E49" s="117"/>
      <c r="F49" s="83"/>
    </row>
    <row r="50" spans="1:6" ht="15" x14ac:dyDescent="0.2">
      <c r="A50" s="116" t="str">
        <f t="shared" si="0"/>
        <v/>
      </c>
      <c r="B50" s="97"/>
      <c r="C50" s="114" t="str">
        <f t="shared" si="1"/>
        <v/>
      </c>
      <c r="D50" s="112" t="str">
        <f t="shared" si="2"/>
        <v/>
      </c>
      <c r="E50" s="117"/>
      <c r="F50" s="83"/>
    </row>
    <row r="51" spans="1:6" ht="15" x14ac:dyDescent="0.2">
      <c r="A51" s="116" t="str">
        <f t="shared" si="0"/>
        <v/>
      </c>
      <c r="B51" s="97"/>
      <c r="C51" s="114" t="str">
        <f t="shared" si="1"/>
        <v/>
      </c>
      <c r="D51" s="112" t="str">
        <f t="shared" si="2"/>
        <v/>
      </c>
      <c r="E51" s="117"/>
      <c r="F51" s="83"/>
    </row>
    <row r="52" spans="1:6" ht="15" x14ac:dyDescent="0.2">
      <c r="A52" s="116" t="str">
        <f t="shared" si="0"/>
        <v/>
      </c>
      <c r="B52" s="97"/>
      <c r="C52" s="114" t="str">
        <f t="shared" si="1"/>
        <v/>
      </c>
      <c r="D52" s="112" t="str">
        <f t="shared" si="2"/>
        <v/>
      </c>
      <c r="E52" s="117"/>
      <c r="F52" s="83"/>
    </row>
    <row r="53" spans="1:6" ht="15" x14ac:dyDescent="0.2">
      <c r="A53" s="116" t="str">
        <f t="shared" si="0"/>
        <v/>
      </c>
      <c r="B53" s="97"/>
      <c r="C53" s="114" t="str">
        <f t="shared" si="1"/>
        <v/>
      </c>
      <c r="D53" s="112" t="str">
        <f t="shared" si="2"/>
        <v/>
      </c>
      <c r="E53" s="117"/>
      <c r="F53" s="83"/>
    </row>
    <row r="54" spans="1:6" ht="15" x14ac:dyDescent="0.2">
      <c r="A54" s="116" t="str">
        <f t="shared" si="0"/>
        <v/>
      </c>
      <c r="B54" s="97"/>
      <c r="C54" s="114" t="str">
        <f t="shared" si="1"/>
        <v/>
      </c>
      <c r="D54" s="112" t="str">
        <f t="shared" si="2"/>
        <v/>
      </c>
      <c r="E54" s="117"/>
      <c r="F54" s="83"/>
    </row>
    <row r="55" spans="1:6" ht="15" x14ac:dyDescent="0.2">
      <c r="A55" s="116" t="str">
        <f t="shared" si="0"/>
        <v/>
      </c>
      <c r="B55" s="97"/>
      <c r="C55" s="114" t="str">
        <f t="shared" si="1"/>
        <v/>
      </c>
      <c r="D55" s="112" t="str">
        <f t="shared" si="2"/>
        <v/>
      </c>
      <c r="E55" s="117"/>
      <c r="F55" s="83"/>
    </row>
    <row r="56" spans="1:6" ht="15" x14ac:dyDescent="0.2">
      <c r="A56" s="116" t="str">
        <f t="shared" si="0"/>
        <v/>
      </c>
      <c r="B56" s="97"/>
      <c r="C56" s="114" t="str">
        <f t="shared" si="1"/>
        <v/>
      </c>
      <c r="D56" s="112" t="str">
        <f t="shared" si="2"/>
        <v/>
      </c>
      <c r="E56" s="117"/>
      <c r="F56" s="83"/>
    </row>
    <row r="57" spans="1:6" ht="15" x14ac:dyDescent="0.2">
      <c r="A57" s="116" t="str">
        <f t="shared" si="0"/>
        <v/>
      </c>
      <c r="B57" s="97"/>
      <c r="C57" s="114" t="str">
        <f t="shared" si="1"/>
        <v/>
      </c>
      <c r="D57" s="112" t="str">
        <f t="shared" si="2"/>
        <v/>
      </c>
      <c r="E57" s="117"/>
      <c r="F57" s="83"/>
    </row>
    <row r="58" spans="1:6" ht="15" x14ac:dyDescent="0.2">
      <c r="A58" s="116" t="str">
        <f t="shared" si="0"/>
        <v/>
      </c>
      <c r="B58" s="97"/>
      <c r="C58" s="114" t="str">
        <f t="shared" si="1"/>
        <v/>
      </c>
      <c r="D58" s="112" t="str">
        <f t="shared" si="2"/>
        <v/>
      </c>
      <c r="E58" s="117"/>
      <c r="F58" s="83"/>
    </row>
    <row r="59" spans="1:6" ht="15" x14ac:dyDescent="0.2">
      <c r="A59" s="116" t="str">
        <f t="shared" si="0"/>
        <v/>
      </c>
      <c r="B59" s="97"/>
      <c r="C59" s="114" t="str">
        <f t="shared" si="1"/>
        <v/>
      </c>
      <c r="D59" s="112" t="str">
        <f t="shared" si="2"/>
        <v/>
      </c>
      <c r="E59" s="117"/>
      <c r="F59" s="83"/>
    </row>
    <row r="60" spans="1:6" ht="15" x14ac:dyDescent="0.2">
      <c r="A60" s="116" t="str">
        <f t="shared" si="0"/>
        <v/>
      </c>
      <c r="B60" s="97"/>
      <c r="C60" s="114" t="str">
        <f t="shared" si="1"/>
        <v/>
      </c>
      <c r="D60" s="112" t="str">
        <f t="shared" si="2"/>
        <v/>
      </c>
      <c r="E60" s="117"/>
      <c r="F60" s="83"/>
    </row>
    <row r="61" spans="1:6" ht="15" x14ac:dyDescent="0.2">
      <c r="A61" s="116" t="str">
        <f t="shared" si="0"/>
        <v/>
      </c>
      <c r="B61" s="97"/>
      <c r="C61" s="114" t="str">
        <f t="shared" si="1"/>
        <v/>
      </c>
      <c r="D61" s="112" t="str">
        <f t="shared" si="2"/>
        <v/>
      </c>
      <c r="E61" s="117"/>
      <c r="F61" s="83"/>
    </row>
    <row r="62" spans="1:6" ht="15" x14ac:dyDescent="0.2">
      <c r="A62" s="116" t="str">
        <f t="shared" si="0"/>
        <v/>
      </c>
      <c r="B62" s="97"/>
      <c r="C62" s="114" t="str">
        <f t="shared" si="1"/>
        <v/>
      </c>
      <c r="D62" s="112" t="str">
        <f t="shared" si="2"/>
        <v/>
      </c>
      <c r="E62" s="117"/>
      <c r="F62" s="83"/>
    </row>
    <row r="63" spans="1:6" ht="15" x14ac:dyDescent="0.2">
      <c r="A63" s="116" t="str">
        <f t="shared" si="0"/>
        <v/>
      </c>
      <c r="B63" s="97"/>
      <c r="C63" s="114" t="str">
        <f t="shared" si="1"/>
        <v/>
      </c>
      <c r="D63" s="112" t="str">
        <f t="shared" si="2"/>
        <v/>
      </c>
      <c r="E63" s="117"/>
      <c r="F63" s="83"/>
    </row>
    <row r="64" spans="1:6" ht="15" x14ac:dyDescent="0.2">
      <c r="A64" s="116" t="str">
        <f t="shared" si="0"/>
        <v/>
      </c>
      <c r="B64" s="97"/>
      <c r="C64" s="114" t="str">
        <f t="shared" si="1"/>
        <v/>
      </c>
      <c r="D64" s="112" t="str">
        <f t="shared" si="2"/>
        <v/>
      </c>
      <c r="E64" s="117"/>
      <c r="F64" s="83"/>
    </row>
    <row r="65" spans="1:6" ht="15" x14ac:dyDescent="0.2">
      <c r="A65" s="116" t="str">
        <f t="shared" si="0"/>
        <v/>
      </c>
      <c r="B65" s="97"/>
      <c r="C65" s="114" t="str">
        <f t="shared" si="1"/>
        <v/>
      </c>
      <c r="D65" s="112" t="str">
        <f t="shared" si="2"/>
        <v/>
      </c>
      <c r="E65" s="117"/>
      <c r="F65" s="83"/>
    </row>
    <row r="66" spans="1:6" ht="15" x14ac:dyDescent="0.2">
      <c r="A66" s="116" t="str">
        <f t="shared" si="0"/>
        <v/>
      </c>
      <c r="B66" s="97"/>
      <c r="C66" s="114" t="str">
        <f t="shared" si="1"/>
        <v/>
      </c>
      <c r="D66" s="112" t="str">
        <f t="shared" si="2"/>
        <v/>
      </c>
      <c r="E66" s="117"/>
      <c r="F66" s="83"/>
    </row>
    <row r="67" spans="1:6" ht="15" x14ac:dyDescent="0.2">
      <c r="A67" s="116" t="str">
        <f t="shared" si="0"/>
        <v/>
      </c>
      <c r="B67" s="97"/>
      <c r="C67" s="114" t="str">
        <f t="shared" si="1"/>
        <v/>
      </c>
      <c r="D67" s="112" t="str">
        <f t="shared" si="2"/>
        <v/>
      </c>
      <c r="E67" s="117"/>
      <c r="F67" s="83"/>
    </row>
    <row r="68" spans="1:6" ht="15" x14ac:dyDescent="0.2">
      <c r="A68" s="116" t="str">
        <f t="shared" si="0"/>
        <v/>
      </c>
      <c r="B68" s="97"/>
      <c r="C68" s="114" t="str">
        <f t="shared" si="1"/>
        <v/>
      </c>
      <c r="D68" s="112" t="str">
        <f t="shared" si="2"/>
        <v/>
      </c>
      <c r="E68" s="117"/>
      <c r="F68" s="83"/>
    </row>
    <row r="69" spans="1:6" ht="15" x14ac:dyDescent="0.2">
      <c r="A69" s="116" t="str">
        <f t="shared" si="0"/>
        <v/>
      </c>
      <c r="B69" s="97"/>
      <c r="C69" s="114" t="str">
        <f t="shared" si="1"/>
        <v/>
      </c>
      <c r="D69" s="112" t="str">
        <f t="shared" si="2"/>
        <v/>
      </c>
      <c r="E69" s="117"/>
      <c r="F69" s="83"/>
    </row>
    <row r="70" spans="1:6" ht="15" x14ac:dyDescent="0.2">
      <c r="A70" s="116" t="str">
        <f t="shared" si="0"/>
        <v/>
      </c>
      <c r="B70" s="97"/>
      <c r="C70" s="114" t="str">
        <f t="shared" si="1"/>
        <v/>
      </c>
      <c r="D70" s="112" t="str">
        <f t="shared" si="2"/>
        <v/>
      </c>
      <c r="E70" s="117"/>
      <c r="F70" s="83"/>
    </row>
    <row r="71" spans="1:6" ht="15" x14ac:dyDescent="0.2">
      <c r="A71" s="116" t="str">
        <f t="shared" si="0"/>
        <v/>
      </c>
      <c r="B71" s="97"/>
      <c r="C71" s="114" t="str">
        <f t="shared" si="1"/>
        <v/>
      </c>
      <c r="D71" s="112" t="str">
        <f t="shared" si="2"/>
        <v/>
      </c>
      <c r="E71" s="117"/>
      <c r="F71" s="83"/>
    </row>
    <row r="72" spans="1:6" ht="15" x14ac:dyDescent="0.2">
      <c r="A72" s="116" t="str">
        <f t="shared" si="0"/>
        <v/>
      </c>
      <c r="B72" s="97"/>
      <c r="C72" s="114" t="str">
        <f t="shared" si="1"/>
        <v/>
      </c>
      <c r="D72" s="112" t="str">
        <f t="shared" si="2"/>
        <v/>
      </c>
      <c r="E72" s="117"/>
      <c r="F72" s="83"/>
    </row>
    <row r="73" spans="1:6" ht="15" x14ac:dyDescent="0.2">
      <c r="A73" s="116" t="str">
        <f t="shared" si="0"/>
        <v/>
      </c>
      <c r="B73" s="97"/>
      <c r="C73" s="114" t="str">
        <f t="shared" si="1"/>
        <v/>
      </c>
      <c r="D73" s="112" t="str">
        <f t="shared" si="2"/>
        <v/>
      </c>
      <c r="E73" s="117"/>
      <c r="F73" s="83"/>
    </row>
    <row r="74" spans="1:6" ht="15" x14ac:dyDescent="0.2">
      <c r="A74" s="116" t="str">
        <f t="shared" si="0"/>
        <v/>
      </c>
      <c r="B74" s="97"/>
      <c r="C74" s="114" t="str">
        <f t="shared" si="1"/>
        <v/>
      </c>
      <c r="D74" s="112" t="str">
        <f t="shared" si="2"/>
        <v/>
      </c>
      <c r="E74" s="117"/>
      <c r="F74" s="83"/>
    </row>
    <row r="75" spans="1:6" ht="15" x14ac:dyDescent="0.2">
      <c r="A75" s="116" t="str">
        <f t="shared" si="0"/>
        <v/>
      </c>
      <c r="B75" s="97"/>
      <c r="C75" s="114" t="str">
        <f t="shared" si="1"/>
        <v/>
      </c>
      <c r="D75" s="112" t="str">
        <f t="shared" si="2"/>
        <v/>
      </c>
      <c r="E75" s="117"/>
      <c r="F75" s="83"/>
    </row>
    <row r="76" spans="1:6" ht="15" x14ac:dyDescent="0.2">
      <c r="A76" s="116" t="str">
        <f t="shared" si="0"/>
        <v/>
      </c>
      <c r="B76" s="97"/>
      <c r="C76" s="114" t="str">
        <f t="shared" si="1"/>
        <v/>
      </c>
      <c r="D76" s="112" t="str">
        <f t="shared" si="2"/>
        <v/>
      </c>
      <c r="E76" s="117"/>
      <c r="F76" s="83"/>
    </row>
    <row r="77" spans="1:6" ht="15" x14ac:dyDescent="0.2">
      <c r="A77" s="116" t="str">
        <f t="shared" si="0"/>
        <v/>
      </c>
      <c r="B77" s="97"/>
      <c r="C77" s="114" t="str">
        <f t="shared" si="1"/>
        <v/>
      </c>
      <c r="D77" s="112" t="str">
        <f t="shared" si="2"/>
        <v/>
      </c>
      <c r="E77" s="117"/>
      <c r="F77" s="83"/>
    </row>
    <row r="78" spans="1:6" ht="15" x14ac:dyDescent="0.2">
      <c r="A78" s="116" t="str">
        <f t="shared" si="0"/>
        <v/>
      </c>
      <c r="B78" s="97"/>
      <c r="C78" s="114" t="str">
        <f t="shared" si="1"/>
        <v/>
      </c>
      <c r="D78" s="112" t="str">
        <f t="shared" si="2"/>
        <v/>
      </c>
      <c r="E78" s="117"/>
      <c r="F78" s="83"/>
    </row>
    <row r="79" spans="1:6" ht="15" x14ac:dyDescent="0.2">
      <c r="A79" s="116" t="str">
        <f t="shared" si="0"/>
        <v/>
      </c>
      <c r="B79" s="97"/>
      <c r="C79" s="114" t="str">
        <f t="shared" si="1"/>
        <v/>
      </c>
      <c r="D79" s="112" t="str">
        <f t="shared" si="2"/>
        <v/>
      </c>
      <c r="E79" s="117"/>
      <c r="F79" s="83"/>
    </row>
    <row r="80" spans="1:6" ht="15" x14ac:dyDescent="0.2">
      <c r="A80" s="116" t="str">
        <f t="shared" si="0"/>
        <v/>
      </c>
      <c r="B80" s="97"/>
      <c r="C80" s="114" t="str">
        <f t="shared" si="1"/>
        <v/>
      </c>
      <c r="D80" s="112" t="str">
        <f t="shared" si="2"/>
        <v/>
      </c>
      <c r="E80" s="117"/>
      <c r="F80" s="83"/>
    </row>
    <row r="81" spans="1:6" ht="15" x14ac:dyDescent="0.2">
      <c r="A81" s="116" t="str">
        <f t="shared" si="0"/>
        <v/>
      </c>
      <c r="B81" s="97"/>
      <c r="C81" s="114" t="str">
        <f t="shared" si="1"/>
        <v/>
      </c>
      <c r="D81" s="112" t="str">
        <f t="shared" si="2"/>
        <v/>
      </c>
      <c r="E81" s="117"/>
      <c r="F81" s="83"/>
    </row>
    <row r="82" spans="1:6" ht="15" x14ac:dyDescent="0.2">
      <c r="A82" s="116" t="str">
        <f t="shared" si="0"/>
        <v/>
      </c>
      <c r="B82" s="97"/>
      <c r="C82" s="114" t="str">
        <f t="shared" si="1"/>
        <v/>
      </c>
      <c r="D82" s="112" t="str">
        <f t="shared" si="2"/>
        <v/>
      </c>
      <c r="E82" s="117"/>
      <c r="F82" s="83"/>
    </row>
    <row r="83" spans="1:6" ht="15" x14ac:dyDescent="0.2">
      <c r="A83" s="116" t="str">
        <f t="shared" si="0"/>
        <v/>
      </c>
      <c r="B83" s="97"/>
      <c r="C83" s="114" t="str">
        <f t="shared" si="1"/>
        <v/>
      </c>
      <c r="D83" s="112" t="str">
        <f t="shared" si="2"/>
        <v/>
      </c>
      <c r="E83" s="117"/>
      <c r="F83" s="83"/>
    </row>
    <row r="84" spans="1:6" ht="15" x14ac:dyDescent="0.2">
      <c r="A84" s="116" t="str">
        <f t="shared" si="0"/>
        <v/>
      </c>
      <c r="B84" s="97"/>
      <c r="C84" s="114" t="str">
        <f t="shared" si="1"/>
        <v/>
      </c>
      <c r="D84" s="112" t="str">
        <f t="shared" si="2"/>
        <v/>
      </c>
      <c r="E84" s="117"/>
      <c r="F84" s="83"/>
    </row>
    <row r="85" spans="1:6" ht="15" x14ac:dyDescent="0.2">
      <c r="A85" s="116" t="str">
        <f t="shared" si="0"/>
        <v/>
      </c>
      <c r="B85" s="97"/>
      <c r="C85" s="114" t="str">
        <f t="shared" si="1"/>
        <v/>
      </c>
      <c r="D85" s="112" t="str">
        <f t="shared" si="2"/>
        <v/>
      </c>
      <c r="E85" s="117"/>
      <c r="F85" s="83"/>
    </row>
    <row r="86" spans="1:6" ht="15" x14ac:dyDescent="0.2">
      <c r="A86" s="116" t="str">
        <f t="shared" si="0"/>
        <v/>
      </c>
      <c r="B86" s="97"/>
      <c r="C86" s="114" t="str">
        <f t="shared" si="1"/>
        <v/>
      </c>
      <c r="D86" s="112" t="str">
        <f t="shared" si="2"/>
        <v/>
      </c>
      <c r="E86" s="117"/>
      <c r="F86" s="83"/>
    </row>
    <row r="87" spans="1:6" ht="15" x14ac:dyDescent="0.2">
      <c r="A87" s="116" t="str">
        <f t="shared" si="0"/>
        <v/>
      </c>
      <c r="B87" s="97"/>
      <c r="C87" s="114" t="str">
        <f t="shared" si="1"/>
        <v/>
      </c>
      <c r="D87" s="112" t="str">
        <f t="shared" si="2"/>
        <v/>
      </c>
      <c r="E87" s="117"/>
      <c r="F87" s="83"/>
    </row>
    <row r="88" spans="1:6" ht="15" x14ac:dyDescent="0.2">
      <c r="A88" s="116" t="str">
        <f t="shared" si="0"/>
        <v/>
      </c>
      <c r="B88" s="97"/>
      <c r="C88" s="114" t="str">
        <f t="shared" si="1"/>
        <v/>
      </c>
      <c r="D88" s="112" t="str">
        <f t="shared" si="2"/>
        <v/>
      </c>
      <c r="E88" s="117"/>
      <c r="F88" s="83"/>
    </row>
    <row r="89" spans="1:6" ht="15" x14ac:dyDescent="0.2">
      <c r="A89" s="116" t="str">
        <f t="shared" si="0"/>
        <v/>
      </c>
      <c r="B89" s="97"/>
      <c r="C89" s="114" t="str">
        <f t="shared" si="1"/>
        <v/>
      </c>
      <c r="D89" s="112" t="str">
        <f t="shared" si="2"/>
        <v/>
      </c>
      <c r="E89" s="117"/>
      <c r="F89" s="83"/>
    </row>
    <row r="90" spans="1:6" ht="15" x14ac:dyDescent="0.2">
      <c r="A90" s="116" t="str">
        <f t="shared" si="0"/>
        <v/>
      </c>
      <c r="B90" s="97"/>
      <c r="C90" s="114" t="str">
        <f t="shared" si="1"/>
        <v/>
      </c>
      <c r="D90" s="112" t="str">
        <f t="shared" si="2"/>
        <v/>
      </c>
      <c r="E90" s="117"/>
      <c r="F90" s="83"/>
    </row>
    <row r="91" spans="1:6" ht="15" x14ac:dyDescent="0.2">
      <c r="A91" s="116" t="str">
        <f t="shared" si="0"/>
        <v/>
      </c>
      <c r="B91" s="97"/>
      <c r="C91" s="114" t="str">
        <f t="shared" si="1"/>
        <v/>
      </c>
      <c r="D91" s="112" t="str">
        <f t="shared" si="2"/>
        <v/>
      </c>
      <c r="E91" s="117"/>
      <c r="F91" s="83"/>
    </row>
    <row r="92" spans="1:6" ht="15" x14ac:dyDescent="0.2">
      <c r="A92" s="116" t="str">
        <f t="shared" si="0"/>
        <v/>
      </c>
      <c r="B92" s="97"/>
      <c r="C92" s="114" t="str">
        <f t="shared" si="1"/>
        <v/>
      </c>
      <c r="D92" s="112" t="str">
        <f t="shared" si="2"/>
        <v/>
      </c>
      <c r="E92" s="117"/>
      <c r="F92" s="83"/>
    </row>
    <row r="93" spans="1:6" ht="15" x14ac:dyDescent="0.2">
      <c r="A93" s="116" t="str">
        <f t="shared" si="0"/>
        <v/>
      </c>
      <c r="B93" s="97"/>
      <c r="C93" s="114" t="str">
        <f t="shared" si="1"/>
        <v/>
      </c>
      <c r="D93" s="112" t="str">
        <f t="shared" si="2"/>
        <v/>
      </c>
      <c r="E93" s="117"/>
      <c r="F93" s="83"/>
    </row>
    <row r="94" spans="1:6" ht="15" x14ac:dyDescent="0.2">
      <c r="A94" s="116" t="str">
        <f t="shared" si="0"/>
        <v/>
      </c>
      <c r="B94" s="97"/>
      <c r="C94" s="114" t="str">
        <f t="shared" si="1"/>
        <v/>
      </c>
      <c r="D94" s="112" t="str">
        <f t="shared" si="2"/>
        <v/>
      </c>
      <c r="E94" s="117"/>
      <c r="F94" s="83"/>
    </row>
    <row r="95" spans="1:6" ht="15" x14ac:dyDescent="0.2">
      <c r="A95" s="116" t="str">
        <f t="shared" si="0"/>
        <v/>
      </c>
      <c r="B95" s="97"/>
      <c r="C95" s="114" t="str">
        <f t="shared" si="1"/>
        <v/>
      </c>
      <c r="D95" s="112" t="str">
        <f t="shared" si="2"/>
        <v/>
      </c>
      <c r="E95" s="117"/>
      <c r="F95" s="83"/>
    </row>
    <row r="96" spans="1:6" ht="15" x14ac:dyDescent="0.2">
      <c r="A96" s="116" t="str">
        <f t="shared" si="0"/>
        <v/>
      </c>
      <c r="B96" s="97"/>
      <c r="C96" s="114" t="str">
        <f t="shared" si="1"/>
        <v/>
      </c>
      <c r="D96" s="112" t="str">
        <f t="shared" si="2"/>
        <v/>
      </c>
      <c r="E96" s="117"/>
      <c r="F96" s="83"/>
    </row>
    <row r="97" spans="1:6" ht="15" x14ac:dyDescent="0.2">
      <c r="A97" s="116" t="str">
        <f t="shared" si="0"/>
        <v/>
      </c>
      <c r="B97" s="97"/>
      <c r="C97" s="114" t="str">
        <f t="shared" si="1"/>
        <v/>
      </c>
      <c r="D97" s="112" t="str">
        <f t="shared" si="2"/>
        <v/>
      </c>
      <c r="E97" s="117"/>
      <c r="F97" s="83"/>
    </row>
    <row r="98" spans="1:6" ht="15" x14ac:dyDescent="0.2">
      <c r="A98" s="116" t="str">
        <f t="shared" si="0"/>
        <v/>
      </c>
      <c r="B98" s="97"/>
      <c r="C98" s="114" t="str">
        <f t="shared" si="1"/>
        <v/>
      </c>
      <c r="D98" s="112" t="str">
        <f t="shared" si="2"/>
        <v/>
      </c>
      <c r="E98" s="117"/>
      <c r="F98" s="83"/>
    </row>
    <row r="99" spans="1:6" ht="15" x14ac:dyDescent="0.2">
      <c r="A99" s="116" t="str">
        <f t="shared" si="0"/>
        <v/>
      </c>
      <c r="B99" s="97"/>
      <c r="C99" s="114" t="str">
        <f t="shared" si="1"/>
        <v/>
      </c>
      <c r="D99" s="112" t="str">
        <f t="shared" si="2"/>
        <v/>
      </c>
      <c r="E99" s="117"/>
      <c r="F99" s="83"/>
    </row>
    <row r="100" spans="1:6" ht="15" x14ac:dyDescent="0.2">
      <c r="A100" s="116" t="str">
        <f t="shared" si="0"/>
        <v/>
      </c>
      <c r="B100" s="97"/>
      <c r="C100" s="114" t="str">
        <f t="shared" si="1"/>
        <v/>
      </c>
      <c r="D100" s="112" t="str">
        <f t="shared" si="2"/>
        <v/>
      </c>
      <c r="E100" s="117"/>
      <c r="F100" s="83"/>
    </row>
    <row r="101" spans="1:6" ht="15" x14ac:dyDescent="0.2">
      <c r="A101" s="116" t="str">
        <f t="shared" si="0"/>
        <v/>
      </c>
      <c r="B101" s="97"/>
      <c r="C101" s="114" t="str">
        <f t="shared" si="1"/>
        <v/>
      </c>
      <c r="D101" s="112" t="str">
        <f t="shared" si="2"/>
        <v/>
      </c>
      <c r="E101" s="117"/>
      <c r="F101" s="83"/>
    </row>
    <row r="102" spans="1:6" ht="15" x14ac:dyDescent="0.2">
      <c r="A102" s="116" t="str">
        <f t="shared" si="0"/>
        <v/>
      </c>
      <c r="B102" s="97"/>
      <c r="C102" s="114" t="str">
        <f t="shared" si="1"/>
        <v/>
      </c>
      <c r="D102" s="112" t="str">
        <f t="shared" si="2"/>
        <v/>
      </c>
      <c r="E102" s="117"/>
      <c r="F102" s="83"/>
    </row>
    <row r="103" spans="1:6" ht="15" x14ac:dyDescent="0.2">
      <c r="A103" s="116" t="str">
        <f t="shared" si="0"/>
        <v/>
      </c>
      <c r="B103" s="97"/>
      <c r="C103" s="114" t="str">
        <f t="shared" si="1"/>
        <v/>
      </c>
      <c r="D103" s="112" t="str">
        <f t="shared" si="2"/>
        <v/>
      </c>
      <c r="E103" s="117"/>
      <c r="F103" s="83"/>
    </row>
    <row r="104" spans="1:6" ht="15" x14ac:dyDescent="0.2">
      <c r="A104" s="116" t="str">
        <f t="shared" si="0"/>
        <v/>
      </c>
      <c r="B104" s="97"/>
      <c r="C104" s="114" t="str">
        <f t="shared" si="1"/>
        <v/>
      </c>
      <c r="D104" s="112" t="str">
        <f t="shared" si="2"/>
        <v/>
      </c>
      <c r="E104" s="117"/>
      <c r="F104" s="83"/>
    </row>
    <row r="105" spans="1:6" ht="15" x14ac:dyDescent="0.2">
      <c r="A105" s="116" t="str">
        <f t="shared" si="0"/>
        <v/>
      </c>
      <c r="B105" s="97"/>
      <c r="C105" s="114" t="str">
        <f t="shared" si="1"/>
        <v/>
      </c>
      <c r="D105" s="112" t="str">
        <f t="shared" si="2"/>
        <v/>
      </c>
      <c r="E105" s="117"/>
      <c r="F105" s="83"/>
    </row>
    <row r="106" spans="1:6" ht="15" x14ac:dyDescent="0.2">
      <c r="A106" s="116" t="str">
        <f t="shared" si="0"/>
        <v/>
      </c>
      <c r="B106" s="97"/>
      <c r="C106" s="114" t="str">
        <f t="shared" si="1"/>
        <v/>
      </c>
      <c r="D106" s="112" t="str">
        <f t="shared" si="2"/>
        <v/>
      </c>
      <c r="E106" s="117"/>
      <c r="F106" s="83"/>
    </row>
    <row r="107" spans="1:6" ht="15" x14ac:dyDescent="0.2">
      <c r="A107" s="116" t="str">
        <f t="shared" si="0"/>
        <v/>
      </c>
      <c r="B107" s="97"/>
      <c r="C107" s="114" t="str">
        <f t="shared" si="1"/>
        <v/>
      </c>
      <c r="D107" s="112" t="str">
        <f t="shared" si="2"/>
        <v/>
      </c>
      <c r="E107" s="117"/>
      <c r="F107" s="83"/>
    </row>
    <row r="108" spans="1:6" ht="15" x14ac:dyDescent="0.2">
      <c r="A108" s="116" t="str">
        <f t="shared" si="0"/>
        <v/>
      </c>
      <c r="B108" s="97"/>
      <c r="C108" s="114" t="str">
        <f t="shared" si="1"/>
        <v/>
      </c>
      <c r="D108" s="112" t="str">
        <f t="shared" si="2"/>
        <v/>
      </c>
      <c r="E108" s="117"/>
      <c r="F108" s="83"/>
    </row>
    <row r="109" spans="1:6" ht="15" x14ac:dyDescent="0.2">
      <c r="A109" s="116" t="str">
        <f t="shared" si="0"/>
        <v/>
      </c>
      <c r="B109" s="97"/>
      <c r="C109" s="114" t="str">
        <f t="shared" si="1"/>
        <v/>
      </c>
      <c r="D109" s="112" t="str">
        <f t="shared" si="2"/>
        <v/>
      </c>
      <c r="E109" s="117"/>
      <c r="F109" s="83"/>
    </row>
    <row r="110" spans="1:6" ht="15" x14ac:dyDescent="0.2">
      <c r="A110" s="116" t="str">
        <f t="shared" si="0"/>
        <v/>
      </c>
      <c r="B110" s="97"/>
      <c r="C110" s="114" t="str">
        <f t="shared" si="1"/>
        <v/>
      </c>
      <c r="D110" s="112" t="str">
        <f t="shared" si="2"/>
        <v/>
      </c>
      <c r="E110" s="117"/>
      <c r="F110" s="83"/>
    </row>
    <row r="111" spans="1:6" ht="15" x14ac:dyDescent="0.2">
      <c r="A111" s="116" t="str">
        <f t="shared" si="0"/>
        <v/>
      </c>
      <c r="B111" s="97"/>
      <c r="C111" s="114" t="str">
        <f t="shared" si="1"/>
        <v/>
      </c>
      <c r="D111" s="112" t="str">
        <f t="shared" si="2"/>
        <v/>
      </c>
      <c r="E111" s="117"/>
      <c r="F111" s="83"/>
    </row>
    <row r="112" spans="1:6" ht="15" x14ac:dyDescent="0.2">
      <c r="A112" s="116" t="str">
        <f t="shared" si="0"/>
        <v/>
      </c>
      <c r="B112" s="97"/>
      <c r="C112" s="114" t="str">
        <f t="shared" si="1"/>
        <v/>
      </c>
      <c r="D112" s="112" t="str">
        <f t="shared" si="2"/>
        <v/>
      </c>
      <c r="E112" s="117"/>
      <c r="F112" s="83"/>
    </row>
    <row r="113" spans="1:6" ht="15" x14ac:dyDescent="0.2">
      <c r="A113" s="116" t="str">
        <f t="shared" ref="A113:A147" si="3">IF(B113&lt;&gt;"",ROW()-ROW($F$47),"")</f>
        <v/>
      </c>
      <c r="B113" s="97"/>
      <c r="C113" s="114" t="str">
        <f t="shared" ref="C113:C147" si="4">IFERROR(VLOOKUP(B113,$B$1:$D$30,2,FALSE),"")</f>
        <v/>
      </c>
      <c r="D113" s="112" t="str">
        <f t="shared" ref="D113:D147" si="5">IFERROR(VLOOKUP(B113,$B$1:$D$30,3,FALSE),"")</f>
        <v/>
      </c>
      <c r="E113" s="117"/>
      <c r="F113" s="83"/>
    </row>
    <row r="114" spans="1:6" ht="15" x14ac:dyDescent="0.2">
      <c r="A114" s="116" t="str">
        <f t="shared" si="3"/>
        <v/>
      </c>
      <c r="B114" s="97"/>
      <c r="C114" s="114" t="str">
        <f t="shared" si="4"/>
        <v/>
      </c>
      <c r="D114" s="112" t="str">
        <f t="shared" si="5"/>
        <v/>
      </c>
      <c r="E114" s="117"/>
      <c r="F114" s="83"/>
    </row>
    <row r="115" spans="1:6" ht="15" x14ac:dyDescent="0.2">
      <c r="A115" s="116" t="str">
        <f t="shared" si="3"/>
        <v/>
      </c>
      <c r="B115" s="97"/>
      <c r="C115" s="114" t="str">
        <f t="shared" si="4"/>
        <v/>
      </c>
      <c r="D115" s="112" t="str">
        <f t="shared" si="5"/>
        <v/>
      </c>
      <c r="E115" s="117"/>
      <c r="F115" s="83"/>
    </row>
    <row r="116" spans="1:6" ht="15" x14ac:dyDescent="0.2">
      <c r="A116" s="116" t="str">
        <f t="shared" si="3"/>
        <v/>
      </c>
      <c r="B116" s="97"/>
      <c r="C116" s="114" t="str">
        <f t="shared" si="4"/>
        <v/>
      </c>
      <c r="D116" s="112" t="str">
        <f t="shared" si="5"/>
        <v/>
      </c>
      <c r="E116" s="117"/>
      <c r="F116" s="83"/>
    </row>
    <row r="117" spans="1:6" ht="15" x14ac:dyDescent="0.2">
      <c r="A117" s="116" t="str">
        <f t="shared" si="3"/>
        <v/>
      </c>
      <c r="B117" s="97"/>
      <c r="C117" s="114" t="str">
        <f t="shared" si="4"/>
        <v/>
      </c>
      <c r="D117" s="112" t="str">
        <f t="shared" si="5"/>
        <v/>
      </c>
      <c r="E117" s="117"/>
      <c r="F117" s="83"/>
    </row>
    <row r="118" spans="1:6" ht="15" x14ac:dyDescent="0.2">
      <c r="A118" s="116" t="str">
        <f t="shared" si="3"/>
        <v/>
      </c>
      <c r="B118" s="97"/>
      <c r="C118" s="114" t="str">
        <f t="shared" si="4"/>
        <v/>
      </c>
      <c r="D118" s="112" t="str">
        <f t="shared" si="5"/>
        <v/>
      </c>
      <c r="E118" s="117"/>
      <c r="F118" s="83"/>
    </row>
    <row r="119" spans="1:6" ht="15" x14ac:dyDescent="0.2">
      <c r="A119" s="116" t="str">
        <f t="shared" si="3"/>
        <v/>
      </c>
      <c r="B119" s="97"/>
      <c r="C119" s="114" t="str">
        <f t="shared" si="4"/>
        <v/>
      </c>
      <c r="D119" s="112" t="str">
        <f t="shared" si="5"/>
        <v/>
      </c>
      <c r="E119" s="117"/>
      <c r="F119" s="83"/>
    </row>
    <row r="120" spans="1:6" ht="15" x14ac:dyDescent="0.2">
      <c r="A120" s="116" t="str">
        <f t="shared" si="3"/>
        <v/>
      </c>
      <c r="B120" s="97"/>
      <c r="C120" s="114" t="str">
        <f t="shared" si="4"/>
        <v/>
      </c>
      <c r="D120" s="112" t="str">
        <f t="shared" si="5"/>
        <v/>
      </c>
      <c r="E120" s="117"/>
      <c r="F120" s="83"/>
    </row>
    <row r="121" spans="1:6" ht="15" x14ac:dyDescent="0.2">
      <c r="A121" s="116" t="str">
        <f t="shared" si="3"/>
        <v/>
      </c>
      <c r="B121" s="97"/>
      <c r="C121" s="114" t="str">
        <f t="shared" si="4"/>
        <v/>
      </c>
      <c r="D121" s="112" t="str">
        <f t="shared" si="5"/>
        <v/>
      </c>
      <c r="E121" s="117"/>
      <c r="F121" s="83"/>
    </row>
    <row r="122" spans="1:6" ht="15" x14ac:dyDescent="0.2">
      <c r="A122" s="116" t="str">
        <f t="shared" si="3"/>
        <v/>
      </c>
      <c r="B122" s="97"/>
      <c r="C122" s="114" t="str">
        <f t="shared" si="4"/>
        <v/>
      </c>
      <c r="D122" s="112" t="str">
        <f t="shared" si="5"/>
        <v/>
      </c>
      <c r="E122" s="117"/>
      <c r="F122" s="83"/>
    </row>
    <row r="123" spans="1:6" ht="15" x14ac:dyDescent="0.2">
      <c r="A123" s="116" t="str">
        <f t="shared" si="3"/>
        <v/>
      </c>
      <c r="B123" s="97"/>
      <c r="C123" s="114" t="str">
        <f t="shared" si="4"/>
        <v/>
      </c>
      <c r="D123" s="112" t="str">
        <f t="shared" si="5"/>
        <v/>
      </c>
      <c r="E123" s="117"/>
      <c r="F123" s="83"/>
    </row>
    <row r="124" spans="1:6" ht="15" x14ac:dyDescent="0.2">
      <c r="A124" s="116" t="str">
        <f t="shared" si="3"/>
        <v/>
      </c>
      <c r="B124" s="97"/>
      <c r="C124" s="114" t="str">
        <f t="shared" si="4"/>
        <v/>
      </c>
      <c r="D124" s="112" t="str">
        <f t="shared" si="5"/>
        <v/>
      </c>
      <c r="E124" s="117"/>
      <c r="F124" s="83"/>
    </row>
    <row r="125" spans="1:6" ht="15" x14ac:dyDescent="0.2">
      <c r="A125" s="116" t="str">
        <f t="shared" si="3"/>
        <v/>
      </c>
      <c r="B125" s="97"/>
      <c r="C125" s="114" t="str">
        <f t="shared" si="4"/>
        <v/>
      </c>
      <c r="D125" s="112" t="str">
        <f t="shared" si="5"/>
        <v/>
      </c>
      <c r="E125" s="117"/>
      <c r="F125" s="83"/>
    </row>
    <row r="126" spans="1:6" ht="15" x14ac:dyDescent="0.2">
      <c r="A126" s="116" t="str">
        <f t="shared" si="3"/>
        <v/>
      </c>
      <c r="B126" s="97"/>
      <c r="C126" s="114" t="str">
        <f t="shared" si="4"/>
        <v/>
      </c>
      <c r="D126" s="112" t="str">
        <f t="shared" si="5"/>
        <v/>
      </c>
      <c r="E126" s="117"/>
      <c r="F126" s="83"/>
    </row>
    <row r="127" spans="1:6" ht="15" x14ac:dyDescent="0.2">
      <c r="A127" s="116" t="str">
        <f t="shared" si="3"/>
        <v/>
      </c>
      <c r="B127" s="97"/>
      <c r="C127" s="114" t="str">
        <f t="shared" si="4"/>
        <v/>
      </c>
      <c r="D127" s="112" t="str">
        <f t="shared" si="5"/>
        <v/>
      </c>
      <c r="E127" s="117"/>
      <c r="F127" s="83"/>
    </row>
    <row r="128" spans="1:6" ht="15" x14ac:dyDescent="0.2">
      <c r="A128" s="116" t="str">
        <f t="shared" si="3"/>
        <v/>
      </c>
      <c r="B128" s="97"/>
      <c r="C128" s="114" t="str">
        <f t="shared" si="4"/>
        <v/>
      </c>
      <c r="D128" s="112" t="str">
        <f t="shared" si="5"/>
        <v/>
      </c>
      <c r="E128" s="117"/>
      <c r="F128" s="83"/>
    </row>
    <row r="129" spans="1:6" ht="15" x14ac:dyDescent="0.2">
      <c r="A129" s="116" t="str">
        <f t="shared" si="3"/>
        <v/>
      </c>
      <c r="B129" s="97"/>
      <c r="C129" s="114" t="str">
        <f t="shared" si="4"/>
        <v/>
      </c>
      <c r="D129" s="112" t="str">
        <f t="shared" si="5"/>
        <v/>
      </c>
      <c r="E129" s="117"/>
      <c r="F129" s="83"/>
    </row>
    <row r="130" spans="1:6" ht="15" x14ac:dyDescent="0.2">
      <c r="A130" s="116" t="str">
        <f t="shared" si="3"/>
        <v/>
      </c>
      <c r="B130" s="97"/>
      <c r="C130" s="114" t="str">
        <f t="shared" si="4"/>
        <v/>
      </c>
      <c r="D130" s="112" t="str">
        <f t="shared" si="5"/>
        <v/>
      </c>
      <c r="E130" s="117"/>
      <c r="F130" s="83"/>
    </row>
    <row r="131" spans="1:6" ht="15" x14ac:dyDescent="0.2">
      <c r="A131" s="116" t="str">
        <f t="shared" si="3"/>
        <v/>
      </c>
      <c r="B131" s="97"/>
      <c r="C131" s="114" t="str">
        <f t="shared" si="4"/>
        <v/>
      </c>
      <c r="D131" s="112" t="str">
        <f t="shared" si="5"/>
        <v/>
      </c>
      <c r="E131" s="117"/>
      <c r="F131" s="83"/>
    </row>
    <row r="132" spans="1:6" ht="15" x14ac:dyDescent="0.2">
      <c r="A132" s="116" t="str">
        <f t="shared" si="3"/>
        <v/>
      </c>
      <c r="B132" s="97"/>
      <c r="C132" s="114" t="str">
        <f t="shared" si="4"/>
        <v/>
      </c>
      <c r="D132" s="112" t="str">
        <f t="shared" si="5"/>
        <v/>
      </c>
      <c r="E132" s="117"/>
      <c r="F132" s="83"/>
    </row>
    <row r="133" spans="1:6" ht="15" x14ac:dyDescent="0.2">
      <c r="A133" s="116" t="str">
        <f t="shared" si="3"/>
        <v/>
      </c>
      <c r="B133" s="97"/>
      <c r="C133" s="114" t="str">
        <f t="shared" si="4"/>
        <v/>
      </c>
      <c r="D133" s="112" t="str">
        <f t="shared" si="5"/>
        <v/>
      </c>
      <c r="E133" s="117"/>
      <c r="F133" s="83"/>
    </row>
    <row r="134" spans="1:6" ht="15" x14ac:dyDescent="0.2">
      <c r="A134" s="116" t="str">
        <f t="shared" si="3"/>
        <v/>
      </c>
      <c r="B134" s="97"/>
      <c r="C134" s="114" t="str">
        <f t="shared" si="4"/>
        <v/>
      </c>
      <c r="D134" s="112" t="str">
        <f t="shared" si="5"/>
        <v/>
      </c>
      <c r="E134" s="117"/>
      <c r="F134" s="83"/>
    </row>
    <row r="135" spans="1:6" ht="15" x14ac:dyDescent="0.2">
      <c r="A135" s="116" t="str">
        <f t="shared" si="3"/>
        <v/>
      </c>
      <c r="B135" s="97"/>
      <c r="C135" s="114" t="str">
        <f t="shared" si="4"/>
        <v/>
      </c>
      <c r="D135" s="112" t="str">
        <f t="shared" si="5"/>
        <v/>
      </c>
      <c r="E135" s="117"/>
      <c r="F135" s="83"/>
    </row>
    <row r="136" spans="1:6" ht="15" x14ac:dyDescent="0.2">
      <c r="A136" s="116" t="str">
        <f t="shared" si="3"/>
        <v/>
      </c>
      <c r="B136" s="97"/>
      <c r="C136" s="114" t="str">
        <f t="shared" si="4"/>
        <v/>
      </c>
      <c r="D136" s="112" t="str">
        <f t="shared" si="5"/>
        <v/>
      </c>
      <c r="E136" s="117"/>
      <c r="F136" s="83"/>
    </row>
    <row r="137" spans="1:6" ht="15" x14ac:dyDescent="0.2">
      <c r="A137" s="116" t="str">
        <f t="shared" si="3"/>
        <v/>
      </c>
      <c r="B137" s="97"/>
      <c r="C137" s="114" t="str">
        <f t="shared" si="4"/>
        <v/>
      </c>
      <c r="D137" s="112" t="str">
        <f t="shared" si="5"/>
        <v/>
      </c>
      <c r="E137" s="117"/>
      <c r="F137" s="83"/>
    </row>
    <row r="138" spans="1:6" ht="15" x14ac:dyDescent="0.2">
      <c r="A138" s="116" t="str">
        <f t="shared" si="3"/>
        <v/>
      </c>
      <c r="B138" s="97"/>
      <c r="C138" s="114" t="str">
        <f t="shared" si="4"/>
        <v/>
      </c>
      <c r="D138" s="112" t="str">
        <f t="shared" si="5"/>
        <v/>
      </c>
      <c r="E138" s="117"/>
      <c r="F138" s="83"/>
    </row>
    <row r="139" spans="1:6" ht="15" x14ac:dyDescent="0.2">
      <c r="A139" s="116" t="str">
        <f t="shared" si="3"/>
        <v/>
      </c>
      <c r="B139" s="97"/>
      <c r="C139" s="114" t="str">
        <f t="shared" si="4"/>
        <v/>
      </c>
      <c r="D139" s="112" t="str">
        <f t="shared" si="5"/>
        <v/>
      </c>
      <c r="E139" s="117"/>
      <c r="F139" s="83"/>
    </row>
    <row r="140" spans="1:6" ht="15" x14ac:dyDescent="0.2">
      <c r="A140" s="116" t="str">
        <f t="shared" si="3"/>
        <v/>
      </c>
      <c r="B140" s="97"/>
      <c r="C140" s="114" t="str">
        <f t="shared" si="4"/>
        <v/>
      </c>
      <c r="D140" s="112" t="str">
        <f t="shared" si="5"/>
        <v/>
      </c>
      <c r="E140" s="117"/>
      <c r="F140" s="83"/>
    </row>
    <row r="141" spans="1:6" ht="15" x14ac:dyDescent="0.2">
      <c r="A141" s="116" t="str">
        <f t="shared" si="3"/>
        <v/>
      </c>
      <c r="B141" s="97"/>
      <c r="C141" s="114" t="str">
        <f t="shared" si="4"/>
        <v/>
      </c>
      <c r="D141" s="112" t="str">
        <f t="shared" si="5"/>
        <v/>
      </c>
      <c r="E141" s="117"/>
      <c r="F141" s="83"/>
    </row>
    <row r="142" spans="1:6" ht="15" x14ac:dyDescent="0.2">
      <c r="A142" s="116" t="str">
        <f t="shared" si="3"/>
        <v/>
      </c>
      <c r="B142" s="97"/>
      <c r="C142" s="114" t="str">
        <f t="shared" si="4"/>
        <v/>
      </c>
      <c r="D142" s="112" t="str">
        <f t="shared" si="5"/>
        <v/>
      </c>
      <c r="E142" s="117"/>
      <c r="F142" s="83"/>
    </row>
    <row r="143" spans="1:6" ht="15" x14ac:dyDescent="0.2">
      <c r="A143" s="116" t="str">
        <f t="shared" si="3"/>
        <v/>
      </c>
      <c r="B143" s="97"/>
      <c r="C143" s="114" t="str">
        <f t="shared" si="4"/>
        <v/>
      </c>
      <c r="D143" s="112" t="str">
        <f t="shared" si="5"/>
        <v/>
      </c>
      <c r="E143" s="117"/>
      <c r="F143" s="83"/>
    </row>
    <row r="144" spans="1:6" ht="15" x14ac:dyDescent="0.2">
      <c r="A144" s="116" t="str">
        <f t="shared" si="3"/>
        <v/>
      </c>
      <c r="B144" s="97"/>
      <c r="C144" s="114" t="str">
        <f t="shared" si="4"/>
        <v/>
      </c>
      <c r="D144" s="112" t="str">
        <f t="shared" si="5"/>
        <v/>
      </c>
      <c r="E144" s="117"/>
      <c r="F144" s="83"/>
    </row>
    <row r="145" spans="1:6" ht="15" x14ac:dyDescent="0.2">
      <c r="A145" s="116" t="str">
        <f t="shared" si="3"/>
        <v/>
      </c>
      <c r="B145" s="97"/>
      <c r="C145" s="114" t="str">
        <f t="shared" si="4"/>
        <v/>
      </c>
      <c r="D145" s="112" t="str">
        <f t="shared" si="5"/>
        <v/>
      </c>
      <c r="E145" s="117"/>
      <c r="F145" s="83"/>
    </row>
    <row r="146" spans="1:6" ht="15" x14ac:dyDescent="0.2">
      <c r="A146" s="116" t="str">
        <f t="shared" si="3"/>
        <v/>
      </c>
      <c r="B146" s="97"/>
      <c r="C146" s="114" t="str">
        <f t="shared" si="4"/>
        <v/>
      </c>
      <c r="D146" s="112" t="str">
        <f t="shared" si="5"/>
        <v/>
      </c>
      <c r="E146" s="117"/>
      <c r="F146" s="83"/>
    </row>
    <row r="147" spans="1:6" ht="15" x14ac:dyDescent="0.2">
      <c r="A147" s="116" t="str">
        <f t="shared" si="3"/>
        <v/>
      </c>
      <c r="B147" s="97"/>
      <c r="C147" s="114" t="str">
        <f t="shared" si="4"/>
        <v/>
      </c>
      <c r="D147" s="112" t="str">
        <f t="shared" si="5"/>
        <v/>
      </c>
      <c r="E147" s="117"/>
      <c r="F147" s="83"/>
    </row>
  </sheetData>
  <sheetProtection password="8067" sheet="1" objects="1" scenarios="1" autoFilter="0"/>
  <mergeCells count="5">
    <mergeCell ref="B44:B47"/>
    <mergeCell ref="A44:A47"/>
    <mergeCell ref="D44:D47"/>
    <mergeCell ref="C44:C47"/>
    <mergeCell ref="E44:E47"/>
  </mergeCells>
  <dataValidations count="1">
    <dataValidation type="list" allowBlank="1" showErrorMessage="1" errorTitle="Name" error="Bitte auswählen!" sqref="B48:B147">
      <formula1>Name_Vorname</formula1>
    </dataValidation>
  </dataValidations>
  <pageMargins left="0.59055118110236227" right="0.39370078740157483" top="0.59055118110236227" bottom="0.59055118110236227" header="0.39370078740157483" footer="0.39370078740157483"/>
  <pageSetup paperSize="9" scale="95" fitToHeight="0" orientation="portrait" useFirstPageNumber="1"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3"/>
  <sheetViews>
    <sheetView showGridLines="0" workbookViewId="0"/>
  </sheetViews>
  <sheetFormatPr baseColWidth="10" defaultRowHeight="12" x14ac:dyDescent="0.2"/>
  <cols>
    <col min="2" max="2" width="45.42578125" style="51" bestFit="1" customWidth="1"/>
  </cols>
  <sheetData>
    <row r="1" spans="1:2" ht="17.100000000000001" customHeight="1" x14ac:dyDescent="0.2">
      <c r="A1" s="75" t="s">
        <v>24</v>
      </c>
      <c r="B1" s="76"/>
    </row>
    <row r="2" spans="1:2" ht="17.100000000000001" customHeight="1" x14ac:dyDescent="0.2">
      <c r="A2" s="48" t="s">
        <v>70</v>
      </c>
      <c r="B2" s="52" t="s">
        <v>25</v>
      </c>
    </row>
    <row r="3" spans="1:2" ht="17.100000000000001" customHeight="1" x14ac:dyDescent="0.2">
      <c r="A3" s="49" t="s">
        <v>26</v>
      </c>
      <c r="B3" s="53" t="s">
        <v>27</v>
      </c>
    </row>
    <row r="4" spans="1:2" ht="17.100000000000001" customHeight="1" x14ac:dyDescent="0.2">
      <c r="A4" s="49" t="s">
        <v>28</v>
      </c>
      <c r="B4" s="53" t="s">
        <v>29</v>
      </c>
    </row>
    <row r="5" spans="1:2" ht="17.100000000000001" customHeight="1" x14ac:dyDescent="0.2">
      <c r="A5" s="49" t="s">
        <v>30</v>
      </c>
      <c r="B5" s="53" t="s">
        <v>31</v>
      </c>
    </row>
    <row r="6" spans="1:2" ht="17.100000000000001" customHeight="1" x14ac:dyDescent="0.2">
      <c r="A6" s="49" t="s">
        <v>71</v>
      </c>
      <c r="B6" s="53" t="s">
        <v>32</v>
      </c>
    </row>
    <row r="7" spans="1:2" ht="17.100000000000001" customHeight="1" x14ac:dyDescent="0.2">
      <c r="A7" s="49" t="s">
        <v>72</v>
      </c>
      <c r="B7" s="53" t="s">
        <v>33</v>
      </c>
    </row>
    <row r="8" spans="1:2" ht="17.100000000000001" customHeight="1" x14ac:dyDescent="0.2">
      <c r="A8" s="49" t="s">
        <v>34</v>
      </c>
      <c r="B8" s="53" t="s">
        <v>35</v>
      </c>
    </row>
    <row r="9" spans="1:2" ht="17.100000000000001" customHeight="1" x14ac:dyDescent="0.2">
      <c r="A9" s="49" t="s">
        <v>36</v>
      </c>
      <c r="B9" s="53" t="s">
        <v>37</v>
      </c>
    </row>
    <row r="10" spans="1:2" ht="17.100000000000001" customHeight="1" x14ac:dyDescent="0.2">
      <c r="A10" s="49" t="s">
        <v>73</v>
      </c>
      <c r="B10" s="53" t="s">
        <v>38</v>
      </c>
    </row>
    <row r="11" spans="1:2" ht="17.100000000000001" customHeight="1" x14ac:dyDescent="0.2">
      <c r="A11" s="49" t="s">
        <v>39</v>
      </c>
      <c r="B11" s="53" t="s">
        <v>40</v>
      </c>
    </row>
    <row r="12" spans="1:2" ht="17.100000000000001" customHeight="1" x14ac:dyDescent="0.2">
      <c r="A12" s="49" t="s">
        <v>41</v>
      </c>
      <c r="B12" s="53" t="s">
        <v>42</v>
      </c>
    </row>
    <row r="13" spans="1:2" ht="17.100000000000001" customHeight="1" x14ac:dyDescent="0.2">
      <c r="A13" s="49" t="s">
        <v>74</v>
      </c>
      <c r="B13" s="53" t="s">
        <v>43</v>
      </c>
    </row>
    <row r="14" spans="1:2" ht="17.100000000000001" customHeight="1" x14ac:dyDescent="0.2">
      <c r="A14" s="49" t="s">
        <v>75</v>
      </c>
      <c r="B14" s="53" t="s">
        <v>44</v>
      </c>
    </row>
    <row r="15" spans="1:2" ht="17.100000000000001" customHeight="1" x14ac:dyDescent="0.2">
      <c r="A15" s="49" t="s">
        <v>76</v>
      </c>
      <c r="B15" s="53" t="s">
        <v>45</v>
      </c>
    </row>
    <row r="16" spans="1:2" ht="17.100000000000001" customHeight="1" x14ac:dyDescent="0.2">
      <c r="A16" s="49" t="s">
        <v>77</v>
      </c>
      <c r="B16" s="53" t="s">
        <v>46</v>
      </c>
    </row>
    <row r="17" spans="1:2" ht="17.100000000000001" customHeight="1" x14ac:dyDescent="0.2">
      <c r="A17" s="49" t="s">
        <v>47</v>
      </c>
      <c r="B17" s="53" t="s">
        <v>48</v>
      </c>
    </row>
    <row r="18" spans="1:2" ht="17.100000000000001" customHeight="1" x14ac:dyDescent="0.2">
      <c r="A18" s="49" t="s">
        <v>49</v>
      </c>
      <c r="B18" s="53" t="s">
        <v>50</v>
      </c>
    </row>
    <row r="19" spans="1:2" ht="17.100000000000001" customHeight="1" x14ac:dyDescent="0.2">
      <c r="A19" s="49" t="s">
        <v>51</v>
      </c>
      <c r="B19" s="53" t="s">
        <v>52</v>
      </c>
    </row>
    <row r="20" spans="1:2" ht="17.100000000000001" customHeight="1" x14ac:dyDescent="0.2">
      <c r="A20" s="49" t="s">
        <v>53</v>
      </c>
      <c r="B20" s="53" t="s">
        <v>54</v>
      </c>
    </row>
    <row r="21" spans="1:2" ht="17.100000000000001" customHeight="1" x14ac:dyDescent="0.2">
      <c r="A21" s="49" t="s">
        <v>55</v>
      </c>
      <c r="B21" s="53" t="s">
        <v>56</v>
      </c>
    </row>
    <row r="22" spans="1:2" ht="17.100000000000001" customHeight="1" x14ac:dyDescent="0.2">
      <c r="A22" s="49" t="s">
        <v>57</v>
      </c>
      <c r="B22" s="53" t="s">
        <v>58</v>
      </c>
    </row>
    <row r="23" spans="1:2" ht="17.100000000000001" customHeight="1" x14ac:dyDescent="0.2">
      <c r="A23" s="49" t="s">
        <v>59</v>
      </c>
      <c r="B23" s="53" t="s">
        <v>60</v>
      </c>
    </row>
    <row r="24" spans="1:2" ht="17.100000000000001" customHeight="1" x14ac:dyDescent="0.2">
      <c r="A24" s="49" t="s">
        <v>61</v>
      </c>
      <c r="B24" s="53" t="s">
        <v>62</v>
      </c>
    </row>
    <row r="25" spans="1:2" ht="17.100000000000001" customHeight="1" x14ac:dyDescent="0.2">
      <c r="A25" s="49" t="s">
        <v>78</v>
      </c>
      <c r="B25" s="53" t="s">
        <v>63</v>
      </c>
    </row>
    <row r="26" spans="1:2" ht="17.100000000000001" customHeight="1" x14ac:dyDescent="0.2">
      <c r="A26" s="49" t="s">
        <v>79</v>
      </c>
      <c r="B26" s="53" t="s">
        <v>64</v>
      </c>
    </row>
    <row r="27" spans="1:2" ht="17.100000000000001" customHeight="1" x14ac:dyDescent="0.2">
      <c r="A27" s="49" t="s">
        <v>65</v>
      </c>
      <c r="B27" s="53" t="s">
        <v>66</v>
      </c>
    </row>
    <row r="28" spans="1:2" ht="17.100000000000001" customHeight="1" x14ac:dyDescent="0.2">
      <c r="A28" s="50" t="s">
        <v>67</v>
      </c>
      <c r="B28" s="54" t="s">
        <v>68</v>
      </c>
    </row>
    <row r="52" spans="1:1" x14ac:dyDescent="0.2">
      <c r="A52" s="74" t="str">
        <f>Änderungsdoku!$A$5</f>
        <v>Anwesenheitsliste für die Nachholung der Beruflichen Orientierung von Schülerinnen und Schülern mit Schwerbehinderung oder Gleichstellung (Schulförder-RL, 2.2.1)</v>
      </c>
    </row>
    <row r="53" spans="1:1" x14ac:dyDescent="0.2">
      <c r="A53" s="74" t="str">
        <f>Anwesenheitsliste!$A$3</f>
        <v>Formularversion: V 1.0 vom 11.08.20</v>
      </c>
    </row>
  </sheetData>
  <sheetProtection password="8067" sheet="1" objects="1" scenarios="1" autoFilter="0"/>
  <pageMargins left="0.59055118110236227" right="0.39370078740157483" top="0.78740157480314965" bottom="0.78740157480314965"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13</vt:i4>
      </vt:variant>
    </vt:vector>
  </HeadingPairs>
  <TitlesOfParts>
    <vt:vector size="20" baseType="lpstr">
      <vt:lpstr>Änderungsdoku</vt:lpstr>
      <vt:lpstr>Ausfüllhinweise</vt:lpstr>
      <vt:lpstr>Kopierhilfe TN-Daten</vt:lpstr>
      <vt:lpstr>Anwesenheitsliste</vt:lpstr>
      <vt:lpstr>Kopierhilfe VWN</vt:lpstr>
      <vt:lpstr>Anlage »Unternehmen«</vt:lpstr>
      <vt:lpstr>Berufsfelder</vt:lpstr>
      <vt:lpstr>_2018_2019</vt:lpstr>
      <vt:lpstr>_2019_2020</vt:lpstr>
      <vt:lpstr>_2020_2021</vt:lpstr>
      <vt:lpstr>_2021_2022</vt:lpstr>
      <vt:lpstr>Berufsfelder</vt:lpstr>
      <vt:lpstr>Änderungsdoku!Druckbereich</vt:lpstr>
      <vt:lpstr>Ausfüllhinweise!Druckbereich</vt:lpstr>
      <vt:lpstr>Berufsfelder!Druckbereich</vt:lpstr>
      <vt:lpstr>'Kopierhilfe VWN'!Druckbereich</vt:lpstr>
      <vt:lpstr>Änderungsdoku!Drucktitel</vt:lpstr>
      <vt:lpstr>'Anlage »Unternehmen«'!Drucktitel</vt:lpstr>
      <vt:lpstr>Anwesenheitsliste!Drucktitel</vt:lpstr>
      <vt:lpstr>Ausfüllhinweise!Drucktitel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2020-08-04T08:14:09Z</cp:lastPrinted>
  <dcterms:created xsi:type="dcterms:W3CDTF">2015-02-05T08:03:59Z</dcterms:created>
  <dcterms:modified xsi:type="dcterms:W3CDTF">2020-08-11T13:58:06Z</dcterms:modified>
</cp:coreProperties>
</file>